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1C119123-27C4-4F2A-8275-83D2D905E89C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结算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H54" i="2"/>
  <c r="H53" i="2"/>
  <c r="H50" i="2"/>
  <c r="H52" i="2"/>
  <c r="G51" i="2"/>
  <c r="H51" i="2" s="1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G33" i="2"/>
  <c r="H33" i="2" s="1"/>
  <c r="G32" i="2"/>
  <c r="H32" i="2" s="1"/>
  <c r="G31" i="2"/>
  <c r="H31" i="2" s="1"/>
  <c r="G30" i="2"/>
  <c r="H30" i="2" s="1"/>
  <c r="G29" i="2"/>
  <c r="H29" i="2" s="1"/>
  <c r="H28" i="2"/>
  <c r="H27" i="2"/>
  <c r="G26" i="2"/>
  <c r="H26" i="2" s="1"/>
  <c r="G25" i="2"/>
  <c r="H25" i="2" s="1"/>
  <c r="G24" i="2"/>
  <c r="H24" i="2" s="1"/>
  <c r="G23" i="2"/>
  <c r="H23" i="2" s="1"/>
  <c r="H21" i="2"/>
  <c r="H20" i="2"/>
  <c r="H19" i="2"/>
  <c r="H18" i="2"/>
  <c r="H17" i="2"/>
  <c r="H16" i="2"/>
  <c r="H15" i="2"/>
  <c r="H14" i="2"/>
  <c r="H13" i="2"/>
  <c r="H12" i="2"/>
  <c r="G11" i="2"/>
  <c r="H11" i="2" s="1"/>
  <c r="H10" i="2"/>
  <c r="H9" i="2"/>
  <c r="H8" i="2"/>
  <c r="H7" i="2"/>
  <c r="H6" i="2"/>
  <c r="H5" i="2"/>
  <c r="H4" i="2"/>
  <c r="H3" i="2"/>
  <c r="H55" i="2" l="1"/>
  <c r="H56" i="2" s="1"/>
  <c r="H57" i="2" l="1"/>
  <c r="H58" i="2" s="1"/>
</calcChain>
</file>

<file path=xl/sharedStrings.xml><?xml version="1.0" encoding="utf-8"?>
<sst xmlns="http://schemas.openxmlformats.org/spreadsheetml/2006/main" count="208" uniqueCount="112">
  <si>
    <r>
      <rPr>
        <sz val="9.75"/>
        <color rgb="FF000000"/>
        <rFont val="Calibri"/>
        <family val="2"/>
      </rPr>
      <t>包含在场租内：57人桌餐-4道式</t>
    </r>
    <r>
      <rPr>
        <b/>
        <sz val="9.75"/>
        <color rgb="FF000000"/>
        <rFont val="Calibri"/>
        <family val="2"/>
      </rPr>
      <t>（和牛与海鲜给到一样的价格）</t>
    </r>
  </si>
  <si>
    <t>报价预估</t>
  </si>
  <si>
    <t>数量</t>
  </si>
  <si>
    <t>单位</t>
  </si>
  <si>
    <t>人民币单价</t>
  </si>
  <si>
    <t>总计/元</t>
  </si>
  <si>
    <t>备注</t>
  </si>
  <si>
    <t>酒店
及餐饮
费用</t>
  </si>
  <si>
    <t>3.24-26
 嘉宾大床含早</t>
  </si>
  <si>
    <t>间</t>
  </si>
  <si>
    <t>晚</t>
  </si>
  <si>
    <t>共72间夜</t>
  </si>
  <si>
    <t xml:space="preserve"> 3.24-26
嘉宾豪华大床</t>
  </si>
  <si>
    <t>项</t>
  </si>
  <si>
    <t>间夜</t>
  </si>
  <si>
    <t>2间：3.24-26日+1间：3.24-25日，共5间夜</t>
  </si>
  <si>
    <t>3.21-28 KH住宿</t>
  </si>
  <si>
    <t>1间7晚（3.21-28日）+1间3晚（3.21-24日）；共10间夜</t>
  </si>
  <si>
    <t>3.23 
5F大会场搭建</t>
  </si>
  <si>
    <t>天</t>
  </si>
  <si>
    <t>24日凌晨进场，减免23日场租</t>
  </si>
  <si>
    <t>3.25-26 
5F大会场+VIP room</t>
  </si>
  <si>
    <t>24日收餐费，不收场租费</t>
  </si>
  <si>
    <t>3.23-26 
3F功能间会场</t>
  </si>
  <si>
    <t>个</t>
  </si>
  <si>
    <t>3.25-26 
3F功能间-VIP</t>
  </si>
  <si>
    <t>3.24-25
 2F功能间</t>
  </si>
  <si>
    <t>2层沙龙2赠送使用3.23-26日</t>
  </si>
  <si>
    <t>次</t>
  </si>
  <si>
    <t>新增使用</t>
  </si>
  <si>
    <t>3.24日 
欢迎晚宴</t>
  </si>
  <si>
    <t>人</t>
  </si>
  <si>
    <t>餐</t>
  </si>
  <si>
    <t>桌餐-4道式</t>
  </si>
  <si>
    <t>3.24日
酒水畅饮</t>
  </si>
  <si>
    <t>畅饮3小时：Gold Package-Soft drinks, Chilled juices, draft beer, House wines (Red and White)
软饮、冰镇果汁、生啤酒、精选红白葡萄酒</t>
  </si>
  <si>
    <t>3.24日 
商务套餐晚餐</t>
  </si>
  <si>
    <t>份</t>
  </si>
  <si>
    <t>新增</t>
  </si>
  <si>
    <t>3.25日
午餐桌餐</t>
  </si>
  <si>
    <t>包含在场租内：57人Bronze Package：Soft drinks, Chilled juices 青铜套餐：软饮、冰镇果汁-1小时畅饮</t>
  </si>
  <si>
    <t>新增3位桌餐-4道式</t>
  </si>
  <si>
    <t>新增3位桌畅饮：Bronze Package1小时畅饮：Soft drinks, Chilled juices 青铜套餐：软饮、冰镇果汁</t>
  </si>
  <si>
    <t>3.25日 
商务套餐晚餐</t>
  </si>
  <si>
    <t>3.25日
自助晚餐+畅饮</t>
  </si>
  <si>
    <t>包含在场租内：30人自助晚餐+2小时畅饮
Silver PackageSoft drinks, chilled juices-2小时（白银套餐：软饮、冰镇果汁、生啤酒-2小时）</t>
  </si>
  <si>
    <t>包含在场租内：45人桌餐-4道式+午餐2小时畅饮：Gold Package；Soft drinks, Chilled juices, draft beer, House wines (Red and White)
 软饮、冰镇果汁、生啤酒、精选红白葡萄酒
包含26日晚餐自助30人+畅饮2小时：Silver PackageSoft drinks, chilled juices-2小时
白银套餐：软饮、冰镇果汁、生啤酒</t>
  </si>
  <si>
    <t>新增1人桌餐-4道式+午餐2小时畅饮：Gold Package；Soft drinks, Chilled juices, draft beer, House wines (Red and White)
 软饮、冰镇果汁、生啤酒、精选红白葡萄酒</t>
  </si>
  <si>
    <t>3.24日
嘉宾晚餐大堂吧</t>
  </si>
  <si>
    <t>一层大堂吧餐费</t>
  </si>
  <si>
    <t>3.25日
嘉宾中午大堂吧</t>
  </si>
  <si>
    <t>3.25日
嘉宾酒店晚餐会</t>
  </si>
  <si>
    <t>20层西餐+酒水</t>
  </si>
  <si>
    <t>3.24-26 
酒店早餐</t>
  </si>
  <si>
    <t>新增嘉宾两人住宿早餐</t>
  </si>
  <si>
    <t>夜间抵达嘉宾点餐
嘉宾mini零食</t>
  </si>
  <si>
    <t>3.23日嘉宾彩排午餐</t>
  </si>
  <si>
    <t>踩点午餐</t>
  </si>
  <si>
    <t>3.24日嘉宾彩排午餐麦当劳</t>
  </si>
  <si>
    <t>3.25日嘉宾游学咖啡</t>
  </si>
  <si>
    <t>3.25-27日嘉宾点餐</t>
  </si>
  <si>
    <t>康辉工作人员用餐</t>
  </si>
  <si>
    <t>3.26日 
嘉宾外出晚餐会</t>
  </si>
  <si>
    <t>80美金/人，按汇率7.26计算</t>
  </si>
  <si>
    <t>机票费用</t>
  </si>
  <si>
    <t>嘉宾机票</t>
  </si>
  <si>
    <t>详见机票明细</t>
  </si>
  <si>
    <t>康辉机票 北京-重庆</t>
  </si>
  <si>
    <t>康辉机票 往返雅加达</t>
  </si>
  <si>
    <t>往返</t>
  </si>
  <si>
    <t>活动物料&amp;制作</t>
  </si>
  <si>
    <t>嘉宾游学工具箱
零食、水、药品、转换插头等</t>
  </si>
  <si>
    <t>嘉宾游学
移动Wifi租赁</t>
  </si>
  <si>
    <t>3.21-3.28日</t>
  </si>
  <si>
    <t>椅背贴</t>
  </si>
  <si>
    <t>接机牌</t>
  </si>
  <si>
    <t>其他</t>
  </si>
  <si>
    <t>游学保险</t>
  </si>
  <si>
    <t>用车</t>
  </si>
  <si>
    <t>嘉宾接送机
*多为红眼航班因此安排</t>
  </si>
  <si>
    <t>趟次</t>
  </si>
  <si>
    <t>3.23日4趟接机+3.23日4趟接机+3.24日10趟接机+3.25日1趟接机+3.26日11趟接机+3.27日3趟接机</t>
  </si>
  <si>
    <t>游学大巴</t>
  </si>
  <si>
    <t>辆</t>
  </si>
  <si>
    <t>25日35座奔驰2辆+23日提前踩线一天</t>
  </si>
  <si>
    <t>游学包车用车</t>
  </si>
  <si>
    <t>24年埃尔法；1辆24-25日，25日新增2辆1天</t>
  </si>
  <si>
    <t>机场接送机备车</t>
  </si>
  <si>
    <t>3.24-26日，22年埃尔法，机场机动；</t>
  </si>
  <si>
    <t>当地工作人员</t>
  </si>
  <si>
    <t>前期工作人员 22-27 三语</t>
  </si>
  <si>
    <t>3.22-26 
接送机人员</t>
  </si>
  <si>
    <t>3.23日接机1人+3.23日接机2人+3.24日接机2人+3.26日机场1人协助</t>
  </si>
  <si>
    <t>3.25日
车辆负责人</t>
  </si>
  <si>
    <t>大巴车负责1人，VIP车辆负责1人；赠送23日提前踩点费用</t>
  </si>
  <si>
    <t>当地工作人员
住宿</t>
  </si>
  <si>
    <t>3.23-27日2人四季酒店周边</t>
  </si>
  <si>
    <t>康辉工作人员</t>
  </si>
  <si>
    <t>3.21-29
雅加达</t>
  </si>
  <si>
    <t>签证费</t>
  </si>
  <si>
    <t>3.21-27 
餐饮+小交通</t>
  </si>
  <si>
    <t>踩点</t>
  </si>
  <si>
    <t>3.23-28日</t>
  </si>
  <si>
    <t>3.23-28日四季酒店周边</t>
  </si>
  <si>
    <t>费用小计</t>
  </si>
  <si>
    <t>服务费用 6%</t>
  </si>
  <si>
    <t>税费 6%</t>
  </si>
  <si>
    <t>总计</t>
  </si>
  <si>
    <t>结算单</t>
    <phoneticPr fontId="8" type="noConversion"/>
  </si>
  <si>
    <t>现场酒店工作人员24-26 双语</t>
    <phoneticPr fontId="8" type="noConversion"/>
  </si>
  <si>
    <t>3.26日
午餐桌餐</t>
    <phoneticPr fontId="8" type="noConversion"/>
  </si>
  <si>
    <t>3.26日 
白板使用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</si>
</sst>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\(0\)"/>
    <numFmt numFmtId="177" formatCode="\¥#,##0.00"/>
    <numFmt numFmtId="178" formatCode="[$-804]\¥#,##0_);\([$-804]\¥#,##0\)"/>
    <numFmt numFmtId="179" formatCode="0.0_);\(0.0\)"/>
    <numFmt numFmtId="180" formatCode="[$-409]\$#,##0_);\([$-409]\$#,##0\)"/>
    <numFmt numFmtId="181" formatCode="[$-804]\¥#,##0.00_);\([$-804]\¥#,##0.00\)"/>
  </numFmts>
  <fonts count="12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sz val="9.75"/>
      <color rgb="FFF54A45"/>
      <name val="等线"/>
      <family val="2"/>
      <scheme val="minor"/>
    </font>
    <font>
      <b/>
      <sz val="9.75"/>
      <color rgb="FFF54A45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Calibri"/>
      <family val="2"/>
    </font>
    <font>
      <b/>
      <sz val="9.75"/>
      <color rgb="FF000000"/>
      <name val="Calibri"/>
      <family val="2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9.75"/>
      <name val="等线"/>
      <family val="2"/>
      <scheme val="minor"/>
    </font>
    <font>
      <b/>
      <sz val="9.75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5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181" fontId="2" fillId="5" borderId="23" xfId="0" applyNumberFormat="1" applyFont="1" applyFill="1" applyBorder="1" applyAlignment="1">
      <alignment horizontal="center" vertical="center" wrapText="1"/>
    </xf>
    <xf numFmtId="177" fontId="2" fillId="6" borderId="2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81" fontId="2" fillId="7" borderId="25" xfId="0" applyNumberFormat="1" applyFont="1" applyFill="1" applyBorder="1" applyAlignment="1">
      <alignment horizontal="center" vertical="center"/>
    </xf>
    <xf numFmtId="181" fontId="2" fillId="5" borderId="23" xfId="0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19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3" fillId="0" borderId="41" xfId="0" applyNumberFormat="1" applyFont="1" applyFill="1" applyBorder="1" applyAlignment="1">
      <alignment horizontal="center" vertical="center"/>
    </xf>
    <xf numFmtId="179" fontId="1" fillId="0" borderId="3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79" fontId="3" fillId="0" borderId="32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180" fontId="1" fillId="0" borderId="18" xfId="0" applyNumberFormat="1" applyFont="1" applyFill="1" applyBorder="1" applyAlignment="1">
      <alignment horizontal="center" vertical="center" wrapText="1"/>
    </xf>
    <xf numFmtId="180" fontId="1" fillId="0" borderId="20" xfId="0" applyNumberFormat="1" applyFont="1" applyFill="1" applyBorder="1" applyAlignment="1">
      <alignment horizontal="center" vertical="center"/>
    </xf>
    <xf numFmtId="180" fontId="1" fillId="0" borderId="28" xfId="0" applyNumberFormat="1" applyFont="1" applyFill="1" applyBorder="1" applyAlignment="1">
      <alignment horizontal="center" vertical="center"/>
    </xf>
    <xf numFmtId="176" fontId="1" fillId="0" borderId="39" xfId="0" applyNumberFormat="1" applyFont="1" applyFill="1" applyBorder="1" applyAlignment="1">
      <alignment horizontal="center" vertical="center"/>
    </xf>
    <xf numFmtId="178" fontId="1" fillId="0" borderId="36" xfId="0" applyNumberFormat="1" applyFont="1" applyFill="1" applyBorder="1" applyAlignment="1">
      <alignment horizontal="center" vertical="center"/>
    </xf>
    <xf numFmtId="177" fontId="1" fillId="0" borderId="40" xfId="0" applyNumberFormat="1" applyFont="1" applyFill="1" applyBorder="1" applyAlignment="1">
      <alignment horizontal="center" vertical="center"/>
    </xf>
    <xf numFmtId="177" fontId="1" fillId="0" borderId="38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177" fontId="1" fillId="0" borderId="35" xfId="0" applyNumberFormat="1" applyFont="1" applyFill="1" applyBorder="1" applyAlignment="1">
      <alignment horizontal="center" vertical="center"/>
    </xf>
    <xf numFmtId="180" fontId="1" fillId="0" borderId="34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7" fontId="5" fillId="0" borderId="21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B6C2-2ED2-4F03-ADBE-04F8F134F2EE}">
  <sheetPr>
    <outlinePr summaryBelow="0" summaryRight="0"/>
  </sheetPr>
  <dimension ref="A1:S250"/>
  <sheetViews>
    <sheetView tabSelected="1" topLeftCell="A12" zoomScale="70" zoomScaleNormal="70" workbookViewId="0">
      <selection activeCell="I52" sqref="I52"/>
    </sheetView>
  </sheetViews>
  <sheetFormatPr defaultColWidth="14" defaultRowHeight="12.75" x14ac:dyDescent="0.35"/>
  <cols>
    <col min="1" max="1" width="13" customWidth="1"/>
    <col min="2" max="2" width="28" customWidth="1"/>
    <col min="3" max="6" width="13" customWidth="1"/>
    <col min="7" max="8" width="16" customWidth="1"/>
    <col min="9" max="9" width="117.42578125" bestFit="1" customWidth="1"/>
    <col min="10" max="10" width="26" customWidth="1"/>
    <col min="11" max="19" width="14" customWidth="1"/>
  </cols>
  <sheetData>
    <row r="1" spans="1:19" s="13" customFormat="1" ht="22.5" customHeight="1" x14ac:dyDescent="0.3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19" x14ac:dyDescent="0.35">
      <c r="A2" s="9" t="s">
        <v>1</v>
      </c>
      <c r="B2" s="9"/>
      <c r="C2" s="2" t="s">
        <v>2</v>
      </c>
      <c r="D2" s="2" t="s">
        <v>3</v>
      </c>
      <c r="E2" s="2" t="s">
        <v>2</v>
      </c>
      <c r="F2" s="2" t="s">
        <v>3</v>
      </c>
      <c r="G2" s="8" t="s">
        <v>4</v>
      </c>
      <c r="H2" s="8" t="s">
        <v>5</v>
      </c>
      <c r="I2" s="2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.75" x14ac:dyDescent="0.35">
      <c r="A3" s="9" t="s">
        <v>7</v>
      </c>
      <c r="B3" s="4" t="s">
        <v>8</v>
      </c>
      <c r="C3" s="15">
        <v>36</v>
      </c>
      <c r="D3" s="15" t="s">
        <v>9</v>
      </c>
      <c r="E3" s="16">
        <v>2</v>
      </c>
      <c r="F3" s="17" t="s">
        <v>10</v>
      </c>
      <c r="G3" s="18">
        <v>1150</v>
      </c>
      <c r="H3" s="18">
        <f t="shared" ref="H3:H33" si="0">C3*E3*G3</f>
        <v>82800</v>
      </c>
      <c r="I3" s="19" t="s">
        <v>11</v>
      </c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75" x14ac:dyDescent="0.35">
      <c r="A4" s="9"/>
      <c r="B4" s="4" t="s">
        <v>12</v>
      </c>
      <c r="C4" s="15">
        <v>1</v>
      </c>
      <c r="D4" s="15" t="s">
        <v>13</v>
      </c>
      <c r="E4" s="16">
        <v>5</v>
      </c>
      <c r="F4" s="17" t="s">
        <v>14</v>
      </c>
      <c r="G4" s="20">
        <v>1500</v>
      </c>
      <c r="H4" s="18">
        <f t="shared" si="0"/>
        <v>7500</v>
      </c>
      <c r="I4" s="19" t="s">
        <v>15</v>
      </c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9"/>
      <c r="B5" s="4" t="s">
        <v>16</v>
      </c>
      <c r="C5" s="15">
        <v>2</v>
      </c>
      <c r="D5" s="15" t="s">
        <v>9</v>
      </c>
      <c r="E5" s="15">
        <v>5</v>
      </c>
      <c r="F5" s="17" t="s">
        <v>10</v>
      </c>
      <c r="G5" s="18">
        <v>1150</v>
      </c>
      <c r="H5" s="18">
        <f t="shared" si="0"/>
        <v>11500</v>
      </c>
      <c r="I5" s="19" t="s">
        <v>17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4.75" x14ac:dyDescent="0.35">
      <c r="A6" s="9"/>
      <c r="B6" s="4" t="s">
        <v>18</v>
      </c>
      <c r="C6" s="15">
        <v>1</v>
      </c>
      <c r="D6" s="15" t="s">
        <v>9</v>
      </c>
      <c r="E6" s="21">
        <v>0</v>
      </c>
      <c r="F6" s="17" t="s">
        <v>19</v>
      </c>
      <c r="G6" s="18">
        <v>0</v>
      </c>
      <c r="H6" s="18">
        <f t="shared" si="0"/>
        <v>0</v>
      </c>
      <c r="I6" s="22" t="s">
        <v>20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75" x14ac:dyDescent="0.35">
      <c r="A7" s="9"/>
      <c r="B7" s="4" t="s">
        <v>21</v>
      </c>
      <c r="C7" s="15">
        <v>1</v>
      </c>
      <c r="D7" s="15" t="s">
        <v>9</v>
      </c>
      <c r="E7" s="23">
        <v>2</v>
      </c>
      <c r="F7" s="17" t="s">
        <v>19</v>
      </c>
      <c r="G7" s="18">
        <v>180000</v>
      </c>
      <c r="H7" s="18">
        <f t="shared" si="0"/>
        <v>360000</v>
      </c>
      <c r="I7" s="22" t="s">
        <v>22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75" x14ac:dyDescent="0.35">
      <c r="A8" s="9"/>
      <c r="B8" s="4" t="s">
        <v>23</v>
      </c>
      <c r="C8" s="24">
        <v>1</v>
      </c>
      <c r="D8" s="24" t="s">
        <v>24</v>
      </c>
      <c r="E8" s="25">
        <v>3</v>
      </c>
      <c r="F8" s="26" t="s">
        <v>19</v>
      </c>
      <c r="G8" s="27">
        <v>7500</v>
      </c>
      <c r="H8" s="27">
        <f t="shared" si="0"/>
        <v>22500</v>
      </c>
      <c r="I8" s="28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75" x14ac:dyDescent="0.35">
      <c r="A9" s="9"/>
      <c r="B9" s="4" t="s">
        <v>25</v>
      </c>
      <c r="C9" s="24">
        <v>1</v>
      </c>
      <c r="D9" s="24" t="s">
        <v>24</v>
      </c>
      <c r="E9" s="25">
        <v>1</v>
      </c>
      <c r="F9" s="26" t="s">
        <v>19</v>
      </c>
      <c r="G9" s="27">
        <v>7500</v>
      </c>
      <c r="H9" s="27">
        <f t="shared" si="0"/>
        <v>7500</v>
      </c>
      <c r="I9" s="29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75" x14ac:dyDescent="0.35">
      <c r="A10" s="9"/>
      <c r="B10" s="4" t="s">
        <v>26</v>
      </c>
      <c r="C10" s="15">
        <v>1</v>
      </c>
      <c r="D10" s="15" t="s">
        <v>24</v>
      </c>
      <c r="E10" s="23">
        <v>0</v>
      </c>
      <c r="F10" s="17" t="s">
        <v>19</v>
      </c>
      <c r="G10" s="18">
        <v>12000</v>
      </c>
      <c r="H10" s="18">
        <f t="shared" si="0"/>
        <v>0</v>
      </c>
      <c r="I10" s="22" t="s">
        <v>27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24.75" x14ac:dyDescent="0.35">
      <c r="A11" s="9"/>
      <c r="B11" s="14" t="s">
        <v>111</v>
      </c>
      <c r="C11" s="24">
        <v>6</v>
      </c>
      <c r="D11" s="24" t="s">
        <v>24</v>
      </c>
      <c r="E11" s="24">
        <v>1</v>
      </c>
      <c r="F11" s="26" t="s">
        <v>28</v>
      </c>
      <c r="G11" s="27">
        <f>544500/2272</f>
        <v>239.65669014084506</v>
      </c>
      <c r="H11" s="27">
        <f t="shared" si="0"/>
        <v>1437.9401408450703</v>
      </c>
      <c r="I11" s="28" t="s">
        <v>29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75" x14ac:dyDescent="0.35">
      <c r="A12" s="9"/>
      <c r="B12" s="48" t="s">
        <v>30</v>
      </c>
      <c r="C12" s="16">
        <v>58</v>
      </c>
      <c r="D12" s="15" t="s">
        <v>31</v>
      </c>
      <c r="E12" s="15">
        <v>1</v>
      </c>
      <c r="F12" s="17" t="s">
        <v>32</v>
      </c>
      <c r="G12" s="18">
        <v>1219</v>
      </c>
      <c r="H12" s="18">
        <f t="shared" si="0"/>
        <v>70702</v>
      </c>
      <c r="I12" s="30" t="s">
        <v>33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75" x14ac:dyDescent="0.35">
      <c r="A13" s="9"/>
      <c r="B13" s="48" t="s">
        <v>34</v>
      </c>
      <c r="C13" s="16">
        <v>64</v>
      </c>
      <c r="D13" s="15" t="s">
        <v>31</v>
      </c>
      <c r="E13" s="15">
        <v>1</v>
      </c>
      <c r="F13" s="17" t="s">
        <v>32</v>
      </c>
      <c r="G13" s="18">
        <v>905</v>
      </c>
      <c r="H13" s="18">
        <f t="shared" si="0"/>
        <v>57920</v>
      </c>
      <c r="I13" s="31" t="s">
        <v>35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75" x14ac:dyDescent="0.35">
      <c r="A14" s="9"/>
      <c r="B14" s="48" t="s">
        <v>36</v>
      </c>
      <c r="C14" s="24">
        <v>6</v>
      </c>
      <c r="D14" s="24" t="s">
        <v>37</v>
      </c>
      <c r="E14" s="24">
        <v>1</v>
      </c>
      <c r="F14" s="26" t="s">
        <v>32</v>
      </c>
      <c r="G14" s="27">
        <v>533</v>
      </c>
      <c r="H14" s="27">
        <f t="shared" si="0"/>
        <v>3198</v>
      </c>
      <c r="I14" s="32" t="s">
        <v>38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9"/>
      <c r="B15" s="49" t="s">
        <v>39</v>
      </c>
      <c r="C15" s="15">
        <v>57</v>
      </c>
      <c r="D15" s="15" t="s">
        <v>31</v>
      </c>
      <c r="E15" s="15">
        <v>0</v>
      </c>
      <c r="F15" s="17" t="s">
        <v>32</v>
      </c>
      <c r="G15" s="18">
        <v>1219</v>
      </c>
      <c r="H15" s="33">
        <f t="shared" si="0"/>
        <v>0</v>
      </c>
      <c r="I15" s="19" t="s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9"/>
      <c r="B16" s="49"/>
      <c r="C16" s="15">
        <v>57</v>
      </c>
      <c r="D16" s="15" t="s">
        <v>31</v>
      </c>
      <c r="E16" s="15">
        <v>0</v>
      </c>
      <c r="F16" s="17" t="s">
        <v>32</v>
      </c>
      <c r="G16" s="18">
        <v>160</v>
      </c>
      <c r="H16" s="33">
        <f t="shared" si="0"/>
        <v>0</v>
      </c>
      <c r="I16" s="19" t="s">
        <v>40</v>
      </c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9"/>
      <c r="B17" s="49"/>
      <c r="C17" s="24">
        <v>3</v>
      </c>
      <c r="D17" s="24" t="s">
        <v>31</v>
      </c>
      <c r="E17" s="24">
        <v>1</v>
      </c>
      <c r="F17" s="26" t="s">
        <v>32</v>
      </c>
      <c r="G17" s="27">
        <v>1219</v>
      </c>
      <c r="H17" s="34">
        <f t="shared" si="0"/>
        <v>3657</v>
      </c>
      <c r="I17" s="29" t="s">
        <v>41</v>
      </c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9"/>
      <c r="B18" s="49"/>
      <c r="C18" s="24">
        <v>3</v>
      </c>
      <c r="D18" s="24" t="s">
        <v>31</v>
      </c>
      <c r="E18" s="24">
        <v>1</v>
      </c>
      <c r="F18" s="26" t="s">
        <v>32</v>
      </c>
      <c r="G18" s="27">
        <v>160</v>
      </c>
      <c r="H18" s="34">
        <f t="shared" si="0"/>
        <v>480</v>
      </c>
      <c r="I18" s="35" t="s">
        <v>42</v>
      </c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75" x14ac:dyDescent="0.35">
      <c r="A19" s="9"/>
      <c r="B19" s="48" t="s">
        <v>43</v>
      </c>
      <c r="C19" s="24">
        <v>8</v>
      </c>
      <c r="D19" s="24" t="s">
        <v>37</v>
      </c>
      <c r="E19" s="24">
        <v>1</v>
      </c>
      <c r="F19" s="26" t="s">
        <v>32</v>
      </c>
      <c r="G19" s="27">
        <v>533</v>
      </c>
      <c r="H19" s="34">
        <f t="shared" si="0"/>
        <v>4264</v>
      </c>
      <c r="I19" s="29" t="s">
        <v>38</v>
      </c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75" x14ac:dyDescent="0.35">
      <c r="A20" s="9"/>
      <c r="B20" s="48" t="s">
        <v>44</v>
      </c>
      <c r="C20" s="15">
        <v>30</v>
      </c>
      <c r="D20" s="15" t="s">
        <v>31</v>
      </c>
      <c r="E20" s="15">
        <v>0</v>
      </c>
      <c r="F20" s="17" t="s">
        <v>32</v>
      </c>
      <c r="G20" s="18">
        <v>1140</v>
      </c>
      <c r="H20" s="33">
        <f t="shared" si="0"/>
        <v>0</v>
      </c>
      <c r="I20" s="19" t="s">
        <v>45</v>
      </c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49.5" x14ac:dyDescent="0.35">
      <c r="A21" s="9"/>
      <c r="B21" s="50" t="s">
        <v>110</v>
      </c>
      <c r="C21" s="15">
        <v>45</v>
      </c>
      <c r="D21" s="15" t="s">
        <v>31</v>
      </c>
      <c r="E21" s="15">
        <v>0</v>
      </c>
      <c r="F21" s="17" t="s">
        <v>32</v>
      </c>
      <c r="G21" s="18">
        <v>2944</v>
      </c>
      <c r="H21" s="33">
        <f t="shared" si="0"/>
        <v>0</v>
      </c>
      <c r="I21" s="31" t="s">
        <v>46</v>
      </c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75" x14ac:dyDescent="0.35">
      <c r="A22" s="9"/>
      <c r="B22" s="50"/>
      <c r="C22" s="24">
        <v>1</v>
      </c>
      <c r="D22" s="24" t="s">
        <v>31</v>
      </c>
      <c r="E22" s="24">
        <v>1</v>
      </c>
      <c r="F22" s="26" t="s">
        <v>32</v>
      </c>
      <c r="G22" s="27">
        <v>1804</v>
      </c>
      <c r="H22" s="34">
        <f t="shared" si="0"/>
        <v>1804</v>
      </c>
      <c r="I22" s="36" t="s">
        <v>47</v>
      </c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4.75" x14ac:dyDescent="0.35">
      <c r="A23" s="9"/>
      <c r="B23" s="48" t="s">
        <v>48</v>
      </c>
      <c r="C23" s="15">
        <v>1</v>
      </c>
      <c r="D23" s="15" t="s">
        <v>13</v>
      </c>
      <c r="E23" s="15">
        <v>1</v>
      </c>
      <c r="F23" s="17" t="s">
        <v>32</v>
      </c>
      <c r="G23" s="18">
        <f>1040600/2272</f>
        <v>458.01056338028167</v>
      </c>
      <c r="H23" s="33">
        <f t="shared" si="0"/>
        <v>458.01056338028167</v>
      </c>
      <c r="I23" s="37" t="s">
        <v>49</v>
      </c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75" x14ac:dyDescent="0.35">
      <c r="A24" s="9"/>
      <c r="B24" s="48" t="s">
        <v>50</v>
      </c>
      <c r="C24" s="15">
        <v>1</v>
      </c>
      <c r="D24" s="15" t="s">
        <v>13</v>
      </c>
      <c r="E24" s="15">
        <v>1</v>
      </c>
      <c r="F24" s="17" t="s">
        <v>32</v>
      </c>
      <c r="G24" s="18">
        <f>1268080/2272</f>
        <v>558.13380281690138</v>
      </c>
      <c r="H24" s="33">
        <f t="shared" si="0"/>
        <v>558.13380281690138</v>
      </c>
      <c r="I24" s="37" t="s">
        <v>49</v>
      </c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75" x14ac:dyDescent="0.35">
      <c r="A25" s="9"/>
      <c r="B25" s="4" t="s">
        <v>51</v>
      </c>
      <c r="C25" s="24">
        <v>1</v>
      </c>
      <c r="D25" s="24" t="s">
        <v>13</v>
      </c>
      <c r="E25" s="24">
        <v>1</v>
      </c>
      <c r="F25" s="26" t="s">
        <v>32</v>
      </c>
      <c r="G25" s="27">
        <f>10218450/2272</f>
        <v>4497.5572183098593</v>
      </c>
      <c r="H25" s="34">
        <f t="shared" si="0"/>
        <v>4497.5572183098593</v>
      </c>
      <c r="I25" s="38" t="s">
        <v>52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75" x14ac:dyDescent="0.35">
      <c r="A26" s="9"/>
      <c r="B26" s="4" t="s">
        <v>53</v>
      </c>
      <c r="C26" s="15">
        <v>1</v>
      </c>
      <c r="D26" s="15" t="s">
        <v>9</v>
      </c>
      <c r="E26" s="15">
        <v>2</v>
      </c>
      <c r="F26" s="17" t="s">
        <v>32</v>
      </c>
      <c r="G26" s="18">
        <f>453750/2272</f>
        <v>199.71390845070422</v>
      </c>
      <c r="H26" s="33">
        <f t="shared" si="0"/>
        <v>399.42781690140845</v>
      </c>
      <c r="I26" s="19" t="s">
        <v>54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75" x14ac:dyDescent="0.35">
      <c r="A27" s="9"/>
      <c r="B27" s="4" t="s">
        <v>55</v>
      </c>
      <c r="C27" s="15">
        <v>1</v>
      </c>
      <c r="D27" s="15" t="s">
        <v>13</v>
      </c>
      <c r="E27" s="15">
        <v>1</v>
      </c>
      <c r="F27" s="17" t="s">
        <v>28</v>
      </c>
      <c r="G27" s="18">
        <v>4428.8500000000004</v>
      </c>
      <c r="H27" s="33">
        <f t="shared" si="0"/>
        <v>4428.8500000000004</v>
      </c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2" customHeight="1" x14ac:dyDescent="0.35">
      <c r="A28" s="9"/>
      <c r="B28" s="4" t="s">
        <v>56</v>
      </c>
      <c r="C28" s="15">
        <v>1</v>
      </c>
      <c r="D28" s="15" t="s">
        <v>13</v>
      </c>
      <c r="E28" s="15">
        <v>1</v>
      </c>
      <c r="F28" s="17" t="s">
        <v>28</v>
      </c>
      <c r="G28" s="18">
        <v>904.94</v>
      </c>
      <c r="H28" s="33">
        <f t="shared" si="0"/>
        <v>904.94</v>
      </c>
      <c r="I28" s="19" t="s">
        <v>57</v>
      </c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32" customHeight="1" x14ac:dyDescent="0.35">
      <c r="A29" s="9"/>
      <c r="B29" s="4" t="s">
        <v>58</v>
      </c>
      <c r="C29" s="15">
        <v>1</v>
      </c>
      <c r="D29" s="15" t="s">
        <v>13</v>
      </c>
      <c r="E29" s="15">
        <v>1</v>
      </c>
      <c r="F29" s="17" t="s">
        <v>28</v>
      </c>
      <c r="G29" s="18">
        <f>1119200/2272</f>
        <v>492.6056338028169</v>
      </c>
      <c r="H29" s="33">
        <f t="shared" si="0"/>
        <v>492.6056338028169</v>
      </c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32" customHeight="1" x14ac:dyDescent="0.35">
      <c r="A30" s="9"/>
      <c r="B30" s="4" t="s">
        <v>59</v>
      </c>
      <c r="C30" s="15">
        <v>1</v>
      </c>
      <c r="D30" s="15" t="s">
        <v>13</v>
      </c>
      <c r="E30" s="15">
        <v>1</v>
      </c>
      <c r="F30" s="17" t="s">
        <v>28</v>
      </c>
      <c r="G30" s="18">
        <f>447000/2272</f>
        <v>196.74295774647888</v>
      </c>
      <c r="H30" s="33">
        <f t="shared" si="0"/>
        <v>196.74295774647888</v>
      </c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32" customHeight="1" x14ac:dyDescent="0.35">
      <c r="A31" s="9"/>
      <c r="B31" s="4" t="s">
        <v>60</v>
      </c>
      <c r="C31" s="39">
        <v>1</v>
      </c>
      <c r="D31" s="39" t="s">
        <v>13</v>
      </c>
      <c r="E31" s="39">
        <v>1</v>
      </c>
      <c r="F31" s="40" t="s">
        <v>28</v>
      </c>
      <c r="G31" s="41">
        <f>3224370/2272</f>
        <v>1419.1769366197184</v>
      </c>
      <c r="H31" s="42">
        <f t="shared" si="0"/>
        <v>1419.1769366197184</v>
      </c>
      <c r="I31" s="43" t="s">
        <v>61</v>
      </c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75" x14ac:dyDescent="0.35">
      <c r="A32" s="9"/>
      <c r="B32" s="4" t="s">
        <v>62</v>
      </c>
      <c r="C32" s="15">
        <v>7</v>
      </c>
      <c r="D32" s="15" t="s">
        <v>31</v>
      </c>
      <c r="E32" s="15">
        <v>1</v>
      </c>
      <c r="F32" s="17" t="s">
        <v>32</v>
      </c>
      <c r="G32" s="18">
        <f>80*7.26</f>
        <v>580.79999999999995</v>
      </c>
      <c r="H32" s="33">
        <f t="shared" si="0"/>
        <v>4065.5999999999995</v>
      </c>
      <c r="I32" s="37" t="s">
        <v>63</v>
      </c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9" t="s">
        <v>64</v>
      </c>
      <c r="B33" s="4" t="s">
        <v>65</v>
      </c>
      <c r="C33" s="15">
        <v>1</v>
      </c>
      <c r="D33" s="15" t="s">
        <v>13</v>
      </c>
      <c r="E33" s="15">
        <v>1</v>
      </c>
      <c r="F33" s="17" t="s">
        <v>28</v>
      </c>
      <c r="G33" s="18">
        <f>71095+8619</f>
        <v>79714</v>
      </c>
      <c r="H33" s="33">
        <f t="shared" si="0"/>
        <v>79714</v>
      </c>
      <c r="I33" s="37" t="s">
        <v>66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9"/>
      <c r="B34" s="4" t="s">
        <v>67</v>
      </c>
      <c r="C34" s="15">
        <v>1</v>
      </c>
      <c r="D34" s="15" t="s">
        <v>13</v>
      </c>
      <c r="E34" s="15">
        <v>1</v>
      </c>
      <c r="F34" s="17" t="s">
        <v>28</v>
      </c>
      <c r="G34" s="18">
        <v>1090</v>
      </c>
      <c r="H34" s="44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9"/>
      <c r="B35" s="4" t="s">
        <v>68</v>
      </c>
      <c r="C35" s="15">
        <v>1</v>
      </c>
      <c r="D35" s="15" t="s">
        <v>13</v>
      </c>
      <c r="E35" s="15">
        <v>1</v>
      </c>
      <c r="F35" s="17" t="s">
        <v>69</v>
      </c>
      <c r="G35" s="18">
        <v>30259</v>
      </c>
      <c r="H35" s="33">
        <f t="shared" ref="H35:H49" si="1">C35*E35*G35</f>
        <v>30259</v>
      </c>
      <c r="I35" s="37" t="s">
        <v>66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75" x14ac:dyDescent="0.35">
      <c r="A36" s="9" t="s">
        <v>70</v>
      </c>
      <c r="B36" s="4" t="s">
        <v>71</v>
      </c>
      <c r="C36" s="15">
        <v>1</v>
      </c>
      <c r="D36" s="15" t="s">
        <v>13</v>
      </c>
      <c r="E36" s="15">
        <v>1</v>
      </c>
      <c r="F36" s="17" t="s">
        <v>28</v>
      </c>
      <c r="G36" s="18">
        <v>3019.89</v>
      </c>
      <c r="H36" s="33">
        <f t="shared" si="1"/>
        <v>3019.89</v>
      </c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75" x14ac:dyDescent="0.35">
      <c r="A37" s="9"/>
      <c r="B37" s="4" t="s">
        <v>72</v>
      </c>
      <c r="C37" s="15">
        <v>1</v>
      </c>
      <c r="D37" s="15" t="s">
        <v>13</v>
      </c>
      <c r="E37" s="15">
        <v>1</v>
      </c>
      <c r="F37" s="17" t="s">
        <v>28</v>
      </c>
      <c r="G37" s="18">
        <v>440</v>
      </c>
      <c r="H37" s="33">
        <f t="shared" si="1"/>
        <v>440</v>
      </c>
      <c r="I37" s="19" t="s">
        <v>73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5">
      <c r="A38" s="9"/>
      <c r="B38" s="4" t="s">
        <v>74</v>
      </c>
      <c r="C38" s="15">
        <v>10</v>
      </c>
      <c r="D38" s="15" t="s">
        <v>24</v>
      </c>
      <c r="E38" s="15">
        <v>1</v>
      </c>
      <c r="F38" s="17" t="s">
        <v>28</v>
      </c>
      <c r="G38" s="18">
        <v>2</v>
      </c>
      <c r="H38" s="33">
        <f t="shared" si="1"/>
        <v>20</v>
      </c>
      <c r="I38" s="19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5">
      <c r="A39" s="9"/>
      <c r="B39" s="4" t="s">
        <v>75</v>
      </c>
      <c r="C39" s="15">
        <v>10</v>
      </c>
      <c r="D39" s="15" t="s">
        <v>24</v>
      </c>
      <c r="E39" s="15">
        <v>1</v>
      </c>
      <c r="F39" s="17" t="s">
        <v>28</v>
      </c>
      <c r="G39" s="18">
        <v>48</v>
      </c>
      <c r="H39" s="33">
        <f t="shared" si="1"/>
        <v>480</v>
      </c>
      <c r="I39" s="19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5">
      <c r="A40" s="2" t="s">
        <v>76</v>
      </c>
      <c r="B40" s="4" t="s">
        <v>77</v>
      </c>
      <c r="C40" s="15">
        <v>14</v>
      </c>
      <c r="D40" s="15" t="s">
        <v>31</v>
      </c>
      <c r="E40" s="15">
        <v>1</v>
      </c>
      <c r="F40" s="17" t="s">
        <v>28</v>
      </c>
      <c r="G40" s="18">
        <v>300</v>
      </c>
      <c r="H40" s="18">
        <f t="shared" si="1"/>
        <v>4200</v>
      </c>
      <c r="I40" s="19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75" x14ac:dyDescent="0.35">
      <c r="A41" s="9" t="s">
        <v>78</v>
      </c>
      <c r="B41" s="4" t="s">
        <v>79</v>
      </c>
      <c r="C41" s="46">
        <v>1</v>
      </c>
      <c r="D41" s="15" t="s">
        <v>13</v>
      </c>
      <c r="E41" s="15">
        <v>33</v>
      </c>
      <c r="F41" s="17" t="s">
        <v>80</v>
      </c>
      <c r="G41" s="18">
        <v>1500</v>
      </c>
      <c r="H41" s="18">
        <f t="shared" si="1"/>
        <v>49500</v>
      </c>
      <c r="I41" s="30" t="s">
        <v>81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35">
      <c r="A42" s="9"/>
      <c r="B42" s="4" t="s">
        <v>82</v>
      </c>
      <c r="C42" s="15">
        <v>3</v>
      </c>
      <c r="D42" s="15" t="s">
        <v>83</v>
      </c>
      <c r="E42" s="15">
        <v>1</v>
      </c>
      <c r="F42" s="17" t="s">
        <v>19</v>
      </c>
      <c r="G42" s="18">
        <v>3500</v>
      </c>
      <c r="H42" s="18">
        <f t="shared" si="1"/>
        <v>10500</v>
      </c>
      <c r="I42" s="19" t="s">
        <v>84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35">
      <c r="A43" s="9"/>
      <c r="B43" s="4" t="s">
        <v>85</v>
      </c>
      <c r="C43" s="15">
        <v>2</v>
      </c>
      <c r="D43" s="15" t="s">
        <v>83</v>
      </c>
      <c r="E43" s="15">
        <v>2</v>
      </c>
      <c r="F43" s="17" t="s">
        <v>19</v>
      </c>
      <c r="G43" s="47">
        <v>3500</v>
      </c>
      <c r="H43" s="18">
        <f t="shared" si="1"/>
        <v>14000</v>
      </c>
      <c r="I43" s="19" t="s">
        <v>86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5">
      <c r="A44" s="9"/>
      <c r="B44" s="4" t="s">
        <v>87</v>
      </c>
      <c r="C44" s="15">
        <v>1</v>
      </c>
      <c r="D44" s="15" t="s">
        <v>83</v>
      </c>
      <c r="E44" s="15">
        <v>3</v>
      </c>
      <c r="F44" s="17" t="s">
        <v>19</v>
      </c>
      <c r="G44" s="18">
        <v>3000</v>
      </c>
      <c r="H44" s="18">
        <f t="shared" si="1"/>
        <v>9000</v>
      </c>
      <c r="I44" s="19" t="s">
        <v>88</v>
      </c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5">
      <c r="A45" s="9" t="s">
        <v>89</v>
      </c>
      <c r="B45" s="4" t="s">
        <v>90</v>
      </c>
      <c r="C45" s="15">
        <v>2</v>
      </c>
      <c r="D45" s="15" t="s">
        <v>31</v>
      </c>
      <c r="E45" s="15">
        <v>6</v>
      </c>
      <c r="F45" s="17" t="s">
        <v>19</v>
      </c>
      <c r="G45" s="18">
        <v>1800</v>
      </c>
      <c r="H45" s="18">
        <f t="shared" si="1"/>
        <v>21600</v>
      </c>
      <c r="I45" s="19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9"/>
      <c r="B46" s="14" t="s">
        <v>109</v>
      </c>
      <c r="C46" s="15">
        <v>2</v>
      </c>
      <c r="D46" s="15" t="s">
        <v>31</v>
      </c>
      <c r="E46" s="15">
        <v>3</v>
      </c>
      <c r="F46" s="17" t="s">
        <v>19</v>
      </c>
      <c r="G46" s="41">
        <v>1600</v>
      </c>
      <c r="H46" s="18">
        <f t="shared" si="1"/>
        <v>9600</v>
      </c>
      <c r="I46" s="19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75" x14ac:dyDescent="0.35">
      <c r="A47" s="9"/>
      <c r="B47" s="4" t="s">
        <v>91</v>
      </c>
      <c r="C47" s="15">
        <v>2</v>
      </c>
      <c r="D47" s="15" t="s">
        <v>31</v>
      </c>
      <c r="E47" s="15">
        <v>3</v>
      </c>
      <c r="F47" s="17" t="s">
        <v>19</v>
      </c>
      <c r="G47" s="18">
        <v>1800</v>
      </c>
      <c r="H47" s="18">
        <f t="shared" si="1"/>
        <v>10800</v>
      </c>
      <c r="I47" s="30" t="s">
        <v>92</v>
      </c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.75" x14ac:dyDescent="0.35">
      <c r="A48" s="9"/>
      <c r="B48" s="4" t="s">
        <v>93</v>
      </c>
      <c r="C48" s="15">
        <v>2</v>
      </c>
      <c r="D48" s="15" t="s">
        <v>31</v>
      </c>
      <c r="E48" s="15">
        <v>1</v>
      </c>
      <c r="F48" s="17" t="s">
        <v>19</v>
      </c>
      <c r="G48" s="18">
        <v>1600</v>
      </c>
      <c r="H48" s="18">
        <f t="shared" si="1"/>
        <v>3200</v>
      </c>
      <c r="I48" s="19" t="s">
        <v>94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.75" x14ac:dyDescent="0.35">
      <c r="A49" s="9"/>
      <c r="B49" s="4" t="s">
        <v>95</v>
      </c>
      <c r="C49" s="15">
        <v>1</v>
      </c>
      <c r="D49" s="15" t="s">
        <v>9</v>
      </c>
      <c r="E49" s="15">
        <v>2</v>
      </c>
      <c r="F49" s="17" t="s">
        <v>10</v>
      </c>
      <c r="G49" s="18">
        <v>700</v>
      </c>
      <c r="H49" s="18">
        <f t="shared" si="1"/>
        <v>1400</v>
      </c>
      <c r="I49" s="19" t="s">
        <v>96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.75" x14ac:dyDescent="0.35">
      <c r="A50" s="9" t="s">
        <v>97</v>
      </c>
      <c r="B50" s="4" t="s">
        <v>98</v>
      </c>
      <c r="C50" s="15">
        <v>3</v>
      </c>
      <c r="D50" s="15" t="s">
        <v>31</v>
      </c>
      <c r="E50" s="46">
        <v>7</v>
      </c>
      <c r="F50" s="17" t="s">
        <v>19</v>
      </c>
      <c r="G50" s="18">
        <v>800</v>
      </c>
      <c r="H50" s="18">
        <f>C50*E50*G50</f>
        <v>16800</v>
      </c>
      <c r="I50" s="19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5">
      <c r="A51" s="9"/>
      <c r="B51" s="7" t="s">
        <v>99</v>
      </c>
      <c r="C51" s="15">
        <v>4</v>
      </c>
      <c r="D51" s="15" t="s">
        <v>31</v>
      </c>
      <c r="E51" s="15">
        <v>1</v>
      </c>
      <c r="F51" s="17" t="s">
        <v>28</v>
      </c>
      <c r="G51" s="18">
        <f>500000/2272</f>
        <v>220.07042253521126</v>
      </c>
      <c r="H51" s="18">
        <f>C51*E51*G51</f>
        <v>880.28169014084506</v>
      </c>
      <c r="I51" s="19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.75" x14ac:dyDescent="0.35">
      <c r="A52" s="9"/>
      <c r="B52" s="7" t="s">
        <v>100</v>
      </c>
      <c r="C52" s="15">
        <v>1</v>
      </c>
      <c r="D52" s="15" t="s">
        <v>13</v>
      </c>
      <c r="E52" s="15">
        <v>1</v>
      </c>
      <c r="F52" s="17" t="s">
        <v>19</v>
      </c>
      <c r="G52" s="18">
        <v>1516.38</v>
      </c>
      <c r="H52" s="18">
        <f>C52*E52*G52</f>
        <v>1516.38</v>
      </c>
      <c r="I52" s="19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9"/>
      <c r="B53" s="11" t="s">
        <v>101</v>
      </c>
      <c r="C53" s="24">
        <v>1</v>
      </c>
      <c r="D53" s="24" t="s">
        <v>31</v>
      </c>
      <c r="E53" s="24">
        <v>5</v>
      </c>
      <c r="F53" s="26" t="s">
        <v>19</v>
      </c>
      <c r="G53" s="27">
        <v>1000</v>
      </c>
      <c r="H53" s="27">
        <f>C53*E53*G53</f>
        <v>5000</v>
      </c>
      <c r="I53" s="29" t="s">
        <v>102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9"/>
      <c r="B54" s="11"/>
      <c r="C54" s="24">
        <v>1</v>
      </c>
      <c r="D54" s="24" t="s">
        <v>9</v>
      </c>
      <c r="E54" s="24">
        <v>4</v>
      </c>
      <c r="F54" s="26" t="s">
        <v>10</v>
      </c>
      <c r="G54" s="27">
        <v>700</v>
      </c>
      <c r="H54" s="27">
        <f>C54*E54*G54</f>
        <v>2800</v>
      </c>
      <c r="I54" s="29" t="s">
        <v>103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0" t="s">
        <v>104</v>
      </c>
      <c r="B55" s="10"/>
      <c r="C55" s="10"/>
      <c r="D55" s="10"/>
      <c r="E55" s="10"/>
      <c r="F55" s="10"/>
      <c r="G55" s="10"/>
      <c r="H55" s="5">
        <f>SUM(H3:H54)</f>
        <v>927413.53676056315</v>
      </c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5">
      <c r="A56" s="10" t="s">
        <v>105</v>
      </c>
      <c r="B56" s="10"/>
      <c r="C56" s="10"/>
      <c r="D56" s="10"/>
      <c r="E56" s="10"/>
      <c r="F56" s="10"/>
      <c r="G56" s="10"/>
      <c r="H56" s="5">
        <f>(H55-H50-H53)*6%</f>
        <v>54336.812205633789</v>
      </c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5">
      <c r="A57" s="10" t="s">
        <v>106</v>
      </c>
      <c r="B57" s="10"/>
      <c r="C57" s="10"/>
      <c r="D57" s="10"/>
      <c r="E57" s="10"/>
      <c r="F57" s="10"/>
      <c r="G57" s="10"/>
      <c r="H57" s="5">
        <f>(H55+H56)*6%</f>
        <v>58905.020937971807</v>
      </c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5">
      <c r="A58" s="10" t="s">
        <v>107</v>
      </c>
      <c r="B58" s="10"/>
      <c r="C58" s="10"/>
      <c r="D58" s="10"/>
      <c r="E58" s="10"/>
      <c r="F58" s="10"/>
      <c r="G58" s="10"/>
      <c r="H58" s="5">
        <f>H55+H56+H57</f>
        <v>1040655.3699041686</v>
      </c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5">
      <c r="A59" s="1"/>
      <c r="B59" s="1"/>
      <c r="C59" s="1"/>
      <c r="D59" s="1"/>
      <c r="E59" s="1"/>
      <c r="F59" s="1"/>
      <c r="G59" s="6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35">
      <c r="A60" s="1"/>
      <c r="B60" s="1"/>
      <c r="C60" s="1"/>
      <c r="D60" s="1"/>
      <c r="E60" s="1"/>
      <c r="F60" s="1"/>
      <c r="G60" s="6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35">
      <c r="A61" s="1"/>
      <c r="B61" s="1"/>
      <c r="C61" s="1"/>
      <c r="D61" s="1"/>
      <c r="E61" s="1"/>
      <c r="F61" s="1"/>
      <c r="G61" s="6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35">
      <c r="A62" s="1"/>
      <c r="B62" s="1"/>
      <c r="C62" s="1"/>
      <c r="D62" s="1"/>
      <c r="E62" s="1"/>
      <c r="F62" s="1"/>
      <c r="G62" s="6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35">
      <c r="A63" s="1"/>
      <c r="B63" s="1"/>
      <c r="C63" s="1"/>
      <c r="D63" s="1"/>
      <c r="E63" s="1"/>
      <c r="F63" s="1"/>
      <c r="G63" s="6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35">
      <c r="A64" s="1"/>
      <c r="B64" s="1"/>
      <c r="C64" s="1"/>
      <c r="D64" s="1"/>
      <c r="E64" s="1"/>
      <c r="F64" s="1"/>
      <c r="G64" s="6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35">
      <c r="A65" s="1"/>
      <c r="B65" s="1"/>
      <c r="C65" s="1"/>
      <c r="D65" s="1"/>
      <c r="E65" s="1"/>
      <c r="F65" s="1"/>
      <c r="G65" s="6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35">
      <c r="A66" s="1"/>
      <c r="B66" s="1"/>
      <c r="C66" s="1"/>
      <c r="D66" s="1"/>
      <c r="E66" s="1"/>
      <c r="F66" s="1"/>
      <c r="G66" s="6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35">
      <c r="A67" s="1"/>
      <c r="B67" s="1"/>
      <c r="C67" s="1"/>
      <c r="D67" s="1"/>
      <c r="E67" s="1"/>
      <c r="F67" s="1"/>
      <c r="G67" s="6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35">
      <c r="A68" s="1"/>
      <c r="B68" s="1"/>
      <c r="C68" s="1"/>
      <c r="D68" s="1"/>
      <c r="E68" s="1"/>
      <c r="F68" s="1"/>
      <c r="G68" s="6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35">
      <c r="A69" s="1"/>
      <c r="B69" s="1"/>
      <c r="C69" s="1"/>
      <c r="D69" s="1"/>
      <c r="E69" s="1"/>
      <c r="F69" s="1"/>
      <c r="G69" s="6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35">
      <c r="A70" s="1"/>
      <c r="B70" s="1"/>
      <c r="C70" s="1"/>
      <c r="D70" s="1"/>
      <c r="E70" s="1"/>
      <c r="F70" s="1"/>
      <c r="G70" s="6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35">
      <c r="A71" s="1"/>
      <c r="B71" s="1"/>
      <c r="C71" s="1"/>
      <c r="D71" s="1"/>
      <c r="E71" s="1"/>
      <c r="F71" s="1"/>
      <c r="G71" s="6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35">
      <c r="A72" s="1"/>
      <c r="B72" s="1"/>
      <c r="C72" s="1"/>
      <c r="D72" s="1"/>
      <c r="E72" s="1"/>
      <c r="F72" s="1"/>
      <c r="G72" s="6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35">
      <c r="A73" s="1"/>
      <c r="B73" s="1"/>
      <c r="C73" s="1"/>
      <c r="D73" s="1"/>
      <c r="E73" s="1"/>
      <c r="F73" s="1"/>
      <c r="G73" s="6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35">
      <c r="A74" s="1"/>
      <c r="B74" s="1"/>
      <c r="C74" s="1"/>
      <c r="D74" s="1"/>
      <c r="E74" s="1"/>
      <c r="F74" s="1"/>
      <c r="G74" s="6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35">
      <c r="A75" s="1"/>
      <c r="B75" s="1"/>
      <c r="C75" s="1"/>
      <c r="D75" s="1"/>
      <c r="E75" s="1"/>
      <c r="F75" s="1"/>
      <c r="G75" s="6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35">
      <c r="A76" s="1"/>
      <c r="B76" s="1"/>
      <c r="C76" s="1"/>
      <c r="D76" s="1"/>
      <c r="E76" s="1"/>
      <c r="F76" s="1"/>
      <c r="G76" s="6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35">
      <c r="A77" s="1"/>
      <c r="B77" s="1"/>
      <c r="C77" s="1"/>
      <c r="D77" s="1"/>
      <c r="E77" s="1"/>
      <c r="F77" s="1"/>
      <c r="G77" s="6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35">
      <c r="A78" s="1"/>
      <c r="B78" s="1"/>
      <c r="C78" s="1"/>
      <c r="D78" s="1"/>
      <c r="E78" s="1"/>
      <c r="F78" s="1"/>
      <c r="G78" s="6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35">
      <c r="A79" s="1"/>
      <c r="B79" s="1"/>
      <c r="C79" s="1"/>
      <c r="D79" s="1"/>
      <c r="E79" s="1"/>
      <c r="F79" s="1"/>
      <c r="G79" s="6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35">
      <c r="A80" s="1"/>
      <c r="B80" s="1"/>
      <c r="C80" s="1"/>
      <c r="D80" s="1"/>
      <c r="E80" s="1"/>
      <c r="F80" s="1"/>
      <c r="G80" s="6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5">
      <c r="A81" s="1"/>
      <c r="B81" s="1"/>
      <c r="C81" s="1"/>
      <c r="D81" s="1"/>
      <c r="E81" s="1"/>
      <c r="F81" s="1"/>
      <c r="G81" s="6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5">
      <c r="A82" s="1"/>
      <c r="B82" s="1"/>
      <c r="C82" s="1"/>
      <c r="D82" s="1"/>
      <c r="E82" s="1"/>
      <c r="F82" s="1"/>
      <c r="G82" s="6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5">
      <c r="A83" s="1"/>
      <c r="B83" s="1"/>
      <c r="C83" s="1"/>
      <c r="D83" s="1"/>
      <c r="E83" s="1"/>
      <c r="F83" s="1"/>
      <c r="G83" s="6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5">
      <c r="A84" s="1"/>
      <c r="B84" s="1"/>
      <c r="C84" s="1"/>
      <c r="D84" s="1"/>
      <c r="E84" s="1"/>
      <c r="F84" s="1"/>
      <c r="G84" s="6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5">
      <c r="A85" s="1"/>
      <c r="B85" s="1"/>
      <c r="C85" s="1"/>
      <c r="D85" s="1"/>
      <c r="E85" s="1"/>
      <c r="F85" s="1"/>
      <c r="G85" s="6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35">
      <c r="A86" s="1"/>
      <c r="B86" s="1"/>
      <c r="C86" s="1"/>
      <c r="D86" s="1"/>
      <c r="E86" s="1"/>
      <c r="F86" s="1"/>
      <c r="G86" s="6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35">
      <c r="A87" s="1"/>
      <c r="B87" s="1"/>
      <c r="C87" s="1"/>
      <c r="D87" s="1"/>
      <c r="E87" s="1"/>
      <c r="F87" s="1"/>
      <c r="G87" s="6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35">
      <c r="A88" s="1"/>
      <c r="B88" s="1"/>
      <c r="C88" s="1"/>
      <c r="D88" s="1"/>
      <c r="E88" s="1"/>
      <c r="F88" s="1"/>
      <c r="G88" s="6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35">
      <c r="A89" s="1"/>
      <c r="B89" s="1"/>
      <c r="C89" s="1"/>
      <c r="D89" s="1"/>
      <c r="E89" s="1"/>
      <c r="F89" s="1"/>
      <c r="G89" s="6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35">
      <c r="A90" s="1"/>
      <c r="B90" s="1"/>
      <c r="C90" s="1"/>
      <c r="D90" s="1"/>
      <c r="E90" s="1"/>
      <c r="F90" s="1"/>
      <c r="G90" s="6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35">
      <c r="A91" s="1"/>
      <c r="B91" s="1"/>
      <c r="C91" s="1"/>
      <c r="D91" s="1"/>
      <c r="E91" s="1"/>
      <c r="F91" s="1"/>
      <c r="G91" s="6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35">
      <c r="A92" s="1"/>
      <c r="B92" s="1"/>
      <c r="C92" s="1"/>
      <c r="D92" s="1"/>
      <c r="E92" s="1"/>
      <c r="F92" s="1"/>
      <c r="G92" s="6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35">
      <c r="A93" s="1"/>
      <c r="B93" s="1"/>
      <c r="C93" s="1"/>
      <c r="D93" s="1"/>
      <c r="E93" s="1"/>
      <c r="F93" s="1"/>
      <c r="G93" s="6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35">
      <c r="A94" s="1"/>
      <c r="B94" s="1"/>
      <c r="C94" s="1"/>
      <c r="D94" s="1"/>
      <c r="E94" s="1"/>
      <c r="F94" s="1"/>
      <c r="G94" s="6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35">
      <c r="A95" s="1"/>
      <c r="B95" s="1"/>
      <c r="C95" s="1"/>
      <c r="D95" s="1"/>
      <c r="E95" s="1"/>
      <c r="F95" s="1"/>
      <c r="G95" s="6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35">
      <c r="A96" s="1"/>
      <c r="B96" s="1"/>
      <c r="C96" s="1"/>
      <c r="D96" s="1"/>
      <c r="E96" s="1"/>
      <c r="F96" s="1"/>
      <c r="G96" s="6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35">
      <c r="A97" s="1"/>
      <c r="B97" s="1"/>
      <c r="C97" s="1"/>
      <c r="D97" s="1"/>
      <c r="E97" s="1"/>
      <c r="F97" s="1"/>
      <c r="G97" s="6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35">
      <c r="A98" s="1"/>
      <c r="B98" s="1"/>
      <c r="C98" s="1"/>
      <c r="D98" s="1"/>
      <c r="E98" s="1"/>
      <c r="F98" s="1"/>
      <c r="G98" s="6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35">
      <c r="A99" s="1"/>
      <c r="B99" s="1"/>
      <c r="C99" s="1"/>
      <c r="D99" s="1"/>
      <c r="E99" s="1"/>
      <c r="F99" s="1"/>
      <c r="G99" s="6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35">
      <c r="A100" s="1"/>
      <c r="B100" s="1"/>
      <c r="C100" s="1"/>
      <c r="D100" s="1"/>
      <c r="E100" s="1"/>
      <c r="F100" s="1"/>
      <c r="G100" s="6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35">
      <c r="A101" s="1"/>
      <c r="B101" s="1"/>
      <c r="C101" s="1"/>
      <c r="D101" s="1"/>
      <c r="E101" s="1"/>
      <c r="F101" s="1"/>
      <c r="G101" s="6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35">
      <c r="A102" s="1"/>
      <c r="B102" s="1"/>
      <c r="C102" s="1"/>
      <c r="D102" s="1"/>
      <c r="E102" s="1"/>
      <c r="F102" s="1"/>
      <c r="G102" s="6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35">
      <c r="A103" s="1"/>
      <c r="B103" s="1"/>
      <c r="C103" s="1"/>
      <c r="D103" s="1"/>
      <c r="E103" s="1"/>
      <c r="F103" s="1"/>
      <c r="G103" s="6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35">
      <c r="A104" s="1"/>
      <c r="B104" s="1"/>
      <c r="C104" s="1"/>
      <c r="D104" s="1"/>
      <c r="E104" s="1"/>
      <c r="F104" s="1"/>
      <c r="G104" s="6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35">
      <c r="A105" s="1"/>
      <c r="B105" s="1"/>
      <c r="C105" s="1"/>
      <c r="D105" s="1"/>
      <c r="E105" s="1"/>
      <c r="F105" s="1"/>
      <c r="G105" s="6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35">
      <c r="A106" s="1"/>
      <c r="B106" s="1"/>
      <c r="C106" s="1"/>
      <c r="D106" s="1"/>
      <c r="E106" s="1"/>
      <c r="F106" s="1"/>
      <c r="G106" s="6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35">
      <c r="A107" s="1"/>
      <c r="B107" s="1"/>
      <c r="C107" s="1"/>
      <c r="D107" s="1"/>
      <c r="E107" s="1"/>
      <c r="F107" s="1"/>
      <c r="G107" s="6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35">
      <c r="A108" s="1"/>
      <c r="B108" s="1"/>
      <c r="C108" s="1"/>
      <c r="D108" s="1"/>
      <c r="E108" s="1"/>
      <c r="F108" s="1"/>
      <c r="G108" s="6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35">
      <c r="A109" s="1"/>
      <c r="B109" s="1"/>
      <c r="C109" s="1"/>
      <c r="D109" s="1"/>
      <c r="E109" s="1"/>
      <c r="F109" s="1"/>
      <c r="G109" s="6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35">
      <c r="A110" s="1"/>
      <c r="B110" s="1"/>
      <c r="C110" s="1"/>
      <c r="D110" s="1"/>
      <c r="E110" s="1"/>
      <c r="F110" s="1"/>
      <c r="G110" s="6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35">
      <c r="A111" s="1"/>
      <c r="B111" s="1"/>
      <c r="C111" s="1"/>
      <c r="D111" s="1"/>
      <c r="E111" s="1"/>
      <c r="F111" s="1"/>
      <c r="G111" s="6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35">
      <c r="A112" s="1"/>
      <c r="B112" s="1"/>
      <c r="C112" s="1"/>
      <c r="D112" s="1"/>
      <c r="E112" s="1"/>
      <c r="F112" s="1"/>
      <c r="G112" s="6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35">
      <c r="A113" s="1"/>
      <c r="B113" s="1"/>
      <c r="C113" s="1"/>
      <c r="D113" s="1"/>
      <c r="E113" s="1"/>
      <c r="F113" s="1"/>
      <c r="G113" s="6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35">
      <c r="A114" s="1"/>
      <c r="B114" s="1"/>
      <c r="C114" s="1"/>
      <c r="D114" s="1"/>
      <c r="E114" s="1"/>
      <c r="F114" s="1"/>
      <c r="G114" s="6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35">
      <c r="A115" s="1"/>
      <c r="B115" s="1"/>
      <c r="C115" s="1"/>
      <c r="D115" s="1"/>
      <c r="E115" s="1"/>
      <c r="F115" s="1"/>
      <c r="G115" s="6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35">
      <c r="A116" s="1"/>
      <c r="B116" s="1"/>
      <c r="C116" s="1"/>
      <c r="D116" s="1"/>
      <c r="E116" s="1"/>
      <c r="F116" s="1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35">
      <c r="A117" s="1"/>
      <c r="B117" s="1"/>
      <c r="C117" s="1"/>
      <c r="D117" s="1"/>
      <c r="E117" s="1"/>
      <c r="F117" s="1"/>
      <c r="G117" s="6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35">
      <c r="A118" s="1"/>
      <c r="B118" s="1"/>
      <c r="C118" s="1"/>
      <c r="D118" s="1"/>
      <c r="E118" s="1"/>
      <c r="F118" s="1"/>
      <c r="G118" s="6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35">
      <c r="A119" s="1"/>
      <c r="B119" s="1"/>
      <c r="C119" s="1"/>
      <c r="D119" s="1"/>
      <c r="E119" s="1"/>
      <c r="F119" s="1"/>
      <c r="G119" s="6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35">
      <c r="A120" s="1"/>
      <c r="B120" s="1"/>
      <c r="C120" s="1"/>
      <c r="D120" s="1"/>
      <c r="E120" s="1"/>
      <c r="F120" s="1"/>
      <c r="G120" s="6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35">
      <c r="A121" s="1"/>
      <c r="B121" s="1"/>
      <c r="C121" s="1"/>
      <c r="D121" s="1"/>
      <c r="E121" s="1"/>
      <c r="F121" s="1"/>
      <c r="G121" s="6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35">
      <c r="A122" s="1"/>
      <c r="B122" s="1"/>
      <c r="C122" s="1"/>
      <c r="D122" s="1"/>
      <c r="E122" s="1"/>
      <c r="F122" s="1"/>
      <c r="G122" s="6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35">
      <c r="A123" s="1"/>
      <c r="B123" s="1"/>
      <c r="C123" s="1"/>
      <c r="D123" s="1"/>
      <c r="E123" s="1"/>
      <c r="F123" s="1"/>
      <c r="G123" s="6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35">
      <c r="A124" s="1"/>
      <c r="B124" s="1"/>
      <c r="C124" s="1"/>
      <c r="D124" s="1"/>
      <c r="E124" s="1"/>
      <c r="F124" s="1"/>
      <c r="G124" s="6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35">
      <c r="A125" s="1"/>
      <c r="B125" s="1"/>
      <c r="C125" s="1"/>
      <c r="D125" s="1"/>
      <c r="E125" s="1"/>
      <c r="F125" s="1"/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35">
      <c r="A126" s="1"/>
      <c r="B126" s="1"/>
      <c r="C126" s="1"/>
      <c r="D126" s="1"/>
      <c r="E126" s="1"/>
      <c r="F126" s="1"/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5">
      <c r="A127" s="1"/>
      <c r="B127" s="1"/>
      <c r="C127" s="1"/>
      <c r="D127" s="1"/>
      <c r="E127" s="1"/>
      <c r="F127" s="1"/>
      <c r="G127" s="6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35">
      <c r="A128" s="1"/>
      <c r="B128" s="1"/>
      <c r="C128" s="1"/>
      <c r="D128" s="1"/>
      <c r="E128" s="1"/>
      <c r="F128" s="1"/>
      <c r="G128" s="6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35">
      <c r="A129" s="1"/>
      <c r="B129" s="1"/>
      <c r="C129" s="1"/>
      <c r="D129" s="1"/>
      <c r="E129" s="1"/>
      <c r="F129" s="1"/>
      <c r="G129" s="6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35">
      <c r="A130" s="1"/>
      <c r="B130" s="1"/>
      <c r="C130" s="1"/>
      <c r="D130" s="1"/>
      <c r="E130" s="1"/>
      <c r="F130" s="1"/>
      <c r="G130" s="6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35">
      <c r="A131" s="1"/>
      <c r="B131" s="1"/>
      <c r="C131" s="1"/>
      <c r="D131" s="1"/>
      <c r="E131" s="1"/>
      <c r="F131" s="1"/>
      <c r="G131" s="6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35">
      <c r="A132" s="1"/>
      <c r="B132" s="1"/>
      <c r="C132" s="1"/>
      <c r="D132" s="1"/>
      <c r="E132" s="1"/>
      <c r="F132" s="1"/>
      <c r="G132" s="6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35">
      <c r="A133" s="1"/>
      <c r="B133" s="1"/>
      <c r="C133" s="1"/>
      <c r="D133" s="1"/>
      <c r="E133" s="1"/>
      <c r="F133" s="1"/>
      <c r="G133" s="6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35">
      <c r="A134" s="1"/>
      <c r="B134" s="1"/>
      <c r="C134" s="1"/>
      <c r="D134" s="1"/>
      <c r="E134" s="1"/>
      <c r="F134" s="1"/>
      <c r="G134" s="6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35">
      <c r="A135" s="1"/>
      <c r="B135" s="1"/>
      <c r="C135" s="1"/>
      <c r="D135" s="1"/>
      <c r="E135" s="1"/>
      <c r="F135" s="1"/>
      <c r="G135" s="6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35">
      <c r="A136" s="1"/>
      <c r="B136" s="1"/>
      <c r="C136" s="1"/>
      <c r="D136" s="1"/>
      <c r="E136" s="1"/>
      <c r="F136" s="1"/>
      <c r="G136" s="6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35">
      <c r="A137" s="1"/>
      <c r="B137" s="1"/>
      <c r="C137" s="1"/>
      <c r="D137" s="1"/>
      <c r="E137" s="1"/>
      <c r="F137" s="1"/>
      <c r="G137" s="6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35">
      <c r="A138" s="1"/>
      <c r="B138" s="1"/>
      <c r="C138" s="1"/>
      <c r="D138" s="1"/>
      <c r="E138" s="1"/>
      <c r="F138" s="1"/>
      <c r="G138" s="6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35">
      <c r="A139" s="1"/>
      <c r="B139" s="1"/>
      <c r="C139" s="1"/>
      <c r="D139" s="1"/>
      <c r="E139" s="1"/>
      <c r="F139" s="1"/>
      <c r="G139" s="6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35">
      <c r="A140" s="1"/>
      <c r="B140" s="1"/>
      <c r="C140" s="1"/>
      <c r="D140" s="1"/>
      <c r="E140" s="1"/>
      <c r="F140" s="1"/>
      <c r="G140" s="6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35">
      <c r="A141" s="1"/>
      <c r="B141" s="1"/>
      <c r="C141" s="1"/>
      <c r="D141" s="1"/>
      <c r="E141" s="1"/>
      <c r="F141" s="1"/>
      <c r="G141" s="6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35">
      <c r="A142" s="1"/>
      <c r="B142" s="1"/>
      <c r="C142" s="1"/>
      <c r="D142" s="1"/>
      <c r="E142" s="1"/>
      <c r="F142" s="1"/>
      <c r="G142" s="6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35">
      <c r="A143" s="1"/>
      <c r="B143" s="1"/>
      <c r="C143" s="1"/>
      <c r="D143" s="1"/>
      <c r="E143" s="1"/>
      <c r="F143" s="1"/>
      <c r="G143" s="6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35">
      <c r="A144" s="1"/>
      <c r="B144" s="1"/>
      <c r="C144" s="1"/>
      <c r="D144" s="1"/>
      <c r="E144" s="1"/>
      <c r="F144" s="1"/>
      <c r="G144" s="6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35">
      <c r="A145" s="1"/>
      <c r="B145" s="1"/>
      <c r="C145" s="1"/>
      <c r="D145" s="1"/>
      <c r="E145" s="1"/>
      <c r="F145" s="1"/>
      <c r="G145" s="6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35">
      <c r="A146" s="1"/>
      <c r="B146" s="1"/>
      <c r="C146" s="1"/>
      <c r="D146" s="1"/>
      <c r="E146" s="1"/>
      <c r="F146" s="1"/>
      <c r="G146" s="6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35">
      <c r="A147" s="1"/>
      <c r="B147" s="1"/>
      <c r="C147" s="1"/>
      <c r="D147" s="1"/>
      <c r="E147" s="1"/>
      <c r="F147" s="1"/>
      <c r="G147" s="6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35">
      <c r="A148" s="1"/>
      <c r="B148" s="1"/>
      <c r="C148" s="1"/>
      <c r="D148" s="1"/>
      <c r="E148" s="1"/>
      <c r="F148" s="1"/>
      <c r="G148" s="6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35">
      <c r="A149" s="1"/>
      <c r="B149" s="1"/>
      <c r="C149" s="1"/>
      <c r="D149" s="1"/>
      <c r="E149" s="1"/>
      <c r="F149" s="1"/>
      <c r="G149" s="6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35">
      <c r="A150" s="1"/>
      <c r="B150" s="1"/>
      <c r="C150" s="1"/>
      <c r="D150" s="1"/>
      <c r="E150" s="1"/>
      <c r="F150" s="1"/>
      <c r="G150" s="6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35">
      <c r="A151" s="1"/>
      <c r="B151" s="1"/>
      <c r="C151" s="1"/>
      <c r="D151" s="1"/>
      <c r="E151" s="1"/>
      <c r="F151" s="1"/>
      <c r="G151" s="6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35">
      <c r="A152" s="1"/>
      <c r="B152" s="1"/>
      <c r="C152" s="1"/>
      <c r="D152" s="1"/>
      <c r="E152" s="1"/>
      <c r="F152" s="1"/>
      <c r="G152" s="6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35">
      <c r="A153" s="1"/>
      <c r="B153" s="1"/>
      <c r="C153" s="1"/>
      <c r="D153" s="1"/>
      <c r="E153" s="1"/>
      <c r="F153" s="1"/>
      <c r="G153" s="6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35">
      <c r="A154" s="1"/>
      <c r="B154" s="1"/>
      <c r="C154" s="1"/>
      <c r="D154" s="1"/>
      <c r="E154" s="1"/>
      <c r="F154" s="1"/>
      <c r="G154" s="6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35">
      <c r="A155" s="1"/>
      <c r="B155" s="1"/>
      <c r="C155" s="1"/>
      <c r="D155" s="1"/>
      <c r="E155" s="1"/>
      <c r="F155" s="1"/>
      <c r="G155" s="6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35">
      <c r="A156" s="1"/>
      <c r="B156" s="1"/>
      <c r="C156" s="1"/>
      <c r="D156" s="1"/>
      <c r="E156" s="1"/>
      <c r="F156" s="1"/>
      <c r="G156" s="6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35">
      <c r="A157" s="1"/>
      <c r="B157" s="1"/>
      <c r="C157" s="1"/>
      <c r="D157" s="1"/>
      <c r="E157" s="1"/>
      <c r="F157" s="1"/>
      <c r="G157" s="6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35">
      <c r="A158" s="1"/>
      <c r="B158" s="1"/>
      <c r="C158" s="1"/>
      <c r="D158" s="1"/>
      <c r="E158" s="1"/>
      <c r="F158" s="1"/>
      <c r="G158" s="6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35">
      <c r="A159" s="1"/>
      <c r="B159" s="1"/>
      <c r="C159" s="1"/>
      <c r="D159" s="1"/>
      <c r="E159" s="1"/>
      <c r="F159" s="1"/>
      <c r="G159" s="6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35">
      <c r="A160" s="1"/>
      <c r="B160" s="1"/>
      <c r="C160" s="1"/>
      <c r="D160" s="1"/>
      <c r="E160" s="1"/>
      <c r="F160" s="1"/>
      <c r="G160" s="6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35">
      <c r="A161" s="1"/>
      <c r="B161" s="1"/>
      <c r="C161" s="1"/>
      <c r="D161" s="1"/>
      <c r="E161" s="1"/>
      <c r="F161" s="1"/>
      <c r="G161" s="6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35">
      <c r="A162" s="1"/>
      <c r="B162" s="1"/>
      <c r="C162" s="1"/>
      <c r="D162" s="1"/>
      <c r="E162" s="1"/>
      <c r="F162" s="1"/>
      <c r="G162" s="6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35">
      <c r="A163" s="1"/>
      <c r="B163" s="1"/>
      <c r="C163" s="1"/>
      <c r="D163" s="1"/>
      <c r="E163" s="1"/>
      <c r="F163" s="1"/>
      <c r="G163" s="6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35">
      <c r="A164" s="1"/>
      <c r="B164" s="1"/>
      <c r="C164" s="1"/>
      <c r="D164" s="1"/>
      <c r="E164" s="1"/>
      <c r="F164" s="1"/>
      <c r="G164" s="6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35">
      <c r="A165" s="1"/>
      <c r="B165" s="1"/>
      <c r="C165" s="1"/>
      <c r="D165" s="1"/>
      <c r="E165" s="1"/>
      <c r="F165" s="1"/>
      <c r="G165" s="6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35">
      <c r="A166" s="1"/>
      <c r="B166" s="1"/>
      <c r="C166" s="1"/>
      <c r="D166" s="1"/>
      <c r="E166" s="1"/>
      <c r="F166" s="1"/>
      <c r="G166" s="6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35">
      <c r="A167" s="1"/>
      <c r="B167" s="1"/>
      <c r="C167" s="1"/>
      <c r="D167" s="1"/>
      <c r="E167" s="1"/>
      <c r="F167" s="1"/>
      <c r="G167" s="6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35">
      <c r="A168" s="1"/>
      <c r="B168" s="1"/>
      <c r="C168" s="1"/>
      <c r="D168" s="1"/>
      <c r="E168" s="1"/>
      <c r="F168" s="1"/>
      <c r="G168" s="6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35">
      <c r="A169" s="1"/>
      <c r="B169" s="1"/>
      <c r="C169" s="1"/>
      <c r="D169" s="1"/>
      <c r="E169" s="1"/>
      <c r="F169" s="1"/>
      <c r="G169" s="6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35">
      <c r="A170" s="1"/>
      <c r="B170" s="1"/>
      <c r="C170" s="1"/>
      <c r="D170" s="1"/>
      <c r="E170" s="1"/>
      <c r="F170" s="1"/>
      <c r="G170" s="6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35">
      <c r="A171" s="1"/>
      <c r="B171" s="1"/>
      <c r="C171" s="1"/>
      <c r="D171" s="1"/>
      <c r="E171" s="1"/>
      <c r="F171" s="1"/>
      <c r="G171" s="6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35">
      <c r="A172" s="1"/>
      <c r="B172" s="1"/>
      <c r="C172" s="1"/>
      <c r="D172" s="1"/>
      <c r="E172" s="1"/>
      <c r="F172" s="1"/>
      <c r="G172" s="6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35">
      <c r="A173" s="1"/>
      <c r="B173" s="1"/>
      <c r="C173" s="1"/>
      <c r="D173" s="1"/>
      <c r="E173" s="1"/>
      <c r="F173" s="1"/>
      <c r="G173" s="6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35">
      <c r="A174" s="1"/>
      <c r="B174" s="1"/>
      <c r="C174" s="1"/>
      <c r="D174" s="1"/>
      <c r="E174" s="1"/>
      <c r="F174" s="1"/>
      <c r="G174" s="6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35">
      <c r="A175" s="1"/>
      <c r="B175" s="1"/>
      <c r="C175" s="1"/>
      <c r="D175" s="1"/>
      <c r="E175" s="1"/>
      <c r="F175" s="1"/>
      <c r="G175" s="6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35">
      <c r="A176" s="1"/>
      <c r="B176" s="1"/>
      <c r="C176" s="1"/>
      <c r="D176" s="1"/>
      <c r="E176" s="1"/>
      <c r="F176" s="1"/>
      <c r="G176" s="6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35">
      <c r="A177" s="1"/>
      <c r="B177" s="1"/>
      <c r="C177" s="1"/>
      <c r="D177" s="1"/>
      <c r="E177" s="1"/>
      <c r="F177" s="1"/>
      <c r="G177" s="6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35">
      <c r="A178" s="1"/>
      <c r="B178" s="1"/>
      <c r="C178" s="1"/>
      <c r="D178" s="1"/>
      <c r="E178" s="1"/>
      <c r="F178" s="1"/>
      <c r="G178" s="6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35">
      <c r="A179" s="1"/>
      <c r="B179" s="1"/>
      <c r="C179" s="1"/>
      <c r="D179" s="1"/>
      <c r="E179" s="1"/>
      <c r="F179" s="1"/>
      <c r="G179" s="6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35">
      <c r="A180" s="1"/>
      <c r="B180" s="1"/>
      <c r="C180" s="1"/>
      <c r="D180" s="1"/>
      <c r="E180" s="1"/>
      <c r="F180" s="1"/>
      <c r="G180" s="6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35">
      <c r="A181" s="1"/>
      <c r="B181" s="1"/>
      <c r="C181" s="1"/>
      <c r="D181" s="1"/>
      <c r="E181" s="1"/>
      <c r="F181" s="1"/>
      <c r="G181" s="6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35">
      <c r="A182" s="1"/>
      <c r="B182" s="1"/>
      <c r="C182" s="1"/>
      <c r="D182" s="1"/>
      <c r="E182" s="1"/>
      <c r="F182" s="1"/>
      <c r="G182" s="6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35">
      <c r="A183" s="1"/>
      <c r="B183" s="1"/>
      <c r="C183" s="1"/>
      <c r="D183" s="1"/>
      <c r="E183" s="1"/>
      <c r="F183" s="1"/>
      <c r="G183" s="6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35">
      <c r="A184" s="1"/>
      <c r="B184" s="1"/>
      <c r="C184" s="1"/>
      <c r="D184" s="1"/>
      <c r="E184" s="1"/>
      <c r="F184" s="1"/>
      <c r="G184" s="6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35">
      <c r="A185" s="1"/>
      <c r="B185" s="1"/>
      <c r="C185" s="1"/>
      <c r="D185" s="1"/>
      <c r="E185" s="1"/>
      <c r="F185" s="1"/>
      <c r="G185" s="6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35">
      <c r="A186" s="1"/>
      <c r="B186" s="1"/>
      <c r="C186" s="1"/>
      <c r="D186" s="1"/>
      <c r="E186" s="1"/>
      <c r="F186" s="1"/>
      <c r="G186" s="6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35">
      <c r="A187" s="1"/>
      <c r="B187" s="1"/>
      <c r="C187" s="1"/>
      <c r="D187" s="1"/>
      <c r="E187" s="1"/>
      <c r="F187" s="1"/>
      <c r="G187" s="6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35">
      <c r="A188" s="1"/>
      <c r="B188" s="1"/>
      <c r="C188" s="1"/>
      <c r="D188" s="1"/>
      <c r="E188" s="1"/>
      <c r="F188" s="1"/>
      <c r="G188" s="6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35">
      <c r="A189" s="1"/>
      <c r="B189" s="1"/>
      <c r="C189" s="1"/>
      <c r="D189" s="1"/>
      <c r="E189" s="1"/>
      <c r="F189" s="1"/>
      <c r="G189" s="6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35">
      <c r="A190" s="1"/>
      <c r="B190" s="1"/>
      <c r="C190" s="1"/>
      <c r="D190" s="1"/>
      <c r="E190" s="1"/>
      <c r="F190" s="1"/>
      <c r="G190" s="6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35">
      <c r="A191" s="1"/>
      <c r="B191" s="1"/>
      <c r="C191" s="1"/>
      <c r="D191" s="1"/>
      <c r="E191" s="1"/>
      <c r="F191" s="1"/>
      <c r="G191" s="6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35">
      <c r="A192" s="1"/>
      <c r="B192" s="1"/>
      <c r="C192" s="1"/>
      <c r="D192" s="1"/>
      <c r="E192" s="1"/>
      <c r="F192" s="1"/>
      <c r="G192" s="6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35">
      <c r="A193" s="1"/>
      <c r="B193" s="1"/>
      <c r="C193" s="1"/>
      <c r="D193" s="1"/>
      <c r="E193" s="1"/>
      <c r="F193" s="1"/>
      <c r="G193" s="6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35">
      <c r="A194" s="1"/>
      <c r="B194" s="1"/>
      <c r="C194" s="1"/>
      <c r="D194" s="1"/>
      <c r="E194" s="1"/>
      <c r="F194" s="1"/>
      <c r="G194" s="6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35">
      <c r="A195" s="1"/>
      <c r="B195" s="1"/>
      <c r="C195" s="1"/>
      <c r="D195" s="1"/>
      <c r="E195" s="1"/>
      <c r="F195" s="1"/>
      <c r="G195" s="6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35">
      <c r="A196" s="1"/>
      <c r="B196" s="1"/>
      <c r="C196" s="1"/>
      <c r="D196" s="1"/>
      <c r="E196" s="1"/>
      <c r="F196" s="1"/>
      <c r="G196" s="6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35">
      <c r="A197" s="1"/>
      <c r="B197" s="1"/>
      <c r="C197" s="1"/>
      <c r="D197" s="1"/>
      <c r="E197" s="1"/>
      <c r="F197" s="1"/>
      <c r="G197" s="6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35">
      <c r="A198" s="1"/>
      <c r="B198" s="1"/>
      <c r="C198" s="1"/>
      <c r="D198" s="1"/>
      <c r="E198" s="1"/>
      <c r="F198" s="1"/>
      <c r="G198" s="6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35">
      <c r="A199" s="1"/>
      <c r="B199" s="1"/>
      <c r="C199" s="1"/>
      <c r="D199" s="1"/>
      <c r="E199" s="1"/>
      <c r="F199" s="1"/>
      <c r="G199" s="6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35">
      <c r="A200" s="1"/>
      <c r="B200" s="1"/>
      <c r="C200" s="1"/>
      <c r="D200" s="1"/>
      <c r="E200" s="1"/>
      <c r="F200" s="1"/>
      <c r="G200" s="6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35">
      <c r="A201" s="1"/>
      <c r="B201" s="1"/>
      <c r="C201" s="1"/>
      <c r="D201" s="1"/>
      <c r="E201" s="1"/>
      <c r="F201" s="1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35">
      <c r="A202" s="1"/>
      <c r="B202" s="1"/>
      <c r="C202" s="1"/>
      <c r="D202" s="1"/>
      <c r="E202" s="1"/>
      <c r="F202" s="1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35">
      <c r="A203" s="1"/>
      <c r="B203" s="1"/>
      <c r="C203" s="1"/>
      <c r="D203" s="1"/>
      <c r="E203" s="1"/>
      <c r="F203" s="1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35">
      <c r="A204" s="1"/>
      <c r="B204" s="1"/>
      <c r="C204" s="1"/>
      <c r="D204" s="1"/>
      <c r="E204" s="1"/>
      <c r="F204" s="1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35">
      <c r="A205" s="1"/>
      <c r="B205" s="1"/>
      <c r="C205" s="1"/>
      <c r="D205" s="1"/>
      <c r="E205" s="1"/>
      <c r="F205" s="1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35">
      <c r="A206" s="1"/>
      <c r="B206" s="1"/>
      <c r="C206" s="1"/>
      <c r="D206" s="1"/>
      <c r="E206" s="1"/>
      <c r="F206" s="1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35">
      <c r="A207" s="1"/>
      <c r="B207" s="1"/>
      <c r="C207" s="1"/>
      <c r="D207" s="1"/>
      <c r="E207" s="1"/>
      <c r="F207" s="1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35">
      <c r="A208" s="1"/>
      <c r="B208" s="1"/>
      <c r="C208" s="1"/>
      <c r="D208" s="1"/>
      <c r="E208" s="1"/>
      <c r="F208" s="1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35">
      <c r="A209" s="1"/>
      <c r="B209" s="1"/>
      <c r="C209" s="1"/>
      <c r="D209" s="1"/>
      <c r="E209" s="1"/>
      <c r="F209" s="1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35">
      <c r="A210" s="1"/>
      <c r="B210" s="1"/>
      <c r="C210" s="1"/>
      <c r="D210" s="1"/>
      <c r="E210" s="1"/>
      <c r="F210" s="1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35">
      <c r="A211" s="1"/>
      <c r="B211" s="1"/>
      <c r="C211" s="1"/>
      <c r="D211" s="1"/>
      <c r="E211" s="1"/>
      <c r="F211" s="1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35">
      <c r="A212" s="1"/>
      <c r="B212" s="1"/>
      <c r="C212" s="1"/>
      <c r="D212" s="1"/>
      <c r="E212" s="1"/>
      <c r="F212" s="1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35">
      <c r="A213" s="1"/>
      <c r="B213" s="1"/>
      <c r="C213" s="1"/>
      <c r="D213" s="1"/>
      <c r="E213" s="1"/>
      <c r="F213" s="1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35">
      <c r="A214" s="1"/>
      <c r="B214" s="1"/>
      <c r="C214" s="1"/>
      <c r="D214" s="1"/>
      <c r="E214" s="1"/>
      <c r="F214" s="1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35">
      <c r="A215" s="1"/>
      <c r="B215" s="1"/>
      <c r="C215" s="1"/>
      <c r="D215" s="1"/>
      <c r="E215" s="1"/>
      <c r="F215" s="1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35">
      <c r="A216" s="1"/>
      <c r="B216" s="1"/>
      <c r="C216" s="1"/>
      <c r="D216" s="1"/>
      <c r="E216" s="1"/>
      <c r="F216" s="1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35">
      <c r="A217" s="1"/>
      <c r="B217" s="1"/>
      <c r="C217" s="1"/>
      <c r="D217" s="1"/>
      <c r="E217" s="1"/>
      <c r="F217" s="1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35">
      <c r="A218" s="1"/>
      <c r="B218" s="1"/>
      <c r="C218" s="1"/>
      <c r="D218" s="1"/>
      <c r="E218" s="1"/>
      <c r="F218" s="1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35">
      <c r="A219" s="1"/>
      <c r="B219" s="1"/>
      <c r="C219" s="1"/>
      <c r="D219" s="1"/>
      <c r="E219" s="1"/>
      <c r="F219" s="1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35">
      <c r="A220" s="1"/>
      <c r="B220" s="1"/>
      <c r="C220" s="1"/>
      <c r="D220" s="1"/>
      <c r="E220" s="1"/>
      <c r="F220" s="1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35">
      <c r="A221" s="1"/>
      <c r="B221" s="1"/>
      <c r="C221" s="1"/>
      <c r="D221" s="1"/>
      <c r="E221" s="1"/>
      <c r="F221" s="1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35">
      <c r="A222" s="1"/>
      <c r="B222" s="1"/>
      <c r="C222" s="1"/>
      <c r="D222" s="1"/>
      <c r="E222" s="1"/>
      <c r="F222" s="1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35">
      <c r="A223" s="1"/>
      <c r="B223" s="1"/>
      <c r="C223" s="1"/>
      <c r="D223" s="1"/>
      <c r="E223" s="1"/>
      <c r="F223" s="1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35">
      <c r="A224" s="1"/>
      <c r="B224" s="1"/>
      <c r="C224" s="1"/>
      <c r="D224" s="1"/>
      <c r="E224" s="1"/>
      <c r="F224" s="1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35">
      <c r="A225" s="1"/>
      <c r="B225" s="1"/>
      <c r="C225" s="1"/>
      <c r="D225" s="1"/>
      <c r="E225" s="1"/>
      <c r="F225" s="1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35">
      <c r="A226" s="1"/>
      <c r="B226" s="1"/>
      <c r="C226" s="1"/>
      <c r="D226" s="1"/>
      <c r="E226" s="1"/>
      <c r="F226" s="1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35">
      <c r="A227" s="1"/>
      <c r="B227" s="1"/>
      <c r="C227" s="1"/>
      <c r="D227" s="1"/>
      <c r="E227" s="1"/>
      <c r="F227" s="1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35">
      <c r="A228" s="1"/>
      <c r="B228" s="1"/>
      <c r="C228" s="1"/>
      <c r="D228" s="1"/>
      <c r="E228" s="1"/>
      <c r="F228" s="1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35">
      <c r="A229" s="1"/>
      <c r="B229" s="1"/>
      <c r="C229" s="1"/>
      <c r="D229" s="1"/>
      <c r="E229" s="1"/>
      <c r="F229" s="1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35">
      <c r="A230" s="1"/>
      <c r="B230" s="1"/>
      <c r="C230" s="1"/>
      <c r="D230" s="1"/>
      <c r="E230" s="1"/>
      <c r="F230" s="1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35">
      <c r="A231" s="1"/>
      <c r="B231" s="1"/>
      <c r="C231" s="1"/>
      <c r="D231" s="1"/>
      <c r="E231" s="1"/>
      <c r="F231" s="1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35">
      <c r="A232" s="1"/>
      <c r="B232" s="1"/>
      <c r="C232" s="1"/>
      <c r="D232" s="1"/>
      <c r="E232" s="1"/>
      <c r="F232" s="1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35">
      <c r="A233" s="1"/>
      <c r="B233" s="1"/>
      <c r="C233" s="1"/>
      <c r="D233" s="1"/>
      <c r="E233" s="1"/>
      <c r="F233" s="1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35">
      <c r="A234" s="1"/>
      <c r="B234" s="1"/>
      <c r="C234" s="1"/>
      <c r="D234" s="1"/>
      <c r="E234" s="1"/>
      <c r="F234" s="1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35">
      <c r="A235" s="1"/>
      <c r="B235" s="1"/>
      <c r="C235" s="1"/>
      <c r="D235" s="1"/>
      <c r="E235" s="1"/>
      <c r="F235" s="1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35">
      <c r="A236" s="1"/>
      <c r="B236" s="1"/>
      <c r="C236" s="1"/>
      <c r="D236" s="1"/>
      <c r="E236" s="1"/>
      <c r="F236" s="1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35">
      <c r="A237" s="1"/>
      <c r="B237" s="1"/>
      <c r="C237" s="1"/>
      <c r="D237" s="1"/>
      <c r="E237" s="1"/>
      <c r="F237" s="1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35">
      <c r="A238" s="1"/>
      <c r="B238" s="1"/>
      <c r="C238" s="1"/>
      <c r="D238" s="1"/>
      <c r="E238" s="1"/>
      <c r="F238" s="1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35">
      <c r="A239" s="1"/>
      <c r="B239" s="1"/>
      <c r="C239" s="1"/>
      <c r="D239" s="1"/>
      <c r="E239" s="1"/>
      <c r="F239" s="1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35">
      <c r="A240" s="1"/>
      <c r="B240" s="1"/>
      <c r="C240" s="1"/>
      <c r="D240" s="1"/>
      <c r="E240" s="1"/>
      <c r="F240" s="1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35">
      <c r="A241" s="1"/>
      <c r="B241" s="1"/>
      <c r="C241" s="1"/>
      <c r="D241" s="1"/>
      <c r="E241" s="1"/>
      <c r="F241" s="1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35">
      <c r="A242" s="1"/>
      <c r="B242" s="1"/>
      <c r="C242" s="1"/>
      <c r="D242" s="1"/>
      <c r="E242" s="1"/>
      <c r="F242" s="1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35">
      <c r="A243" s="1"/>
      <c r="B243" s="1"/>
      <c r="C243" s="1"/>
      <c r="D243" s="1"/>
      <c r="E243" s="1"/>
      <c r="F243" s="1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35">
      <c r="A244" s="1"/>
      <c r="B244" s="1"/>
      <c r="C244" s="1"/>
      <c r="D244" s="1"/>
      <c r="E244" s="1"/>
      <c r="F244" s="1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35">
      <c r="A245" s="1"/>
      <c r="B245" s="1"/>
      <c r="C245" s="1"/>
      <c r="D245" s="1"/>
      <c r="E245" s="1"/>
      <c r="F245" s="1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35">
      <c r="A246" s="1"/>
      <c r="B246" s="1"/>
      <c r="C246" s="1"/>
      <c r="D246" s="1"/>
      <c r="E246" s="1"/>
      <c r="F246" s="1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35">
      <c r="A247" s="1"/>
      <c r="B247" s="1"/>
      <c r="C247" s="1"/>
      <c r="D247" s="1"/>
      <c r="E247" s="1"/>
      <c r="F247" s="1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35">
      <c r="A248" s="1"/>
      <c r="B248" s="1"/>
      <c r="C248" s="1"/>
      <c r="D248" s="1"/>
      <c r="E248" s="1"/>
      <c r="F248" s="1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35">
      <c r="A249" s="1"/>
      <c r="B249" s="1"/>
      <c r="C249" s="1"/>
      <c r="D249" s="1"/>
      <c r="E249" s="1"/>
      <c r="F249" s="1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35">
      <c r="A250" s="1"/>
      <c r="B250" s="1"/>
      <c r="C250" s="1"/>
      <c r="D250" s="1"/>
      <c r="E250" s="1"/>
      <c r="F250" s="1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</sheetData>
  <mergeCells count="15">
    <mergeCell ref="A1:I1"/>
    <mergeCell ref="A2:B2"/>
    <mergeCell ref="B21:B22"/>
    <mergeCell ref="B15:B18"/>
    <mergeCell ref="A58:G58"/>
    <mergeCell ref="A57:G57"/>
    <mergeCell ref="A56:G56"/>
    <mergeCell ref="A55:G55"/>
    <mergeCell ref="B53:B54"/>
    <mergeCell ref="A50:A54"/>
    <mergeCell ref="A45:A49"/>
    <mergeCell ref="A41:A44"/>
    <mergeCell ref="A36:A39"/>
    <mergeCell ref="A33:A35"/>
    <mergeCell ref="A3:A3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modified xsi:type="dcterms:W3CDTF">2025-04-07T07:57:30Z</dcterms:modified>
</cp:coreProperties>
</file>