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Candy Guo\2021年\7月\7月30-8月1日 沈阳 上海爱科百发\合同\"/>
    </mc:Choice>
  </mc:AlternateContent>
  <xr:revisionPtr revIDLastSave="0" documentId="13_ncr:1_{6A26D7BB-478D-4E6A-8DCA-FBBB0519606C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沈阳美豪丽致酒店报价" sheetId="1" r:id="rId1"/>
    <sheet name="大交通预计" sheetId="2" r:id="rId2"/>
  </sheets>
  <calcPr calcId="191029"/>
</workbook>
</file>

<file path=xl/calcChain.xml><?xml version="1.0" encoding="utf-8"?>
<calcChain xmlns="http://schemas.openxmlformats.org/spreadsheetml/2006/main">
  <c r="H35" i="1" l="1"/>
  <c r="H66" i="1"/>
  <c r="H62" i="1"/>
  <c r="H57" i="1"/>
  <c r="H56" i="1"/>
  <c r="H55" i="1"/>
  <c r="H54" i="1"/>
  <c r="H48" i="1"/>
  <c r="H87" i="1" l="1"/>
  <c r="H86" i="1"/>
  <c r="H85" i="1"/>
  <c r="H73" i="1"/>
  <c r="H61" i="1"/>
  <c r="H59" i="1"/>
  <c r="H58" i="1"/>
  <c r="H53" i="1"/>
  <c r="H52" i="1"/>
  <c r="H51" i="1"/>
  <c r="H50" i="1"/>
  <c r="H49" i="1"/>
  <c r="H47" i="1"/>
  <c r="H46" i="1"/>
  <c r="H45" i="1"/>
  <c r="H44" i="1"/>
  <c r="H43" i="1"/>
  <c r="H42" i="1"/>
  <c r="H41" i="1"/>
  <c r="H40" i="1"/>
  <c r="H39" i="1"/>
  <c r="H88" i="1" l="1"/>
  <c r="H72" i="1"/>
  <c r="H71" i="1"/>
  <c r="H70" i="1"/>
  <c r="H69" i="1"/>
  <c r="H68" i="1"/>
  <c r="H74" i="1" s="1"/>
  <c r="H67" i="1"/>
  <c r="H102" i="1"/>
  <c r="H38" i="1" l="1"/>
  <c r="H37" i="1"/>
  <c r="H31" i="1"/>
  <c r="H27" i="1"/>
  <c r="H26" i="1"/>
  <c r="H13" i="1"/>
  <c r="H12" i="1"/>
  <c r="H11" i="1"/>
  <c r="H36" i="1"/>
  <c r="H63" i="1"/>
  <c r="H60" i="1"/>
  <c r="H101" i="1"/>
  <c r="G17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2" i="2"/>
  <c r="H99" i="1"/>
  <c r="H97" i="1"/>
  <c r="H98" i="1"/>
  <c r="H64" i="1"/>
  <c r="H65" i="1"/>
  <c r="H100" i="1" l="1"/>
  <c r="H103" i="1" s="1"/>
  <c r="M99" i="1"/>
  <c r="N99" i="1" s="1"/>
  <c r="M98" i="1"/>
  <c r="N98" i="1" s="1"/>
  <c r="M97" i="1"/>
  <c r="M92" i="1"/>
  <c r="J93" i="1" s="1"/>
  <c r="M93" i="1" s="1"/>
  <c r="H92" i="1"/>
  <c r="G93" i="1" s="1"/>
  <c r="H93" i="1" s="1"/>
  <c r="M87" i="1"/>
  <c r="N87" i="1" s="1"/>
  <c r="M86" i="1"/>
  <c r="M85" i="1"/>
  <c r="N85" i="1" s="1"/>
  <c r="M81" i="1"/>
  <c r="H81" i="1"/>
  <c r="M80" i="1"/>
  <c r="H80" i="1"/>
  <c r="M79" i="1"/>
  <c r="H79" i="1"/>
  <c r="M78" i="1"/>
  <c r="H78" i="1"/>
  <c r="M77" i="1"/>
  <c r="H77" i="1"/>
  <c r="M38" i="1"/>
  <c r="N38" i="1" s="1"/>
  <c r="M37" i="1"/>
  <c r="M36" i="1"/>
  <c r="N36" i="1" s="1"/>
  <c r="M35" i="1"/>
  <c r="N35" i="1" s="1"/>
  <c r="M30" i="1"/>
  <c r="H30" i="1"/>
  <c r="M29" i="1"/>
  <c r="H29" i="1"/>
  <c r="M28" i="1"/>
  <c r="H28" i="1"/>
  <c r="M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2" i="1"/>
  <c r="N12" i="1" s="1"/>
  <c r="M11" i="1"/>
  <c r="M10" i="1"/>
  <c r="H10" i="1"/>
  <c r="H32" i="1" l="1"/>
  <c r="N77" i="1"/>
  <c r="N78" i="1"/>
  <c r="N22" i="1"/>
  <c r="N16" i="1"/>
  <c r="N24" i="1"/>
  <c r="N80" i="1"/>
  <c r="N25" i="1"/>
  <c r="N28" i="1"/>
  <c r="N14" i="1"/>
  <c r="N79" i="1"/>
  <c r="N20" i="1"/>
  <c r="N17" i="1"/>
  <c r="N29" i="1"/>
  <c r="M103" i="1"/>
  <c r="N19" i="1"/>
  <c r="N15" i="1"/>
  <c r="N30" i="1"/>
  <c r="M88" i="1"/>
  <c r="N88" i="1" s="1"/>
  <c r="M32" i="1"/>
  <c r="N23" i="1"/>
  <c r="M74" i="1"/>
  <c r="N81" i="1"/>
  <c r="M82" i="1"/>
  <c r="N21" i="1"/>
  <c r="N18" i="1"/>
  <c r="N86" i="1"/>
  <c r="N26" i="1"/>
  <c r="N37" i="1"/>
  <c r="N93" i="1"/>
  <c r="N11" i="1"/>
  <c r="H82" i="1"/>
  <c r="N92" i="1"/>
  <c r="N10" i="1"/>
  <c r="N97" i="1"/>
  <c r="N74" i="1" l="1"/>
  <c r="J91" i="1"/>
  <c r="M91" i="1" s="1"/>
  <c r="M94" i="1" s="1"/>
  <c r="M104" i="1" s="1"/>
  <c r="N103" i="1"/>
  <c r="N82" i="1"/>
  <c r="N32" i="1"/>
  <c r="G91" i="1"/>
  <c r="H91" i="1" l="1"/>
  <c r="H94" i="1" s="1"/>
  <c r="H104" i="1" s="1"/>
  <c r="N91" i="1" l="1"/>
  <c r="N94" i="1"/>
  <c r="N104" i="1"/>
</calcChain>
</file>

<file path=xl/sharedStrings.xml><?xml version="1.0" encoding="utf-8"?>
<sst xmlns="http://schemas.openxmlformats.org/spreadsheetml/2006/main" count="400" uniqueCount="238">
  <si>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</si>
  <si>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</si>
  <si>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</si>
  <si>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</si>
  <si>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</si>
  <si>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</si>
  <si>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</si>
  <si>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</si>
  <si>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</si>
  <si>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</si>
  <si>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>沈阳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</si>
  <si>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</si>
  <si>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</si>
  <si>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</si>
  <si>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</si>
  <si>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</si>
  <si>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</si>
  <si>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</si>
  <si>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</si>
  <si>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</si>
  <si>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</si>
  <si>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</si>
  <si>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</si>
  <si>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</si>
  <si>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</si>
  <si>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</si>
  <si>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</si>
  <si>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</si>
  <si>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</si>
  <si>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</si>
  <si>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</si>
  <si>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</si>
  <si>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</si>
  <si>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</si>
  <si>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</si>
  <si>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</si>
  <si>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</si>
  <si>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</si>
  <si>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</si>
  <si>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</si>
  <si>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</si>
  <si>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</si>
  <si>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</si>
  <si>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</si>
  <si>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</si>
  <si>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</si>
  <si>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</si>
  <si>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</si>
  <si>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</si>
  <si>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</si>
  <si>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</si>
  <si>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</si>
  <si>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</si>
  <si>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</si>
  <si>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</si>
  <si>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A.2</t>
  </si>
  <si>
    <t>外出用餐用车</t>
  </si>
  <si>
    <t>Buick GL8商务车</t>
  </si>
  <si>
    <t>要求两年内的新车，
注明车的品牌和类型</t>
  </si>
  <si>
    <t>22座空调车（考斯特）</t>
  </si>
  <si>
    <t>33座空调车（金龙,大宇，现代）</t>
  </si>
  <si>
    <t>45座空调车</t>
  </si>
  <si>
    <t>A.3</t>
  </si>
  <si>
    <t>包车</t>
  </si>
  <si>
    <t xml:space="preserve">Buick GL8商务车 </t>
  </si>
  <si>
    <t>辆/天</t>
  </si>
  <si>
    <t>A.4</t>
  </si>
  <si>
    <t>动车或火车票</t>
  </si>
  <si>
    <t>天津</t>
  </si>
  <si>
    <t>趟</t>
  </si>
  <si>
    <t>高铁一等座.最终金额以实际出票为准</t>
  </si>
  <si>
    <t>北京</t>
  </si>
  <si>
    <t>A.5</t>
  </si>
  <si>
    <t>机票</t>
  </si>
  <si>
    <t xml:space="preserve">    sub-total</t>
  </si>
  <si>
    <t>天数</t>
  </si>
  <si>
    <t>B</t>
  </si>
  <si>
    <t>酒店</t>
  </si>
  <si>
    <t>B.1.1</t>
  </si>
  <si>
    <t>间/晚</t>
  </si>
  <si>
    <t>含双早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</si>
  <si>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</si>
  <si>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人/天</t>
  </si>
  <si>
    <t>茶歇</t>
  </si>
  <si>
    <t>品种</t>
  </si>
  <si>
    <t>个/次</t>
  </si>
  <si>
    <t>3种点心+4种水果(哈密瓜、西瓜、圣女果和火龙果)+3种饮料(咖啡、橙汁和茶)</t>
  </si>
  <si>
    <t>X展架6个</t>
  </si>
  <si>
    <t>份/次</t>
  </si>
  <si>
    <t>预估金额，以实际印刷装订为准</t>
  </si>
  <si>
    <t>照相</t>
  </si>
  <si>
    <t>摄像</t>
  </si>
  <si>
    <t>人数</t>
  </si>
  <si>
    <t>C</t>
  </si>
  <si>
    <t>团队活动（仅限内部会议）</t>
  </si>
  <si>
    <t>C.1</t>
  </si>
  <si>
    <t>拓展活动</t>
  </si>
  <si>
    <t>活动名称：</t>
  </si>
  <si>
    <t>人</t>
  </si>
  <si>
    <t>C.2</t>
  </si>
  <si>
    <t>景点门票1</t>
  </si>
  <si>
    <t>景点名称：</t>
  </si>
  <si>
    <t>C.3</t>
  </si>
  <si>
    <t>景点门票2</t>
  </si>
  <si>
    <t>C.4</t>
  </si>
  <si>
    <t>景点门票3</t>
  </si>
  <si>
    <t>C.5</t>
  </si>
  <si>
    <t>景点门票4</t>
  </si>
  <si>
    <t xml:space="preserve">  sub-total</t>
  </si>
  <si>
    <t>D</t>
  </si>
  <si>
    <t>用餐</t>
  </si>
  <si>
    <t>D.1</t>
  </si>
  <si>
    <t>晚餐</t>
  </si>
  <si>
    <t>D.2</t>
  </si>
  <si>
    <t>午餐</t>
  </si>
  <si>
    <t>7.31日自助午餐</t>
  </si>
  <si>
    <t>D.3</t>
  </si>
  <si>
    <t>7.31日自助晚餐</t>
  </si>
  <si>
    <t>F</t>
  </si>
  <si>
    <t>服务费</t>
  </si>
  <si>
    <t>F.1</t>
  </si>
  <si>
    <t>服务费 8%</t>
  </si>
  <si>
    <t>元</t>
  </si>
  <si>
    <t>F.2</t>
  </si>
  <si>
    <t>F.3</t>
  </si>
  <si>
    <t>G</t>
  </si>
  <si>
    <t>现场服务人员费用</t>
  </si>
  <si>
    <t>G.1</t>
  </si>
  <si>
    <t>全陪工作人员费用</t>
  </si>
  <si>
    <t>G.2</t>
  </si>
  <si>
    <t>接送机人员</t>
  </si>
  <si>
    <t>G.3</t>
  </si>
  <si>
    <t>地陪</t>
  </si>
  <si>
    <t>G.4</t>
  </si>
  <si>
    <t>全陪住宿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</si>
  <si>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</si>
  <si>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</si>
  <si>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</si>
  <si>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</si>
  <si>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9" type="noConversion"/>
  </si>
  <si>
    <t>郭海燕 13810995220</t>
    <phoneticPr fontId="29" type="noConversion"/>
  </si>
  <si>
    <t>普通大床房 7.30-8.1</t>
    <phoneticPr fontId="29" type="noConversion"/>
  </si>
  <si>
    <t>普通双床房 7.30-8.1</t>
    <phoneticPr fontId="29" type="noConversion"/>
  </si>
  <si>
    <t>无常开开自助，40人起开；餐标60元/人起，可根据需求调整餐标，报价可调整。</t>
    <phoneticPr fontId="29" type="noConversion"/>
  </si>
  <si>
    <t>会议室2名称：宴会厅</t>
    <phoneticPr fontId="29" type="noConversion"/>
  </si>
  <si>
    <t>面积：412㎡ 22.3m*18.5m</t>
    <phoneticPr fontId="29" type="noConversion"/>
  </si>
  <si>
    <t>会场包含LED;LED 2.65m*4.57m，P3屏幕</t>
    <phoneticPr fontId="29" type="noConversion"/>
  </si>
  <si>
    <t>8小时内工作，超时另计</t>
    <phoneticPr fontId="29" type="noConversion"/>
  </si>
  <si>
    <t>G.5</t>
    <phoneticPr fontId="29" type="noConversion"/>
  </si>
  <si>
    <t>全陪 大交通</t>
    <phoneticPr fontId="29" type="noConversion"/>
  </si>
  <si>
    <t>火车票</t>
    <phoneticPr fontId="29" type="noConversion"/>
  </si>
  <si>
    <t>趟</t>
    <phoneticPr fontId="29" type="noConversion"/>
  </si>
  <si>
    <t>出发地机场或火车接送</t>
    <phoneticPr fontId="29" type="noConversion"/>
  </si>
  <si>
    <t>会议资料装订</t>
    <phoneticPr fontId="29" type="noConversion"/>
  </si>
  <si>
    <t>北京</t>
    <phoneticPr fontId="34" type="noConversion"/>
  </si>
  <si>
    <t>广州</t>
    <phoneticPr fontId="34" type="noConversion"/>
  </si>
  <si>
    <t>聊城</t>
    <phoneticPr fontId="34" type="noConversion"/>
  </si>
  <si>
    <t>南昌</t>
    <phoneticPr fontId="34" type="noConversion"/>
  </si>
  <si>
    <t>南京</t>
    <phoneticPr fontId="34" type="noConversion"/>
  </si>
  <si>
    <t>三亚</t>
    <phoneticPr fontId="34" type="noConversion"/>
  </si>
  <si>
    <t>厦门</t>
    <phoneticPr fontId="34" type="noConversion"/>
  </si>
  <si>
    <t>上海</t>
    <phoneticPr fontId="34" type="noConversion"/>
  </si>
  <si>
    <t>深圳</t>
    <phoneticPr fontId="34" type="noConversion"/>
  </si>
  <si>
    <t>苏州</t>
    <phoneticPr fontId="34" type="noConversion"/>
  </si>
  <si>
    <t>天津</t>
    <phoneticPr fontId="34" type="noConversion"/>
  </si>
  <si>
    <t>武汉</t>
    <phoneticPr fontId="34" type="noConversion"/>
  </si>
  <si>
    <t>长春</t>
    <phoneticPr fontId="34" type="noConversion"/>
  </si>
  <si>
    <t>中山</t>
    <phoneticPr fontId="34" type="noConversion"/>
  </si>
  <si>
    <t>太原</t>
    <phoneticPr fontId="34" type="noConversion"/>
  </si>
  <si>
    <t>预计人数</t>
    <phoneticPr fontId="34" type="noConversion"/>
  </si>
  <si>
    <t>飞机/火车</t>
    <phoneticPr fontId="34" type="noConversion"/>
  </si>
  <si>
    <t>数量</t>
    <phoneticPr fontId="34" type="noConversion"/>
  </si>
  <si>
    <t>预计单程价格</t>
    <phoneticPr fontId="34" type="noConversion"/>
  </si>
  <si>
    <t>预计总金额</t>
    <phoneticPr fontId="34" type="noConversion"/>
  </si>
  <si>
    <t>飞机</t>
    <phoneticPr fontId="34" type="noConversion"/>
  </si>
  <si>
    <t>火车</t>
    <phoneticPr fontId="34" type="noConversion"/>
  </si>
  <si>
    <t>酒店名称：
沈阳美豪丽致酒店</t>
    <phoneticPr fontId="29" type="noConversion"/>
  </si>
  <si>
    <t>含单早</t>
    <phoneticPr fontId="29" type="noConversion"/>
  </si>
  <si>
    <t>B.1.3</t>
    <phoneticPr fontId="29" type="noConversion"/>
  </si>
  <si>
    <t>人/天</t>
    <phoneticPr fontId="34" type="noConversion"/>
  </si>
  <si>
    <t>电脑</t>
    <phoneticPr fontId="34" type="noConversion"/>
  </si>
  <si>
    <t>台/天</t>
    <phoneticPr fontId="34" type="noConversion"/>
  </si>
  <si>
    <t>场</t>
    <phoneticPr fontId="34" type="noConversion"/>
  </si>
  <si>
    <t>网络</t>
    <phoneticPr fontId="34" type="noConversion"/>
  </si>
  <si>
    <t>B.1.4</t>
    <phoneticPr fontId="34" type="noConversion"/>
  </si>
  <si>
    <t>其他</t>
    <phoneticPr fontId="34" type="noConversion"/>
  </si>
  <si>
    <t>经济舱预估费用，最终以实际发生结算</t>
    <phoneticPr fontId="34" type="noConversion"/>
  </si>
  <si>
    <t>灯光</t>
    <phoneticPr fontId="34" type="noConversion"/>
  </si>
  <si>
    <t>TRUSS立柱</t>
    <phoneticPr fontId="34" type="noConversion"/>
  </si>
  <si>
    <t>套/天</t>
    <phoneticPr fontId="34" type="noConversion"/>
  </si>
  <si>
    <t>支/天</t>
    <phoneticPr fontId="34" type="noConversion"/>
  </si>
  <si>
    <t>硅箱、放大器周边配备</t>
    <phoneticPr fontId="34" type="noConversion"/>
  </si>
  <si>
    <t xml:space="preserve">ETCPAR面光 </t>
    <phoneticPr fontId="34" type="noConversion"/>
  </si>
  <si>
    <t>调光台</t>
    <phoneticPr fontId="34" type="noConversion"/>
  </si>
  <si>
    <t>音频</t>
    <phoneticPr fontId="34" type="noConversion"/>
  </si>
  <si>
    <t>全频音响</t>
    <phoneticPr fontId="34" type="noConversion"/>
  </si>
  <si>
    <t>功率放大器、均衡器</t>
    <phoneticPr fontId="34" type="noConversion"/>
  </si>
  <si>
    <t>数字调音台</t>
    <phoneticPr fontId="34" type="noConversion"/>
  </si>
  <si>
    <t>手持无线麦克</t>
    <phoneticPr fontId="34" type="noConversion"/>
  </si>
  <si>
    <t>支/次</t>
    <phoneticPr fontId="34" type="noConversion"/>
  </si>
  <si>
    <t>视频</t>
    <phoneticPr fontId="34" type="noConversion"/>
  </si>
  <si>
    <t>控台</t>
    <phoneticPr fontId="34" type="noConversion"/>
  </si>
  <si>
    <t>LED对接器</t>
    <phoneticPr fontId="34" type="noConversion"/>
  </si>
  <si>
    <t>MACBOOK PRO</t>
  </si>
  <si>
    <t>CUELINE 翻页器</t>
    <phoneticPr fontId="34" type="noConversion"/>
  </si>
  <si>
    <t>鹅颈麦克</t>
    <phoneticPr fontId="34" type="noConversion"/>
  </si>
  <si>
    <t>运输及人工</t>
    <phoneticPr fontId="34" type="noConversion"/>
  </si>
  <si>
    <t>次</t>
    <phoneticPr fontId="34" type="noConversion"/>
  </si>
  <si>
    <t>7.30日自助晚餐</t>
    <phoneticPr fontId="34" type="noConversion"/>
  </si>
  <si>
    <t>B.1.2</t>
    <phoneticPr fontId="29" type="noConversion"/>
  </si>
  <si>
    <t>ZOOM账号</t>
    <phoneticPr fontId="34" type="noConversion"/>
  </si>
  <si>
    <t>线上会议</t>
    <phoneticPr fontId="34" type="noConversion"/>
  </si>
  <si>
    <t>多地连线视频采集设备</t>
    <phoneticPr fontId="34" type="noConversion"/>
  </si>
  <si>
    <t>套/会期</t>
    <phoneticPr fontId="34" type="noConversion"/>
  </si>
  <si>
    <t>技术工程师</t>
    <phoneticPr fontId="34" type="noConversion"/>
  </si>
  <si>
    <t>工程师差旅</t>
    <phoneticPr fontId="29" type="noConversion"/>
  </si>
  <si>
    <t>次</t>
    <phoneticPr fontId="29" type="noConversion"/>
  </si>
  <si>
    <t>导播</t>
    <phoneticPr fontId="29" type="noConversion"/>
  </si>
  <si>
    <t>证书</t>
    <phoneticPr fontId="34" type="noConversion"/>
  </si>
  <si>
    <t>个/次</t>
    <phoneticPr fontId="34" type="noConversion"/>
  </si>
  <si>
    <t>礼品</t>
    <phoneticPr fontId="34" type="noConversion"/>
  </si>
  <si>
    <t>设计费</t>
    <phoneticPr fontId="34" type="noConversion"/>
  </si>
  <si>
    <t>桌卡</t>
    <phoneticPr fontId="34" type="noConversion"/>
  </si>
  <si>
    <t>300人内</t>
    <phoneticPr fontId="34" type="noConversion"/>
  </si>
  <si>
    <t>联通专线</t>
    <phoneticPr fontId="34" type="noConversion"/>
  </si>
  <si>
    <t>会场屏幕间隙制作物</t>
    <phoneticPr fontId="34" type="noConversion"/>
  </si>
  <si>
    <t>预估金额，以实际发生为准</t>
    <phoneticPr fontId="34" type="noConversion"/>
  </si>
  <si>
    <t>G.6</t>
  </si>
  <si>
    <t>灯光技术</t>
    <phoneticPr fontId="34" type="noConversion"/>
  </si>
  <si>
    <t>音响处理器</t>
    <phoneticPr fontId="29" type="noConversion"/>
  </si>
  <si>
    <t>台/天</t>
    <phoneticPr fontId="29" type="noConversion"/>
  </si>
  <si>
    <t>无线对讲机</t>
    <phoneticPr fontId="29" type="noConversion"/>
  </si>
  <si>
    <t>音频技术</t>
    <phoneticPr fontId="29" type="noConversion"/>
  </si>
  <si>
    <t>人/天</t>
    <phoneticPr fontId="29" type="noConversion"/>
  </si>
  <si>
    <t xml:space="preserve">LED 高清P3 </t>
    <phoneticPr fontId="29" type="noConversion"/>
  </si>
  <si>
    <t>平米/次</t>
    <phoneticPr fontId="29" type="noConversion"/>
  </si>
  <si>
    <t>控台技术</t>
    <phoneticPr fontId="29" type="noConversion"/>
  </si>
  <si>
    <r>
      <t>主办人签字确认/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</si>
</sst>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7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5" fillId="2" borderId="1" xfId="1" applyFont="1" applyFill="1" applyBorder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6" xfId="1" applyFont="1" applyFill="1" applyBorder="1" applyAlignment="1">
      <alignment horizontal="center" vertical="center" wrapText="1"/>
    </xf>
    <xf numFmtId="0" fontId="21" fillId="0" borderId="6" xfId="1" applyFont="1" applyBorder="1" applyAlignment="1">
      <alignment vertical="center" wrapText="1"/>
    </xf>
    <xf numFmtId="0" fontId="21" fillId="0" borderId="18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7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9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9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>
      <alignment vertical="center"/>
    </xf>
    <xf numFmtId="0" fontId="24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2" fillId="0" borderId="7" xfId="1" applyFont="1" applyBorder="1">
      <alignment vertical="center"/>
    </xf>
    <xf numFmtId="0" fontId="25" fillId="0" borderId="7" xfId="1" applyFont="1" applyBorder="1">
      <alignment vertical="center"/>
    </xf>
    <xf numFmtId="0" fontId="23" fillId="0" borderId="6" xfId="1" applyFont="1" applyBorder="1">
      <alignment vertical="center"/>
    </xf>
    <xf numFmtId="0" fontId="23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3" fillId="0" borderId="11" xfId="1" applyNumberFormat="1" applyFont="1" applyBorder="1">
      <alignment vertical="center"/>
    </xf>
    <xf numFmtId="0" fontId="23" fillId="0" borderId="29" xfId="1" applyFont="1" applyBorder="1">
      <alignment vertical="center"/>
    </xf>
    <xf numFmtId="0" fontId="20" fillId="0" borderId="8" xfId="1" applyFont="1" applyBorder="1">
      <alignment vertical="center"/>
    </xf>
    <xf numFmtId="0" fontId="30" fillId="0" borderId="1" xfId="1" applyFont="1" applyBorder="1">
      <alignment vertical="center"/>
    </xf>
    <xf numFmtId="0" fontId="30" fillId="0" borderId="2" xfId="1" applyFont="1" applyBorder="1" applyAlignment="1">
      <alignment horizontal="left" vertical="center"/>
    </xf>
    <xf numFmtId="0" fontId="32" fillId="0" borderId="11" xfId="1" applyFont="1" applyBorder="1" applyAlignment="1">
      <alignment horizontal="left" vertical="center"/>
    </xf>
    <xf numFmtId="0" fontId="33" fillId="0" borderId="7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/>
    </xf>
    <xf numFmtId="0" fontId="32" fillId="0" borderId="18" xfId="1" applyFont="1" applyBorder="1" applyAlignment="1">
      <alignment horizontal="left" vertical="center"/>
    </xf>
    <xf numFmtId="40" fontId="12" fillId="0" borderId="18" xfId="1" applyNumberFormat="1" applyFont="1" applyBorder="1" applyAlignment="1">
      <alignment horizontal="right" vertical="center"/>
    </xf>
    <xf numFmtId="0" fontId="31" fillId="0" borderId="11" xfId="1" applyFont="1" applyBorder="1">
      <alignment vertical="center"/>
    </xf>
    <xf numFmtId="0" fontId="31" fillId="0" borderId="7" xfId="1" applyFont="1" applyBorder="1" applyAlignment="1">
      <alignment vertical="center" wrapText="1"/>
    </xf>
    <xf numFmtId="0" fontId="31" fillId="0" borderId="7" xfId="1" applyFont="1" applyBorder="1">
      <alignment vertical="center"/>
    </xf>
    <xf numFmtId="0" fontId="31" fillId="0" borderId="11" xfId="1" applyFont="1" applyBorder="1" applyAlignment="1">
      <alignment horizontal="center" vertical="center"/>
    </xf>
    <xf numFmtId="0" fontId="3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9" fillId="0" borderId="6" xfId="1" applyFont="1" applyFill="1" applyBorder="1">
      <alignment vertical="center"/>
    </xf>
    <xf numFmtId="0" fontId="19" fillId="0" borderId="18" xfId="1" applyFont="1" applyFill="1" applyBorder="1">
      <alignment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9" fillId="0" borderId="29" xfId="1" applyFont="1" applyFill="1" applyBorder="1">
      <alignment vertical="center"/>
    </xf>
    <xf numFmtId="0" fontId="0" fillId="0" borderId="0" xfId="0" applyFill="1">
      <alignment vertical="center"/>
    </xf>
    <xf numFmtId="0" fontId="12" fillId="0" borderId="11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23" xfId="1" applyFont="1" applyBorder="1" applyAlignment="1">
      <alignment horizontal="left" vertical="center" wrapText="1"/>
    </xf>
    <xf numFmtId="4" fontId="12" fillId="0" borderId="11" xfId="1" applyNumberFormat="1" applyFont="1" applyFill="1" applyBorder="1">
      <alignment vertical="center"/>
    </xf>
    <xf numFmtId="40" fontId="15" fillId="0" borderId="18" xfId="1" applyNumberFormat="1" applyFont="1" applyFill="1" applyBorder="1" applyAlignment="1">
      <alignment horizontal="right" vertical="center"/>
    </xf>
    <xf numFmtId="0" fontId="13" fillId="0" borderId="7" xfId="1" applyFont="1" applyBorder="1" applyAlignment="1">
      <alignment vertical="center" wrapText="1"/>
    </xf>
    <xf numFmtId="0" fontId="14" fillId="0" borderId="11" xfId="1" applyFont="1" applyFill="1" applyBorder="1" applyAlignment="1">
      <alignment horizontal="left" vertical="center"/>
    </xf>
    <xf numFmtId="0" fontId="32" fillId="0" borderId="11" xfId="1" applyFont="1" applyFill="1" applyBorder="1" applyAlignment="1">
      <alignment horizontal="left" vertical="center"/>
    </xf>
    <xf numFmtId="0" fontId="24" fillId="0" borderId="1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32" fillId="0" borderId="10" xfId="1" applyFont="1" applyBorder="1" applyAlignment="1">
      <alignment horizontal="left" vertical="center" wrapText="1"/>
    </xf>
    <xf numFmtId="0" fontId="32" fillId="0" borderId="15" xfId="1" applyFont="1" applyBorder="1" applyAlignment="1">
      <alignment horizontal="left" vertical="center" wrapText="1"/>
    </xf>
    <xf numFmtId="0" fontId="14" fillId="0" borderId="11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40" fontId="12" fillId="0" borderId="18" xfId="1" applyNumberFormat="1" applyFont="1" applyFill="1" applyBorder="1" applyAlignment="1">
      <alignment horizontal="right" vertical="center"/>
    </xf>
    <xf numFmtId="40" fontId="12" fillId="0" borderId="11" xfId="1" applyNumberFormat="1" applyFont="1" applyBorder="1" applyAlignment="1">
      <alignment horizontal="right" vertical="center"/>
    </xf>
    <xf numFmtId="0" fontId="13" fillId="0" borderId="11" xfId="1" applyFont="1" applyBorder="1" applyAlignment="1">
      <alignment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8"/>
  <sheetViews>
    <sheetView tabSelected="1" topLeftCell="A74" zoomScale="96" zoomScaleNormal="96" workbookViewId="0">
      <selection activeCell="B106" sqref="B106:O106"/>
    </sheetView>
  </sheetViews>
  <sheetFormatPr defaultColWidth="9" defaultRowHeight="14" x14ac:dyDescent="0.3"/>
  <cols>
    <col min="1" max="1" width="10.33203125" customWidth="1"/>
    <col min="2" max="2" width="21.33203125" customWidth="1"/>
    <col min="3" max="3" width="24.4140625" customWidth="1"/>
    <col min="4" max="4" width="7" customWidth="1"/>
    <col min="5" max="5" width="6" customWidth="1"/>
    <col min="6" max="6" width="7.6640625" customWidth="1"/>
    <col min="7" max="7" width="12.9140625" customWidth="1"/>
    <col min="8" max="8" width="12.58203125" customWidth="1"/>
    <col min="9" max="9" width="54.25" customWidth="1"/>
    <col min="10" max="10" width="10.33203125" hidden="1" customWidth="1"/>
    <col min="11" max="11" width="10.58203125" hidden="1" customWidth="1"/>
    <col min="12" max="12" width="11.9140625" hidden="1" customWidth="1"/>
    <col min="13" max="13" width="10" hidden="1" customWidth="1"/>
    <col min="14" max="14" width="10.9140625" hidden="1" customWidth="1"/>
    <col min="15" max="15" width="23.33203125" hidden="1" customWidth="1"/>
    <col min="16" max="16" width="11.08203125" customWidth="1"/>
  </cols>
  <sheetData>
    <row r="1" spans="1:15" ht="43.25" customHeight="1" x14ac:dyDescent="0.3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36" t="s">
        <v>1</v>
      </c>
      <c r="K1" s="36"/>
      <c r="L1" s="37" t="s">
        <v>2</v>
      </c>
      <c r="M1" s="57" t="s">
        <v>3</v>
      </c>
      <c r="N1" s="58"/>
      <c r="O1" s="58"/>
    </row>
    <row r="2" spans="1:15" ht="17.5" x14ac:dyDescent="0.3">
      <c r="A2" s="2" t="s">
        <v>4</v>
      </c>
      <c r="B2" s="3"/>
      <c r="C2" s="2" t="s">
        <v>5</v>
      </c>
      <c r="D2" s="85" t="s">
        <v>139</v>
      </c>
      <c r="E2" s="4"/>
      <c r="F2" s="4"/>
      <c r="G2" s="4"/>
      <c r="H2" s="2"/>
      <c r="I2" s="38"/>
      <c r="J2" s="36" t="s">
        <v>6</v>
      </c>
      <c r="K2" s="36"/>
      <c r="L2" s="37" t="s">
        <v>7</v>
      </c>
      <c r="M2" s="57" t="s">
        <v>8</v>
      </c>
      <c r="N2" s="58"/>
      <c r="O2" s="57" t="s">
        <v>3</v>
      </c>
    </row>
    <row r="3" spans="1:15" ht="17.5" x14ac:dyDescent="0.3">
      <c r="A3" s="5" t="s">
        <v>9</v>
      </c>
      <c r="B3" s="6" t="s">
        <v>10</v>
      </c>
      <c r="C3" s="2" t="s">
        <v>11</v>
      </c>
      <c r="D3" s="86" t="s">
        <v>140</v>
      </c>
      <c r="E3" s="7"/>
      <c r="F3" s="7"/>
      <c r="G3" s="7"/>
      <c r="H3" s="5"/>
      <c r="I3" s="39"/>
      <c r="J3" s="36" t="s">
        <v>12</v>
      </c>
      <c r="K3" s="36"/>
      <c r="L3" s="37" t="s">
        <v>13</v>
      </c>
      <c r="M3" s="57" t="s">
        <v>14</v>
      </c>
      <c r="N3" s="58"/>
      <c r="O3" s="57" t="s">
        <v>8</v>
      </c>
    </row>
    <row r="4" spans="1:15" ht="17.5" x14ac:dyDescent="0.3">
      <c r="A4" s="5" t="s">
        <v>15</v>
      </c>
      <c r="B4" s="8">
        <v>44408</v>
      </c>
      <c r="C4" s="2" t="s">
        <v>16</v>
      </c>
      <c r="D4" s="152">
        <v>44385</v>
      </c>
      <c r="E4" s="152"/>
      <c r="F4" s="152"/>
      <c r="G4" s="7"/>
      <c r="H4" s="25"/>
      <c r="I4" s="39"/>
      <c r="J4" s="36" t="s">
        <v>17</v>
      </c>
      <c r="K4" s="36"/>
      <c r="L4" s="37" t="s">
        <v>18</v>
      </c>
      <c r="M4" s="57" t="s">
        <v>19</v>
      </c>
      <c r="N4" s="58"/>
      <c r="O4" s="57" t="s">
        <v>14</v>
      </c>
    </row>
    <row r="5" spans="1:15" ht="17.5" x14ac:dyDescent="0.3">
      <c r="A5" s="5" t="s">
        <v>20</v>
      </c>
      <c r="B5" s="9">
        <v>70</v>
      </c>
      <c r="C5" s="2" t="s">
        <v>21</v>
      </c>
      <c r="D5" s="7"/>
      <c r="E5" s="7"/>
      <c r="F5" s="7"/>
      <c r="G5" s="7"/>
      <c r="H5" s="5"/>
      <c r="I5" s="39"/>
      <c r="J5" s="36" t="s">
        <v>22</v>
      </c>
      <c r="K5" s="36"/>
      <c r="L5" s="37" t="s">
        <v>23</v>
      </c>
      <c r="M5" s="37" t="s">
        <v>23</v>
      </c>
      <c r="N5" s="58"/>
      <c r="O5" s="57" t="s">
        <v>19</v>
      </c>
    </row>
    <row r="6" spans="1:15" ht="17.5" x14ac:dyDescent="0.3">
      <c r="A6" s="5" t="s">
        <v>24</v>
      </c>
      <c r="B6" s="9"/>
      <c r="C6" s="10" t="s">
        <v>25</v>
      </c>
      <c r="D6" s="10"/>
      <c r="E6" s="10"/>
      <c r="F6" s="10"/>
      <c r="G6" s="10"/>
      <c r="H6" s="25"/>
      <c r="I6" s="39"/>
      <c r="J6" s="36" t="s">
        <v>26</v>
      </c>
      <c r="K6" s="36"/>
      <c r="L6" s="37"/>
      <c r="M6" s="58"/>
      <c r="N6" s="58"/>
      <c r="O6" s="58"/>
    </row>
    <row r="7" spans="1:15" ht="17.5" x14ac:dyDescent="0.3">
      <c r="A7" s="153" t="s">
        <v>27</v>
      </c>
      <c r="B7" s="154"/>
      <c r="C7" s="154"/>
      <c r="D7" s="154"/>
      <c r="E7" s="154"/>
      <c r="F7" s="154"/>
      <c r="G7" s="153" t="s">
        <v>28</v>
      </c>
      <c r="H7" s="154"/>
      <c r="I7" s="155"/>
      <c r="J7" s="153" t="s">
        <v>29</v>
      </c>
      <c r="K7" s="156"/>
      <c r="L7" s="154"/>
      <c r="M7" s="154"/>
      <c r="N7" s="154"/>
      <c r="O7" s="155"/>
    </row>
    <row r="8" spans="1:15" x14ac:dyDescent="0.3">
      <c r="A8" s="11" t="s">
        <v>30</v>
      </c>
      <c r="B8" s="12" t="s">
        <v>31</v>
      </c>
      <c r="C8" s="12" t="s">
        <v>32</v>
      </c>
      <c r="D8" s="13" t="s">
        <v>33</v>
      </c>
      <c r="E8" s="13" t="s">
        <v>34</v>
      </c>
      <c r="F8" s="12" t="s">
        <v>35</v>
      </c>
      <c r="G8" s="12" t="s">
        <v>36</v>
      </c>
      <c r="H8" s="12" t="s">
        <v>37</v>
      </c>
      <c r="I8" s="40" t="s">
        <v>38</v>
      </c>
      <c r="J8" s="41" t="s">
        <v>39</v>
      </c>
      <c r="K8" s="42" t="s">
        <v>40</v>
      </c>
      <c r="L8" s="43" t="s">
        <v>36</v>
      </c>
      <c r="M8" s="40" t="s">
        <v>41</v>
      </c>
      <c r="N8" s="40" t="s">
        <v>42</v>
      </c>
      <c r="O8" s="59" t="s">
        <v>43</v>
      </c>
    </row>
    <row r="9" spans="1:15" x14ac:dyDescent="0.3">
      <c r="A9" s="14" t="s">
        <v>44</v>
      </c>
      <c r="B9" s="128" t="s">
        <v>45</v>
      </c>
      <c r="C9" s="129"/>
      <c r="D9" s="129"/>
      <c r="E9" s="129"/>
      <c r="F9" s="129"/>
      <c r="G9" s="129"/>
      <c r="H9" s="142"/>
      <c r="I9" s="44"/>
      <c r="J9" s="130"/>
      <c r="K9" s="131"/>
      <c r="L9" s="131"/>
      <c r="M9" s="131"/>
      <c r="N9" s="131"/>
      <c r="O9" s="146"/>
    </row>
    <row r="10" spans="1:15" ht="15" customHeight="1" x14ac:dyDescent="0.3">
      <c r="A10" s="115" t="s">
        <v>46</v>
      </c>
      <c r="B10" s="118" t="s">
        <v>47</v>
      </c>
      <c r="C10" s="16" t="s">
        <v>48</v>
      </c>
      <c r="D10" s="17"/>
      <c r="E10" s="17"/>
      <c r="F10" s="26" t="s">
        <v>49</v>
      </c>
      <c r="G10" s="27"/>
      <c r="H10" s="27">
        <f t="shared" ref="H10:H28" si="0">D10*E10*G10</f>
        <v>0</v>
      </c>
      <c r="I10" s="45"/>
      <c r="J10" s="46"/>
      <c r="K10" s="47"/>
      <c r="L10" s="48"/>
      <c r="M10" s="60">
        <f>J10*L10</f>
        <v>0</v>
      </c>
      <c r="N10" s="60">
        <f>H10-M10</f>
        <v>0</v>
      </c>
      <c r="O10" s="61"/>
    </row>
    <row r="11" spans="1:15" ht="15" customHeight="1" x14ac:dyDescent="0.3">
      <c r="A11" s="116"/>
      <c r="B11" s="119"/>
      <c r="C11" s="16" t="s">
        <v>50</v>
      </c>
      <c r="D11" s="17">
        <v>35</v>
      </c>
      <c r="E11" s="17">
        <v>2</v>
      </c>
      <c r="F11" s="26" t="s">
        <v>49</v>
      </c>
      <c r="G11" s="27">
        <v>300</v>
      </c>
      <c r="H11" s="27">
        <f>D11*E11*G11</f>
        <v>21000</v>
      </c>
      <c r="I11" s="49" t="s">
        <v>18</v>
      </c>
      <c r="J11" s="46"/>
      <c r="K11" s="47"/>
      <c r="L11" s="48"/>
      <c r="M11" s="60">
        <f t="shared" ref="M11:M30" si="1">J11*L11</f>
        <v>0</v>
      </c>
      <c r="N11" s="60">
        <f t="shared" ref="N11:N32" si="2">H11-M11</f>
        <v>21000</v>
      </c>
      <c r="O11" s="61"/>
    </row>
    <row r="12" spans="1:15" ht="15" customHeight="1" x14ac:dyDescent="0.3">
      <c r="A12" s="116"/>
      <c r="B12" s="119"/>
      <c r="C12" s="16" t="s">
        <v>50</v>
      </c>
      <c r="D12" s="17">
        <v>10</v>
      </c>
      <c r="E12" s="17">
        <v>2</v>
      </c>
      <c r="F12" s="26" t="s">
        <v>49</v>
      </c>
      <c r="G12" s="27">
        <v>280</v>
      </c>
      <c r="H12" s="27">
        <f>D12*E12*G12</f>
        <v>5600</v>
      </c>
      <c r="I12" s="49" t="s">
        <v>23</v>
      </c>
      <c r="J12" s="46"/>
      <c r="K12" s="47"/>
      <c r="L12" s="48"/>
      <c r="M12" s="60">
        <f t="shared" si="1"/>
        <v>0</v>
      </c>
      <c r="N12" s="60">
        <f t="shared" si="2"/>
        <v>5600</v>
      </c>
      <c r="O12" s="61"/>
    </row>
    <row r="13" spans="1:15" ht="15" customHeight="1" x14ac:dyDescent="0.3">
      <c r="A13" s="116"/>
      <c r="B13" s="119"/>
      <c r="C13" s="16" t="s">
        <v>50</v>
      </c>
      <c r="D13" s="17">
        <v>35</v>
      </c>
      <c r="E13" s="17">
        <v>2</v>
      </c>
      <c r="F13" s="26" t="s">
        <v>49</v>
      </c>
      <c r="G13" s="27">
        <v>200</v>
      </c>
      <c r="H13" s="27">
        <f>D13*E13*G13</f>
        <v>14000</v>
      </c>
      <c r="I13" s="94" t="s">
        <v>152</v>
      </c>
      <c r="J13" s="46"/>
      <c r="K13" s="47"/>
      <c r="L13" s="48"/>
      <c r="M13" s="60"/>
      <c r="N13" s="60"/>
      <c r="O13" s="61"/>
    </row>
    <row r="14" spans="1:15" ht="15" customHeight="1" x14ac:dyDescent="0.3">
      <c r="A14" s="116"/>
      <c r="B14" s="119"/>
      <c r="C14" s="16" t="s">
        <v>51</v>
      </c>
      <c r="D14" s="17"/>
      <c r="E14" s="17"/>
      <c r="F14" s="26" t="s">
        <v>49</v>
      </c>
      <c r="G14" s="27"/>
      <c r="H14" s="27">
        <f t="shared" si="0"/>
        <v>0</v>
      </c>
      <c r="I14" s="45"/>
      <c r="J14" s="46"/>
      <c r="K14" s="47"/>
      <c r="L14" s="48"/>
      <c r="M14" s="60">
        <f t="shared" si="1"/>
        <v>0</v>
      </c>
      <c r="N14" s="60">
        <f t="shared" si="2"/>
        <v>0</v>
      </c>
      <c r="O14" s="61"/>
    </row>
    <row r="15" spans="1:15" ht="15" customHeight="1" x14ac:dyDescent="0.3">
      <c r="A15" s="116"/>
      <c r="B15" s="119"/>
      <c r="C15" s="16" t="s">
        <v>52</v>
      </c>
      <c r="D15" s="17"/>
      <c r="E15" s="17"/>
      <c r="F15" s="26" t="s">
        <v>49</v>
      </c>
      <c r="G15" s="27"/>
      <c r="H15" s="27">
        <f t="shared" si="0"/>
        <v>0</v>
      </c>
      <c r="I15" s="45"/>
      <c r="J15" s="46"/>
      <c r="K15" s="47"/>
      <c r="L15" s="48"/>
      <c r="M15" s="60">
        <f t="shared" si="1"/>
        <v>0</v>
      </c>
      <c r="N15" s="60">
        <f t="shared" si="2"/>
        <v>0</v>
      </c>
      <c r="O15" s="61"/>
    </row>
    <row r="16" spans="1:15" ht="15" customHeight="1" x14ac:dyDescent="0.3">
      <c r="A16" s="116"/>
      <c r="B16" s="119"/>
      <c r="C16" s="16" t="s">
        <v>53</v>
      </c>
      <c r="D16" s="17"/>
      <c r="E16" s="17"/>
      <c r="F16" s="26" t="s">
        <v>49</v>
      </c>
      <c r="G16" s="27"/>
      <c r="H16" s="27">
        <f t="shared" si="0"/>
        <v>0</v>
      </c>
      <c r="I16" s="45"/>
      <c r="J16" s="46"/>
      <c r="K16" s="47"/>
      <c r="L16" s="48"/>
      <c r="M16" s="60">
        <f t="shared" si="1"/>
        <v>0</v>
      </c>
      <c r="N16" s="60">
        <f t="shared" si="2"/>
        <v>0</v>
      </c>
      <c r="O16" s="61"/>
    </row>
    <row r="17" spans="1:15" ht="15" customHeight="1" x14ac:dyDescent="0.3">
      <c r="A17" s="117"/>
      <c r="B17" s="120"/>
      <c r="C17" s="16" t="s">
        <v>54</v>
      </c>
      <c r="D17" s="17"/>
      <c r="E17" s="19"/>
      <c r="F17" s="26" t="s">
        <v>49</v>
      </c>
      <c r="G17" s="28"/>
      <c r="H17" s="27">
        <f t="shared" si="0"/>
        <v>0</v>
      </c>
      <c r="I17" s="45"/>
      <c r="J17" s="46"/>
      <c r="K17" s="47"/>
      <c r="L17" s="48"/>
      <c r="M17" s="60">
        <f t="shared" si="1"/>
        <v>0</v>
      </c>
      <c r="N17" s="60">
        <f t="shared" si="2"/>
        <v>0</v>
      </c>
      <c r="O17" s="61"/>
    </row>
    <row r="18" spans="1:15" ht="15" customHeight="1" x14ac:dyDescent="0.3">
      <c r="A18" s="115" t="s">
        <v>55</v>
      </c>
      <c r="B18" s="121" t="s">
        <v>56</v>
      </c>
      <c r="C18" s="16" t="s">
        <v>57</v>
      </c>
      <c r="D18" s="17"/>
      <c r="E18" s="19"/>
      <c r="F18" s="26" t="s">
        <v>49</v>
      </c>
      <c r="G18" s="28"/>
      <c r="H18" s="27">
        <f t="shared" si="0"/>
        <v>0</v>
      </c>
      <c r="I18" s="147" t="s">
        <v>58</v>
      </c>
      <c r="J18" s="46"/>
      <c r="K18" s="47"/>
      <c r="L18" s="48"/>
      <c r="M18" s="60">
        <f t="shared" si="1"/>
        <v>0</v>
      </c>
      <c r="N18" s="60">
        <f t="shared" si="2"/>
        <v>0</v>
      </c>
      <c r="O18" s="61"/>
    </row>
    <row r="19" spans="1:15" ht="15" customHeight="1" x14ac:dyDescent="0.3">
      <c r="A19" s="116"/>
      <c r="B19" s="122"/>
      <c r="C19" s="16" t="s">
        <v>59</v>
      </c>
      <c r="D19" s="17"/>
      <c r="E19" s="19"/>
      <c r="F19" s="26" t="s">
        <v>49</v>
      </c>
      <c r="G19" s="28"/>
      <c r="H19" s="27">
        <f t="shared" si="0"/>
        <v>0</v>
      </c>
      <c r="I19" s="148"/>
      <c r="J19" s="46"/>
      <c r="K19" s="47"/>
      <c r="L19" s="48"/>
      <c r="M19" s="60">
        <f t="shared" si="1"/>
        <v>0</v>
      </c>
      <c r="N19" s="60">
        <f t="shared" si="2"/>
        <v>0</v>
      </c>
      <c r="O19" s="61"/>
    </row>
    <row r="20" spans="1:15" ht="15" customHeight="1" x14ac:dyDescent="0.3">
      <c r="A20" s="116"/>
      <c r="B20" s="122"/>
      <c r="C20" s="16" t="s">
        <v>60</v>
      </c>
      <c r="D20" s="17"/>
      <c r="E20" s="19"/>
      <c r="F20" s="26" t="s">
        <v>49</v>
      </c>
      <c r="G20" s="28"/>
      <c r="H20" s="27">
        <f t="shared" si="0"/>
        <v>0</v>
      </c>
      <c r="I20" s="148"/>
      <c r="J20" s="46"/>
      <c r="K20" s="47"/>
      <c r="L20" s="48"/>
      <c r="M20" s="60">
        <f t="shared" si="1"/>
        <v>0</v>
      </c>
      <c r="N20" s="60">
        <f t="shared" si="2"/>
        <v>0</v>
      </c>
      <c r="O20" s="61"/>
    </row>
    <row r="21" spans="1:15" ht="15" customHeight="1" x14ac:dyDescent="0.3">
      <c r="A21" s="117"/>
      <c r="B21" s="123"/>
      <c r="C21" s="16" t="s">
        <v>61</v>
      </c>
      <c r="D21" s="17"/>
      <c r="E21" s="19"/>
      <c r="F21" s="26" t="s">
        <v>49</v>
      </c>
      <c r="G21" s="28"/>
      <c r="H21" s="27">
        <f t="shared" si="0"/>
        <v>0</v>
      </c>
      <c r="I21" s="148"/>
      <c r="J21" s="46"/>
      <c r="K21" s="47"/>
      <c r="L21" s="48"/>
      <c r="M21" s="60">
        <f t="shared" si="1"/>
        <v>0</v>
      </c>
      <c r="N21" s="60">
        <f t="shared" si="2"/>
        <v>0</v>
      </c>
      <c r="O21" s="61"/>
    </row>
    <row r="22" spans="1:15" ht="15" customHeight="1" x14ac:dyDescent="0.3">
      <c r="A22" s="115" t="s">
        <v>62</v>
      </c>
      <c r="B22" s="121" t="s">
        <v>63</v>
      </c>
      <c r="C22" s="16" t="s">
        <v>64</v>
      </c>
      <c r="D22" s="17"/>
      <c r="E22" s="19"/>
      <c r="F22" s="26" t="s">
        <v>65</v>
      </c>
      <c r="G22" s="28"/>
      <c r="H22" s="27">
        <f t="shared" si="0"/>
        <v>0</v>
      </c>
      <c r="I22" s="148"/>
      <c r="J22" s="46"/>
      <c r="K22" s="47"/>
      <c r="L22" s="48"/>
      <c r="M22" s="60">
        <f t="shared" si="1"/>
        <v>0</v>
      </c>
      <c r="N22" s="60">
        <f t="shared" si="2"/>
        <v>0</v>
      </c>
      <c r="O22" s="61"/>
    </row>
    <row r="23" spans="1:15" ht="15" customHeight="1" x14ac:dyDescent="0.3">
      <c r="A23" s="116"/>
      <c r="B23" s="122"/>
      <c r="C23" s="16" t="s">
        <v>59</v>
      </c>
      <c r="D23" s="17"/>
      <c r="E23" s="19"/>
      <c r="F23" s="26" t="s">
        <v>65</v>
      </c>
      <c r="G23" s="28"/>
      <c r="H23" s="27">
        <f t="shared" si="0"/>
        <v>0</v>
      </c>
      <c r="I23" s="148"/>
      <c r="J23" s="46"/>
      <c r="K23" s="47"/>
      <c r="L23" s="48"/>
      <c r="M23" s="60">
        <f t="shared" si="1"/>
        <v>0</v>
      </c>
      <c r="N23" s="60">
        <f t="shared" si="2"/>
        <v>0</v>
      </c>
      <c r="O23" s="61"/>
    </row>
    <row r="24" spans="1:15" ht="15" customHeight="1" x14ac:dyDescent="0.3">
      <c r="A24" s="116"/>
      <c r="B24" s="122"/>
      <c r="C24" s="16" t="s">
        <v>60</v>
      </c>
      <c r="D24" s="17"/>
      <c r="E24" s="19"/>
      <c r="F24" s="26" t="s">
        <v>65</v>
      </c>
      <c r="G24" s="28"/>
      <c r="H24" s="27">
        <f t="shared" si="0"/>
        <v>0</v>
      </c>
      <c r="I24" s="148"/>
      <c r="J24" s="46"/>
      <c r="K24" s="47"/>
      <c r="L24" s="48"/>
      <c r="M24" s="60">
        <f t="shared" si="1"/>
        <v>0</v>
      </c>
      <c r="N24" s="60">
        <f t="shared" si="2"/>
        <v>0</v>
      </c>
      <c r="O24" s="61"/>
    </row>
    <row r="25" spans="1:15" ht="15" customHeight="1" x14ac:dyDescent="0.3">
      <c r="A25" s="117"/>
      <c r="B25" s="123"/>
      <c r="C25" s="16" t="s">
        <v>61</v>
      </c>
      <c r="D25" s="17"/>
      <c r="E25" s="19"/>
      <c r="F25" s="26" t="s">
        <v>65</v>
      </c>
      <c r="G25" s="28"/>
      <c r="H25" s="27">
        <f t="shared" si="0"/>
        <v>0</v>
      </c>
      <c r="I25" s="149"/>
      <c r="J25" s="46"/>
      <c r="K25" s="47"/>
      <c r="L25" s="48"/>
      <c r="M25" s="60">
        <f t="shared" si="1"/>
        <v>0</v>
      </c>
      <c r="N25" s="60">
        <f t="shared" si="2"/>
        <v>0</v>
      </c>
      <c r="O25" s="61"/>
    </row>
    <row r="26" spans="1:15" ht="15" customHeight="1" x14ac:dyDescent="0.3">
      <c r="A26" s="115" t="s">
        <v>66</v>
      </c>
      <c r="B26" s="121" t="s">
        <v>67</v>
      </c>
      <c r="C26" s="16" t="s">
        <v>68</v>
      </c>
      <c r="D26" s="17">
        <v>4</v>
      </c>
      <c r="E26" s="19">
        <v>2</v>
      </c>
      <c r="F26" s="26" t="s">
        <v>69</v>
      </c>
      <c r="G26" s="28">
        <v>398.5</v>
      </c>
      <c r="H26" s="27">
        <f>D26*E26*G26</f>
        <v>3188</v>
      </c>
      <c r="I26" s="49" t="s">
        <v>70</v>
      </c>
      <c r="J26" s="46"/>
      <c r="K26" s="47"/>
      <c r="L26" s="48"/>
      <c r="M26" s="60">
        <f t="shared" si="1"/>
        <v>0</v>
      </c>
      <c r="N26" s="60">
        <f t="shared" si="2"/>
        <v>3188</v>
      </c>
      <c r="O26" s="61"/>
    </row>
    <row r="27" spans="1:15" ht="15" customHeight="1" x14ac:dyDescent="0.3">
      <c r="A27" s="116"/>
      <c r="B27" s="122"/>
      <c r="C27" s="16" t="s">
        <v>71</v>
      </c>
      <c r="D27" s="17">
        <v>3</v>
      </c>
      <c r="E27" s="19">
        <v>2</v>
      </c>
      <c r="F27" s="26" t="s">
        <v>69</v>
      </c>
      <c r="G27" s="28">
        <v>542</v>
      </c>
      <c r="H27" s="27">
        <f>D27*E27*G27</f>
        <v>3252</v>
      </c>
      <c r="I27" s="49" t="s">
        <v>70</v>
      </c>
      <c r="J27" s="46"/>
      <c r="K27" s="47"/>
      <c r="L27" s="48"/>
      <c r="M27" s="60"/>
      <c r="N27" s="60"/>
      <c r="O27" s="61"/>
    </row>
    <row r="28" spans="1:15" ht="15" customHeight="1" x14ac:dyDescent="0.3">
      <c r="A28" s="116"/>
      <c r="B28" s="122"/>
      <c r="C28" s="16"/>
      <c r="D28" s="17"/>
      <c r="E28" s="19"/>
      <c r="F28" s="26" t="s">
        <v>69</v>
      </c>
      <c r="G28" s="28"/>
      <c r="H28" s="27">
        <f t="shared" si="0"/>
        <v>0</v>
      </c>
      <c r="I28" s="49"/>
      <c r="J28" s="46"/>
      <c r="K28" s="47"/>
      <c r="L28" s="48"/>
      <c r="M28" s="60">
        <f t="shared" si="1"/>
        <v>0</v>
      </c>
      <c r="N28" s="60">
        <f t="shared" si="2"/>
        <v>0</v>
      </c>
      <c r="O28" s="61"/>
    </row>
    <row r="29" spans="1:15" ht="15" customHeight="1" x14ac:dyDescent="0.3">
      <c r="A29" s="116"/>
      <c r="B29" s="122"/>
      <c r="C29" s="16"/>
      <c r="D29" s="17"/>
      <c r="E29" s="19"/>
      <c r="F29" s="26" t="s">
        <v>69</v>
      </c>
      <c r="G29" s="28"/>
      <c r="H29" s="27">
        <f t="shared" ref="H29:H30" si="3">D29*E29*G29</f>
        <v>0</v>
      </c>
      <c r="I29" s="49"/>
      <c r="J29" s="46"/>
      <c r="K29" s="47"/>
      <c r="L29" s="48"/>
      <c r="M29" s="60">
        <f t="shared" si="1"/>
        <v>0</v>
      </c>
      <c r="N29" s="60">
        <f t="shared" si="2"/>
        <v>0</v>
      </c>
      <c r="O29" s="61"/>
    </row>
    <row r="30" spans="1:15" ht="15" customHeight="1" x14ac:dyDescent="0.3">
      <c r="A30" s="117"/>
      <c r="B30" s="123"/>
      <c r="C30" s="16"/>
      <c r="D30" s="17"/>
      <c r="E30" s="19"/>
      <c r="F30" s="26" t="s">
        <v>69</v>
      </c>
      <c r="G30" s="28"/>
      <c r="H30" s="27">
        <f t="shared" si="3"/>
        <v>0</v>
      </c>
      <c r="I30" s="49"/>
      <c r="J30" s="46"/>
      <c r="K30" s="47"/>
      <c r="L30" s="48"/>
      <c r="M30" s="60">
        <f t="shared" si="1"/>
        <v>0</v>
      </c>
      <c r="N30" s="60">
        <f t="shared" si="2"/>
        <v>0</v>
      </c>
      <c r="O30" s="61"/>
    </row>
    <row r="31" spans="1:15" ht="15" customHeight="1" x14ac:dyDescent="0.3">
      <c r="A31" s="106" t="s">
        <v>72</v>
      </c>
      <c r="B31" s="64" t="s">
        <v>73</v>
      </c>
      <c r="C31" s="16" t="s">
        <v>73</v>
      </c>
      <c r="D31" s="17">
        <v>30</v>
      </c>
      <c r="E31" s="17">
        <v>2</v>
      </c>
      <c r="F31" s="26" t="s">
        <v>69</v>
      </c>
      <c r="G31" s="109">
        <v>1250</v>
      </c>
      <c r="H31" s="109">
        <f>D31*E31*G31</f>
        <v>75000</v>
      </c>
      <c r="I31" s="108" t="s">
        <v>186</v>
      </c>
      <c r="J31" s="46"/>
      <c r="K31" s="47"/>
      <c r="L31" s="48"/>
      <c r="M31" s="60"/>
      <c r="N31" s="60"/>
      <c r="O31" s="61"/>
    </row>
    <row r="32" spans="1:15" ht="15" customHeight="1" x14ac:dyDescent="0.3">
      <c r="A32" s="124" t="s">
        <v>74</v>
      </c>
      <c r="B32" s="125"/>
      <c r="C32" s="125"/>
      <c r="D32" s="125"/>
      <c r="E32" s="125"/>
      <c r="F32" s="125"/>
      <c r="G32" s="127"/>
      <c r="H32" s="29">
        <f>SUM(H10:H31)</f>
        <v>122040</v>
      </c>
      <c r="I32" s="89"/>
      <c r="J32" s="50"/>
      <c r="K32" s="51"/>
      <c r="L32" s="52"/>
      <c r="M32" s="62">
        <f>SUM(M10:M25)</f>
        <v>0</v>
      </c>
      <c r="N32" s="62">
        <f t="shared" si="2"/>
        <v>122040</v>
      </c>
      <c r="O32" s="63"/>
    </row>
    <row r="33" spans="1:15" x14ac:dyDescent="0.3">
      <c r="A33" s="11" t="s">
        <v>30</v>
      </c>
      <c r="B33" s="12" t="s">
        <v>31</v>
      </c>
      <c r="C33" s="12" t="s">
        <v>32</v>
      </c>
      <c r="D33" s="13" t="s">
        <v>33</v>
      </c>
      <c r="E33" s="13" t="s">
        <v>75</v>
      </c>
      <c r="F33" s="12" t="s">
        <v>35</v>
      </c>
      <c r="G33" s="12" t="s">
        <v>36</v>
      </c>
      <c r="H33" s="12" t="s">
        <v>37</v>
      </c>
      <c r="I33" s="40" t="s">
        <v>38</v>
      </c>
      <c r="J33" s="41" t="s">
        <v>39</v>
      </c>
      <c r="K33" s="53" t="s">
        <v>40</v>
      </c>
      <c r="L33" s="40" t="s">
        <v>36</v>
      </c>
      <c r="M33" s="40" t="s">
        <v>41</v>
      </c>
      <c r="N33" s="40" t="s">
        <v>42</v>
      </c>
      <c r="O33" s="59" t="s">
        <v>43</v>
      </c>
    </row>
    <row r="34" spans="1:15" ht="15" customHeight="1" x14ac:dyDescent="0.3">
      <c r="A34" s="14" t="s">
        <v>76</v>
      </c>
      <c r="B34" s="128" t="s">
        <v>77</v>
      </c>
      <c r="C34" s="129"/>
      <c r="D34" s="129"/>
      <c r="E34" s="129"/>
      <c r="F34" s="129"/>
      <c r="G34" s="129"/>
      <c r="H34" s="142"/>
      <c r="I34" s="44"/>
      <c r="J34" s="130"/>
      <c r="K34" s="131"/>
      <c r="L34" s="131"/>
      <c r="M34" s="131"/>
      <c r="N34" s="131"/>
      <c r="O34" s="146"/>
    </row>
    <row r="35" spans="1:15" ht="15" customHeight="1" x14ac:dyDescent="0.3">
      <c r="A35" s="115" t="s">
        <v>78</v>
      </c>
      <c r="B35" s="157" t="s">
        <v>176</v>
      </c>
      <c r="C35" s="87" t="s">
        <v>141</v>
      </c>
      <c r="D35" s="23">
        <v>30</v>
      </c>
      <c r="E35" s="23">
        <v>2</v>
      </c>
      <c r="F35" s="30" t="s">
        <v>79</v>
      </c>
      <c r="G35" s="31">
        <v>380</v>
      </c>
      <c r="H35" s="27">
        <f>D35*E35*G35</f>
        <v>22800</v>
      </c>
      <c r="I35" s="88" t="s">
        <v>177</v>
      </c>
      <c r="J35" s="54"/>
      <c r="K35" s="55"/>
      <c r="L35" s="48"/>
      <c r="M35" s="60">
        <f>J35*L35</f>
        <v>0</v>
      </c>
      <c r="N35" s="60">
        <f>H35-M35</f>
        <v>22800</v>
      </c>
      <c r="O35" s="61"/>
    </row>
    <row r="36" spans="1:15" ht="15" customHeight="1" x14ac:dyDescent="0.3">
      <c r="A36" s="117"/>
      <c r="B36" s="158"/>
      <c r="C36" s="87" t="s">
        <v>142</v>
      </c>
      <c r="D36" s="23">
        <v>10</v>
      </c>
      <c r="E36" s="23">
        <v>2</v>
      </c>
      <c r="F36" s="30" t="s">
        <v>79</v>
      </c>
      <c r="G36" s="31">
        <v>380</v>
      </c>
      <c r="H36" s="27">
        <f t="shared" ref="H36" si="4">D36*E36*G36</f>
        <v>7600</v>
      </c>
      <c r="I36" s="56" t="s">
        <v>80</v>
      </c>
      <c r="J36" s="54"/>
      <c r="K36" s="55"/>
      <c r="L36" s="48"/>
      <c r="M36" s="60">
        <f t="shared" ref="M36:M38" si="5">J36*L36</f>
        <v>0</v>
      </c>
      <c r="N36" s="60">
        <f t="shared" ref="N36:N38" si="6">H36-M36</f>
        <v>7600</v>
      </c>
      <c r="O36" s="61"/>
    </row>
    <row r="37" spans="1:15" ht="15" customHeight="1" x14ac:dyDescent="0.3">
      <c r="A37" s="24" t="s">
        <v>209</v>
      </c>
      <c r="B37" s="87" t="s">
        <v>144</v>
      </c>
      <c r="C37" s="90" t="s">
        <v>145</v>
      </c>
      <c r="D37" s="23">
        <v>1</v>
      </c>
      <c r="E37" s="23">
        <v>1</v>
      </c>
      <c r="F37" s="30" t="s">
        <v>81</v>
      </c>
      <c r="G37" s="32">
        <v>8000</v>
      </c>
      <c r="H37" s="27">
        <f t="shared" ref="H37:H59" si="7">D37*E37*G37</f>
        <v>8000</v>
      </c>
      <c r="I37" s="93" t="s">
        <v>146</v>
      </c>
      <c r="J37" s="46"/>
      <c r="K37" s="47"/>
      <c r="L37" s="48"/>
      <c r="M37" s="60">
        <f t="shared" si="5"/>
        <v>0</v>
      </c>
      <c r="N37" s="60">
        <f t="shared" si="6"/>
        <v>8000</v>
      </c>
      <c r="O37" s="61"/>
    </row>
    <row r="38" spans="1:15" ht="15" customHeight="1" x14ac:dyDescent="0.3">
      <c r="A38" s="24" t="s">
        <v>178</v>
      </c>
      <c r="B38" s="22" t="s">
        <v>83</v>
      </c>
      <c r="C38" s="22" t="s">
        <v>84</v>
      </c>
      <c r="D38" s="23">
        <v>70</v>
      </c>
      <c r="E38" s="23">
        <v>1</v>
      </c>
      <c r="F38" s="30" t="s">
        <v>85</v>
      </c>
      <c r="G38" s="32">
        <v>38</v>
      </c>
      <c r="H38" s="27">
        <f t="shared" si="7"/>
        <v>2660</v>
      </c>
      <c r="I38" s="93" t="s">
        <v>86</v>
      </c>
      <c r="J38" s="46"/>
      <c r="K38" s="47"/>
      <c r="L38" s="48"/>
      <c r="M38" s="60">
        <f t="shared" si="5"/>
        <v>0</v>
      </c>
      <c r="N38" s="60">
        <f t="shared" si="6"/>
        <v>2660</v>
      </c>
      <c r="O38" s="61"/>
    </row>
    <row r="39" spans="1:15" s="105" customFormat="1" ht="15" customHeight="1" x14ac:dyDescent="0.3">
      <c r="A39" s="160" t="s">
        <v>184</v>
      </c>
      <c r="B39" s="159" t="s">
        <v>211</v>
      </c>
      <c r="C39" s="112" t="s">
        <v>210</v>
      </c>
      <c r="D39" s="23">
        <v>1</v>
      </c>
      <c r="E39" s="23">
        <v>1</v>
      </c>
      <c r="F39" s="168" t="s">
        <v>179</v>
      </c>
      <c r="G39" s="169">
        <v>5000</v>
      </c>
      <c r="H39" s="109">
        <f t="shared" si="7"/>
        <v>5000</v>
      </c>
      <c r="I39" s="111" t="s">
        <v>223</v>
      </c>
      <c r="J39" s="100"/>
      <c r="K39" s="101"/>
      <c r="L39" s="102"/>
      <c r="M39" s="103"/>
      <c r="N39" s="103"/>
      <c r="O39" s="104"/>
    </row>
    <row r="40" spans="1:15" s="105" customFormat="1" ht="15" customHeight="1" x14ac:dyDescent="0.3">
      <c r="A40" s="161"/>
      <c r="B40" s="159"/>
      <c r="C40" s="113" t="s">
        <v>180</v>
      </c>
      <c r="D40" s="23">
        <v>2</v>
      </c>
      <c r="E40" s="23">
        <v>2</v>
      </c>
      <c r="F40" s="168" t="s">
        <v>181</v>
      </c>
      <c r="G40" s="169">
        <v>200</v>
      </c>
      <c r="H40" s="109">
        <f t="shared" si="7"/>
        <v>800</v>
      </c>
      <c r="I40" s="111"/>
      <c r="J40" s="100"/>
      <c r="K40" s="101"/>
      <c r="L40" s="102"/>
      <c r="M40" s="103"/>
      <c r="N40" s="103"/>
      <c r="O40" s="104"/>
    </row>
    <row r="41" spans="1:15" s="105" customFormat="1" ht="15" customHeight="1" x14ac:dyDescent="0.3">
      <c r="A41" s="161"/>
      <c r="B41" s="159"/>
      <c r="C41" s="112" t="s">
        <v>212</v>
      </c>
      <c r="D41" s="23">
        <v>1</v>
      </c>
      <c r="E41" s="23">
        <v>1</v>
      </c>
      <c r="F41" s="168" t="s">
        <v>213</v>
      </c>
      <c r="G41" s="169">
        <v>3000</v>
      </c>
      <c r="H41" s="109">
        <f t="shared" si="7"/>
        <v>3000</v>
      </c>
      <c r="I41" s="111"/>
      <c r="J41" s="100"/>
      <c r="K41" s="101"/>
      <c r="L41" s="102"/>
      <c r="M41" s="103"/>
      <c r="N41" s="103"/>
      <c r="O41" s="104"/>
    </row>
    <row r="42" spans="1:15" s="105" customFormat="1" ht="15" customHeight="1" x14ac:dyDescent="0.3">
      <c r="A42" s="161"/>
      <c r="B42" s="159"/>
      <c r="C42" s="113" t="s">
        <v>183</v>
      </c>
      <c r="D42" s="23">
        <v>1</v>
      </c>
      <c r="E42" s="23">
        <v>1</v>
      </c>
      <c r="F42" s="168" t="s">
        <v>182</v>
      </c>
      <c r="G42" s="169">
        <v>5000</v>
      </c>
      <c r="H42" s="109">
        <f t="shared" si="7"/>
        <v>5000</v>
      </c>
      <c r="I42" s="111" t="s">
        <v>224</v>
      </c>
      <c r="J42" s="100"/>
      <c r="K42" s="101"/>
      <c r="L42" s="102"/>
      <c r="M42" s="103"/>
      <c r="N42" s="103"/>
      <c r="O42" s="104"/>
    </row>
    <row r="43" spans="1:15" s="105" customFormat="1" ht="15" customHeight="1" x14ac:dyDescent="0.3">
      <c r="A43" s="161"/>
      <c r="B43" s="159"/>
      <c r="C43" s="112" t="s">
        <v>214</v>
      </c>
      <c r="D43" s="23">
        <v>1</v>
      </c>
      <c r="E43" s="23">
        <v>2</v>
      </c>
      <c r="F43" s="168" t="s">
        <v>179</v>
      </c>
      <c r="G43" s="169">
        <v>2000</v>
      </c>
      <c r="H43" s="109">
        <f t="shared" si="7"/>
        <v>4000</v>
      </c>
      <c r="I43" s="111"/>
      <c r="J43" s="100"/>
      <c r="K43" s="101"/>
      <c r="L43" s="102"/>
      <c r="M43" s="103"/>
      <c r="N43" s="103"/>
      <c r="O43" s="104"/>
    </row>
    <row r="44" spans="1:15" s="105" customFormat="1" ht="15" customHeight="1" x14ac:dyDescent="0.3">
      <c r="A44" s="161"/>
      <c r="B44" s="164" t="s">
        <v>187</v>
      </c>
      <c r="C44" s="87" t="s">
        <v>188</v>
      </c>
      <c r="D44" s="23">
        <v>2</v>
      </c>
      <c r="E44" s="23">
        <v>1</v>
      </c>
      <c r="F44" s="26" t="s">
        <v>189</v>
      </c>
      <c r="G44" s="91">
        <v>800</v>
      </c>
      <c r="H44" s="27">
        <f t="shared" si="7"/>
        <v>1600</v>
      </c>
      <c r="I44" s="111"/>
      <c r="J44" s="100"/>
      <c r="K44" s="101"/>
      <c r="L44" s="102"/>
      <c r="M44" s="103"/>
      <c r="N44" s="103"/>
      <c r="O44" s="104"/>
    </row>
    <row r="45" spans="1:15" s="105" customFormat="1" ht="15" customHeight="1" x14ac:dyDescent="0.3">
      <c r="A45" s="161"/>
      <c r="B45" s="165"/>
      <c r="C45" s="87" t="s">
        <v>192</v>
      </c>
      <c r="D45" s="23">
        <v>8</v>
      </c>
      <c r="E45" s="23">
        <v>1</v>
      </c>
      <c r="F45" s="26" t="s">
        <v>190</v>
      </c>
      <c r="G45" s="91">
        <v>200</v>
      </c>
      <c r="H45" s="27">
        <f t="shared" si="7"/>
        <v>1600</v>
      </c>
      <c r="I45" s="111"/>
      <c r="J45" s="100"/>
      <c r="K45" s="101"/>
      <c r="L45" s="102"/>
      <c r="M45" s="103"/>
      <c r="N45" s="103"/>
      <c r="O45" s="104"/>
    </row>
    <row r="46" spans="1:15" s="105" customFormat="1" ht="15" customHeight="1" x14ac:dyDescent="0.3">
      <c r="A46" s="161"/>
      <c r="B46" s="165"/>
      <c r="C46" s="87" t="s">
        <v>193</v>
      </c>
      <c r="D46" s="23">
        <v>1</v>
      </c>
      <c r="E46" s="23">
        <v>1</v>
      </c>
      <c r="F46" s="26" t="s">
        <v>181</v>
      </c>
      <c r="G46" s="91">
        <v>1800</v>
      </c>
      <c r="H46" s="27">
        <f t="shared" si="7"/>
        <v>1800</v>
      </c>
      <c r="I46" s="111"/>
      <c r="J46" s="100"/>
      <c r="K46" s="101"/>
      <c r="L46" s="102"/>
      <c r="M46" s="103"/>
      <c r="N46" s="103"/>
      <c r="O46" s="104"/>
    </row>
    <row r="47" spans="1:15" s="105" customFormat="1" ht="15" customHeight="1" x14ac:dyDescent="0.3">
      <c r="A47" s="161"/>
      <c r="B47" s="165"/>
      <c r="C47" s="87" t="s">
        <v>191</v>
      </c>
      <c r="D47" s="23">
        <v>1</v>
      </c>
      <c r="E47" s="23">
        <v>1</v>
      </c>
      <c r="F47" s="26" t="s">
        <v>189</v>
      </c>
      <c r="G47" s="91">
        <v>2000</v>
      </c>
      <c r="H47" s="27">
        <f t="shared" si="7"/>
        <v>2000</v>
      </c>
      <c r="I47" s="111"/>
      <c r="J47" s="100"/>
      <c r="K47" s="101"/>
      <c r="L47" s="102"/>
      <c r="M47" s="103"/>
      <c r="N47" s="103"/>
      <c r="O47" s="104"/>
    </row>
    <row r="48" spans="1:15" s="105" customFormat="1" ht="15" customHeight="1" x14ac:dyDescent="0.3">
      <c r="A48" s="161"/>
      <c r="B48" s="166"/>
      <c r="C48" s="22" t="s">
        <v>228</v>
      </c>
      <c r="D48" s="23">
        <v>1</v>
      </c>
      <c r="E48" s="23">
        <v>1.5</v>
      </c>
      <c r="F48" s="26" t="s">
        <v>189</v>
      </c>
      <c r="G48" s="91">
        <v>1500</v>
      </c>
      <c r="H48" s="27">
        <f>D48*E48*G48</f>
        <v>2250</v>
      </c>
      <c r="I48" s="111"/>
      <c r="J48" s="100"/>
      <c r="K48" s="101"/>
      <c r="L48" s="102"/>
      <c r="M48" s="103"/>
      <c r="N48" s="103"/>
      <c r="O48" s="104"/>
    </row>
    <row r="49" spans="1:15" s="105" customFormat="1" ht="15" customHeight="1" x14ac:dyDescent="0.3">
      <c r="A49" s="161"/>
      <c r="B49" s="164" t="s">
        <v>194</v>
      </c>
      <c r="C49" s="87" t="s">
        <v>195</v>
      </c>
      <c r="D49" s="23">
        <v>4</v>
      </c>
      <c r="E49" s="23">
        <v>1</v>
      </c>
      <c r="F49" s="26" t="s">
        <v>190</v>
      </c>
      <c r="G49" s="91">
        <v>500</v>
      </c>
      <c r="H49" s="27">
        <f t="shared" si="7"/>
        <v>2000</v>
      </c>
      <c r="I49" s="111"/>
      <c r="J49" s="100"/>
      <c r="K49" s="101"/>
      <c r="L49" s="102"/>
      <c r="M49" s="103"/>
      <c r="N49" s="103"/>
      <c r="O49" s="104"/>
    </row>
    <row r="50" spans="1:15" s="105" customFormat="1" ht="15" customHeight="1" x14ac:dyDescent="0.3">
      <c r="A50" s="161"/>
      <c r="B50" s="165"/>
      <c r="C50" s="87" t="s">
        <v>197</v>
      </c>
      <c r="D50" s="23">
        <v>1</v>
      </c>
      <c r="E50" s="23">
        <v>1</v>
      </c>
      <c r="F50" s="26" t="s">
        <v>181</v>
      </c>
      <c r="G50" s="91">
        <v>1800</v>
      </c>
      <c r="H50" s="27">
        <f t="shared" si="7"/>
        <v>1800</v>
      </c>
      <c r="I50" s="111"/>
      <c r="J50" s="100"/>
      <c r="K50" s="101"/>
      <c r="L50" s="102"/>
      <c r="M50" s="103"/>
      <c r="N50" s="103"/>
      <c r="O50" s="104"/>
    </row>
    <row r="51" spans="1:15" s="105" customFormat="1" ht="15" customHeight="1" x14ac:dyDescent="0.3">
      <c r="A51" s="161"/>
      <c r="B51" s="165"/>
      <c r="C51" s="87" t="s">
        <v>196</v>
      </c>
      <c r="D51" s="23">
        <v>1</v>
      </c>
      <c r="E51" s="23">
        <v>1</v>
      </c>
      <c r="F51" s="26" t="s">
        <v>189</v>
      </c>
      <c r="G51" s="91">
        <v>1500</v>
      </c>
      <c r="H51" s="27">
        <f t="shared" si="7"/>
        <v>1500</v>
      </c>
      <c r="I51" s="111"/>
      <c r="J51" s="100"/>
      <c r="K51" s="101"/>
      <c r="L51" s="102"/>
      <c r="M51" s="103"/>
      <c r="N51" s="103"/>
      <c r="O51" s="104"/>
    </row>
    <row r="52" spans="1:15" s="105" customFormat="1" ht="15" customHeight="1" x14ac:dyDescent="0.3">
      <c r="A52" s="161"/>
      <c r="B52" s="165"/>
      <c r="C52" s="87" t="s">
        <v>198</v>
      </c>
      <c r="D52" s="23">
        <v>6</v>
      </c>
      <c r="E52" s="23">
        <v>1</v>
      </c>
      <c r="F52" s="26" t="s">
        <v>199</v>
      </c>
      <c r="G52" s="91">
        <v>200</v>
      </c>
      <c r="H52" s="27">
        <f t="shared" si="7"/>
        <v>1200</v>
      </c>
      <c r="I52" s="111"/>
      <c r="J52" s="100"/>
      <c r="K52" s="101"/>
      <c r="L52" s="102"/>
      <c r="M52" s="103"/>
      <c r="N52" s="103"/>
      <c r="O52" s="104"/>
    </row>
    <row r="53" spans="1:15" s="105" customFormat="1" ht="15" customHeight="1" x14ac:dyDescent="0.3">
      <c r="A53" s="161"/>
      <c r="B53" s="165"/>
      <c r="C53" s="87" t="s">
        <v>205</v>
      </c>
      <c r="D53" s="23">
        <v>1</v>
      </c>
      <c r="E53" s="23">
        <v>1</v>
      </c>
      <c r="F53" s="26" t="s">
        <v>199</v>
      </c>
      <c r="G53" s="91">
        <v>200</v>
      </c>
      <c r="H53" s="27">
        <f t="shared" si="7"/>
        <v>200</v>
      </c>
      <c r="I53" s="111"/>
      <c r="J53" s="100"/>
      <c r="K53" s="101"/>
      <c r="L53" s="102"/>
      <c r="M53" s="103"/>
      <c r="N53" s="103"/>
      <c r="O53" s="104"/>
    </row>
    <row r="54" spans="1:15" s="105" customFormat="1" ht="15" customHeight="1" x14ac:dyDescent="0.3">
      <c r="A54" s="161"/>
      <c r="B54" s="165"/>
      <c r="C54" s="22" t="s">
        <v>229</v>
      </c>
      <c r="D54" s="23">
        <v>1</v>
      </c>
      <c r="E54" s="23">
        <v>1</v>
      </c>
      <c r="F54" s="26" t="s">
        <v>230</v>
      </c>
      <c r="G54" s="91">
        <v>800</v>
      </c>
      <c r="H54" s="27">
        <f>D54*E54*G54</f>
        <v>800</v>
      </c>
      <c r="I54" s="111"/>
      <c r="J54" s="100"/>
      <c r="K54" s="101"/>
      <c r="L54" s="102"/>
      <c r="M54" s="103"/>
      <c r="N54" s="103"/>
      <c r="O54" s="104"/>
    </row>
    <row r="55" spans="1:15" s="105" customFormat="1" ht="15" customHeight="1" x14ac:dyDescent="0.3">
      <c r="A55" s="161"/>
      <c r="B55" s="165"/>
      <c r="C55" s="22" t="s">
        <v>231</v>
      </c>
      <c r="D55" s="23">
        <v>6</v>
      </c>
      <c r="E55" s="23">
        <v>1</v>
      </c>
      <c r="F55" s="26" t="s">
        <v>230</v>
      </c>
      <c r="G55" s="91">
        <v>50</v>
      </c>
      <c r="H55" s="27">
        <f>D55*E55*G55</f>
        <v>300</v>
      </c>
      <c r="I55" s="111"/>
      <c r="J55" s="100"/>
      <c r="K55" s="101"/>
      <c r="L55" s="102"/>
      <c r="M55" s="103"/>
      <c r="N55" s="103"/>
      <c r="O55" s="104"/>
    </row>
    <row r="56" spans="1:15" s="105" customFormat="1" ht="15" customHeight="1" x14ac:dyDescent="0.3">
      <c r="A56" s="161"/>
      <c r="B56" s="166"/>
      <c r="C56" s="22" t="s">
        <v>232</v>
      </c>
      <c r="D56" s="23">
        <v>1</v>
      </c>
      <c r="E56" s="23">
        <v>1.5</v>
      </c>
      <c r="F56" s="26" t="s">
        <v>233</v>
      </c>
      <c r="G56" s="91">
        <v>1500</v>
      </c>
      <c r="H56" s="27">
        <f>D56*E56*G56</f>
        <v>2250</v>
      </c>
      <c r="I56" s="111"/>
      <c r="J56" s="100"/>
      <c r="K56" s="101"/>
      <c r="L56" s="102"/>
      <c r="M56" s="103"/>
      <c r="N56" s="103"/>
      <c r="O56" s="104"/>
    </row>
    <row r="57" spans="1:15" s="105" customFormat="1" ht="15" customHeight="1" x14ac:dyDescent="0.3">
      <c r="A57" s="161"/>
      <c r="B57" s="167" t="s">
        <v>200</v>
      </c>
      <c r="C57" s="22" t="s">
        <v>234</v>
      </c>
      <c r="D57" s="23">
        <v>27</v>
      </c>
      <c r="E57" s="23">
        <v>1</v>
      </c>
      <c r="F57" s="26" t="s">
        <v>235</v>
      </c>
      <c r="G57" s="91">
        <v>350</v>
      </c>
      <c r="H57" s="27">
        <f>D57*E57*G57</f>
        <v>9450</v>
      </c>
      <c r="I57" s="111"/>
      <c r="J57" s="100"/>
      <c r="K57" s="101"/>
      <c r="L57" s="102"/>
      <c r="M57" s="103"/>
      <c r="N57" s="103"/>
      <c r="O57" s="104"/>
    </row>
    <row r="58" spans="1:15" s="105" customFormat="1" ht="15" customHeight="1" x14ac:dyDescent="0.3">
      <c r="A58" s="161"/>
      <c r="B58" s="165"/>
      <c r="C58" s="87" t="s">
        <v>201</v>
      </c>
      <c r="D58" s="23">
        <v>1</v>
      </c>
      <c r="E58" s="23">
        <v>2</v>
      </c>
      <c r="F58" s="26" t="s">
        <v>181</v>
      </c>
      <c r="G58" s="91">
        <v>5000</v>
      </c>
      <c r="H58" s="27">
        <f t="shared" si="7"/>
        <v>10000</v>
      </c>
      <c r="I58" s="111"/>
      <c r="J58" s="100"/>
      <c r="K58" s="101"/>
      <c r="L58" s="102"/>
      <c r="M58" s="103"/>
      <c r="N58" s="103"/>
      <c r="O58" s="104"/>
    </row>
    <row r="59" spans="1:15" s="105" customFormat="1" ht="15" customHeight="1" x14ac:dyDescent="0.3">
      <c r="A59" s="161"/>
      <c r="B59" s="165"/>
      <c r="C59" s="87" t="s">
        <v>202</v>
      </c>
      <c r="D59" s="23">
        <v>1</v>
      </c>
      <c r="E59" s="23">
        <v>1</v>
      </c>
      <c r="F59" s="26" t="s">
        <v>181</v>
      </c>
      <c r="G59" s="91">
        <v>2500</v>
      </c>
      <c r="H59" s="27">
        <f t="shared" si="7"/>
        <v>2500</v>
      </c>
      <c r="I59" s="111"/>
      <c r="J59" s="100"/>
      <c r="K59" s="101"/>
      <c r="L59" s="102"/>
      <c r="M59" s="103"/>
      <c r="N59" s="103"/>
      <c r="O59" s="104"/>
    </row>
    <row r="60" spans="1:15" s="105" customFormat="1" ht="15" customHeight="1" x14ac:dyDescent="0.3">
      <c r="A60" s="161"/>
      <c r="B60" s="165"/>
      <c r="C60" s="87" t="s">
        <v>203</v>
      </c>
      <c r="D60" s="23">
        <v>3</v>
      </c>
      <c r="E60" s="23">
        <v>1</v>
      </c>
      <c r="F60" s="26" t="s">
        <v>181</v>
      </c>
      <c r="G60" s="91">
        <v>300</v>
      </c>
      <c r="H60" s="27">
        <f t="shared" ref="H60" si="8">D60*E60*G60</f>
        <v>900</v>
      </c>
      <c r="I60" s="111"/>
      <c r="J60" s="100"/>
      <c r="K60" s="101"/>
      <c r="L60" s="102"/>
      <c r="M60" s="103"/>
      <c r="N60" s="103"/>
      <c r="O60" s="104"/>
    </row>
    <row r="61" spans="1:15" s="105" customFormat="1" ht="15" customHeight="1" x14ac:dyDescent="0.3">
      <c r="A61" s="161"/>
      <c r="B61" s="165"/>
      <c r="C61" s="87" t="s">
        <v>204</v>
      </c>
      <c r="D61" s="23">
        <v>2</v>
      </c>
      <c r="E61" s="23">
        <v>1</v>
      </c>
      <c r="F61" s="26" t="s">
        <v>190</v>
      </c>
      <c r="G61" s="91">
        <v>300</v>
      </c>
      <c r="H61" s="27">
        <f>D61*E61*G61</f>
        <v>600</v>
      </c>
      <c r="I61" s="111"/>
      <c r="J61" s="100"/>
      <c r="K61" s="101"/>
      <c r="L61" s="102"/>
      <c r="M61" s="103"/>
      <c r="N61" s="103"/>
      <c r="O61" s="104"/>
    </row>
    <row r="62" spans="1:15" s="105" customFormat="1" ht="15" customHeight="1" x14ac:dyDescent="0.3">
      <c r="A62" s="161"/>
      <c r="B62" s="166"/>
      <c r="C62" s="22" t="s">
        <v>236</v>
      </c>
      <c r="D62" s="23">
        <v>1</v>
      </c>
      <c r="E62" s="23">
        <v>1.5</v>
      </c>
      <c r="F62" s="26" t="s">
        <v>233</v>
      </c>
      <c r="G62" s="91">
        <v>1500</v>
      </c>
      <c r="H62" s="27">
        <f>D62*E62*G62</f>
        <v>2250</v>
      </c>
      <c r="I62" s="111"/>
      <c r="J62" s="100"/>
      <c r="K62" s="101"/>
      <c r="L62" s="102"/>
      <c r="M62" s="103"/>
      <c r="N62" s="103"/>
      <c r="O62" s="104"/>
    </row>
    <row r="63" spans="1:15" s="105" customFormat="1" ht="15" customHeight="1" x14ac:dyDescent="0.3">
      <c r="A63" s="161"/>
      <c r="B63" s="163" t="s">
        <v>185</v>
      </c>
      <c r="C63" s="87" t="s">
        <v>206</v>
      </c>
      <c r="D63" s="23">
        <v>1</v>
      </c>
      <c r="E63" s="23">
        <v>1</v>
      </c>
      <c r="F63" s="26" t="s">
        <v>207</v>
      </c>
      <c r="G63" s="91">
        <v>6000</v>
      </c>
      <c r="H63" s="27">
        <f>D63*E63*G63</f>
        <v>6000</v>
      </c>
      <c r="I63" s="111"/>
      <c r="J63" s="100"/>
      <c r="K63" s="101"/>
      <c r="L63" s="102"/>
      <c r="M63" s="103"/>
      <c r="N63" s="103"/>
      <c r="O63" s="104"/>
    </row>
    <row r="64" spans="1:15" ht="15" customHeight="1" x14ac:dyDescent="0.3">
      <c r="A64" s="161"/>
      <c r="B64" s="163"/>
      <c r="C64" s="22" t="s">
        <v>87</v>
      </c>
      <c r="D64" s="23">
        <v>6</v>
      </c>
      <c r="E64" s="23">
        <v>1</v>
      </c>
      <c r="F64" s="26" t="s">
        <v>85</v>
      </c>
      <c r="G64" s="91">
        <v>280</v>
      </c>
      <c r="H64" s="27">
        <f t="shared" ref="H64:H65" si="9">D64*E64*G64</f>
        <v>1680</v>
      </c>
      <c r="I64" s="111"/>
      <c r="J64" s="46"/>
      <c r="K64" s="47"/>
      <c r="L64" s="48"/>
      <c r="M64" s="60"/>
      <c r="N64" s="60"/>
      <c r="O64" s="61"/>
    </row>
    <row r="65" spans="1:15" ht="15" customHeight="1" x14ac:dyDescent="0.3">
      <c r="A65" s="161"/>
      <c r="B65" s="163"/>
      <c r="C65" s="87" t="s">
        <v>153</v>
      </c>
      <c r="D65" s="23">
        <v>60</v>
      </c>
      <c r="E65" s="23">
        <v>1</v>
      </c>
      <c r="F65" s="26" t="s">
        <v>88</v>
      </c>
      <c r="G65" s="91">
        <v>30</v>
      </c>
      <c r="H65" s="27">
        <f t="shared" si="9"/>
        <v>1800</v>
      </c>
      <c r="I65" s="111" t="s">
        <v>89</v>
      </c>
      <c r="J65" s="46"/>
      <c r="K65" s="47"/>
      <c r="L65" s="48"/>
      <c r="M65" s="60"/>
      <c r="N65" s="60"/>
      <c r="O65" s="61"/>
    </row>
    <row r="66" spans="1:15" ht="15" customHeight="1" x14ac:dyDescent="0.3">
      <c r="A66" s="161"/>
      <c r="B66" s="163"/>
      <c r="C66" s="22" t="s">
        <v>90</v>
      </c>
      <c r="D66" s="23">
        <v>1</v>
      </c>
      <c r="E66" s="23">
        <v>1.5</v>
      </c>
      <c r="F66" s="26" t="s">
        <v>82</v>
      </c>
      <c r="G66" s="91">
        <v>2500</v>
      </c>
      <c r="H66" s="27">
        <f>D66*E66*G66</f>
        <v>3750</v>
      </c>
      <c r="I66" s="111" t="s">
        <v>147</v>
      </c>
      <c r="J66" s="46"/>
      <c r="K66" s="47"/>
      <c r="L66" s="48"/>
      <c r="M66" s="60"/>
      <c r="N66" s="60"/>
      <c r="O66" s="61"/>
    </row>
    <row r="67" spans="1:15" ht="15" customHeight="1" x14ac:dyDescent="0.3">
      <c r="A67" s="161"/>
      <c r="B67" s="163"/>
      <c r="C67" s="22" t="s">
        <v>91</v>
      </c>
      <c r="D67" s="23">
        <v>2</v>
      </c>
      <c r="E67" s="23">
        <v>1.5</v>
      </c>
      <c r="F67" s="26" t="s">
        <v>82</v>
      </c>
      <c r="G67" s="91">
        <v>2500</v>
      </c>
      <c r="H67" s="27">
        <f t="shared" ref="H67:H73" si="10">D67*E67*G67</f>
        <v>7500</v>
      </c>
      <c r="I67" s="111" t="s">
        <v>147</v>
      </c>
      <c r="J67" s="46"/>
      <c r="K67" s="47"/>
      <c r="L67" s="48"/>
      <c r="M67" s="60"/>
      <c r="N67" s="60"/>
      <c r="O67" s="61"/>
    </row>
    <row r="68" spans="1:15" ht="15" customHeight="1" x14ac:dyDescent="0.3">
      <c r="A68" s="161"/>
      <c r="B68" s="163"/>
      <c r="C68" s="22" t="s">
        <v>217</v>
      </c>
      <c r="D68" s="23">
        <v>1</v>
      </c>
      <c r="E68" s="23">
        <v>1.5</v>
      </c>
      <c r="F68" s="26" t="s">
        <v>181</v>
      </c>
      <c r="G68" s="170">
        <v>3500</v>
      </c>
      <c r="H68" s="27">
        <f t="shared" si="10"/>
        <v>5250</v>
      </c>
      <c r="I68" s="171"/>
      <c r="J68" s="47"/>
      <c r="K68" s="47"/>
      <c r="L68" s="48"/>
      <c r="M68" s="60"/>
      <c r="N68" s="60"/>
      <c r="O68" s="61"/>
    </row>
    <row r="69" spans="1:15" ht="15" customHeight="1" x14ac:dyDescent="0.3">
      <c r="A69" s="161"/>
      <c r="B69" s="163"/>
      <c r="C69" s="22" t="s">
        <v>218</v>
      </c>
      <c r="D69" s="23">
        <v>300</v>
      </c>
      <c r="E69" s="23">
        <v>1</v>
      </c>
      <c r="F69" s="26" t="s">
        <v>219</v>
      </c>
      <c r="G69" s="170">
        <v>20</v>
      </c>
      <c r="H69" s="27">
        <f t="shared" si="10"/>
        <v>6000</v>
      </c>
      <c r="I69" s="171"/>
      <c r="J69" s="47"/>
      <c r="K69" s="47"/>
      <c r="L69" s="48"/>
      <c r="M69" s="60"/>
      <c r="N69" s="60"/>
      <c r="O69" s="61"/>
    </row>
    <row r="70" spans="1:15" ht="15" customHeight="1" x14ac:dyDescent="0.3">
      <c r="A70" s="161"/>
      <c r="B70" s="163"/>
      <c r="C70" s="22" t="s">
        <v>220</v>
      </c>
      <c r="D70" s="23">
        <v>30</v>
      </c>
      <c r="E70" s="23">
        <v>1</v>
      </c>
      <c r="F70" s="26" t="s">
        <v>207</v>
      </c>
      <c r="G70" s="170">
        <v>150</v>
      </c>
      <c r="H70" s="27">
        <f t="shared" si="10"/>
        <v>4500</v>
      </c>
      <c r="I70" s="171"/>
      <c r="J70" s="47"/>
      <c r="K70" s="47"/>
      <c r="L70" s="48"/>
      <c r="M70" s="60"/>
      <c r="N70" s="60"/>
      <c r="O70" s="61"/>
    </row>
    <row r="71" spans="1:15" ht="15" customHeight="1" x14ac:dyDescent="0.3">
      <c r="A71" s="161"/>
      <c r="B71" s="163"/>
      <c r="C71" s="22" t="s">
        <v>221</v>
      </c>
      <c r="D71" s="23">
        <v>1</v>
      </c>
      <c r="E71" s="23">
        <v>1</v>
      </c>
      <c r="F71" s="26" t="s">
        <v>207</v>
      </c>
      <c r="G71" s="170">
        <v>3000</v>
      </c>
      <c r="H71" s="27">
        <f t="shared" si="10"/>
        <v>3000</v>
      </c>
      <c r="I71" s="171"/>
      <c r="J71" s="47"/>
      <c r="K71" s="47"/>
      <c r="L71" s="48"/>
      <c r="M71" s="60"/>
      <c r="N71" s="60"/>
      <c r="O71" s="61"/>
    </row>
    <row r="72" spans="1:15" ht="15" customHeight="1" x14ac:dyDescent="0.3">
      <c r="A72" s="161"/>
      <c r="B72" s="163"/>
      <c r="C72" s="22" t="s">
        <v>222</v>
      </c>
      <c r="D72" s="23">
        <v>60</v>
      </c>
      <c r="E72" s="23">
        <v>1</v>
      </c>
      <c r="F72" s="26" t="s">
        <v>219</v>
      </c>
      <c r="G72" s="170">
        <v>10</v>
      </c>
      <c r="H72" s="27">
        <f t="shared" si="10"/>
        <v>600</v>
      </c>
      <c r="I72" s="171"/>
      <c r="J72" s="47"/>
      <c r="K72" s="47"/>
      <c r="L72" s="48"/>
      <c r="M72" s="60"/>
      <c r="N72" s="60"/>
      <c r="O72" s="61"/>
    </row>
    <row r="73" spans="1:15" ht="15" customHeight="1" x14ac:dyDescent="0.3">
      <c r="A73" s="162"/>
      <c r="B73" s="163"/>
      <c r="C73" s="22" t="s">
        <v>225</v>
      </c>
      <c r="D73" s="23">
        <v>1</v>
      </c>
      <c r="E73" s="23">
        <v>1</v>
      </c>
      <c r="F73" s="26" t="s">
        <v>219</v>
      </c>
      <c r="G73" s="170">
        <v>3000</v>
      </c>
      <c r="H73" s="27">
        <f t="shared" si="10"/>
        <v>3000</v>
      </c>
      <c r="I73" s="171" t="s">
        <v>226</v>
      </c>
      <c r="J73" s="47"/>
      <c r="K73" s="47"/>
      <c r="L73" s="48"/>
      <c r="M73" s="60"/>
      <c r="N73" s="60"/>
      <c r="O73" s="61"/>
    </row>
    <row r="74" spans="1:15" ht="15" customHeight="1" x14ac:dyDescent="0.3">
      <c r="A74" s="124" t="s">
        <v>74</v>
      </c>
      <c r="B74" s="125"/>
      <c r="C74" s="125"/>
      <c r="D74" s="125"/>
      <c r="E74" s="125"/>
      <c r="F74" s="125"/>
      <c r="G74" s="125"/>
      <c r="H74" s="33">
        <f>SUM(H35:H73)</f>
        <v>146940</v>
      </c>
      <c r="I74" s="56"/>
      <c r="J74" s="50"/>
      <c r="K74" s="51"/>
      <c r="L74" s="52"/>
      <c r="M74" s="62">
        <f>SUM(M35:M67)</f>
        <v>0</v>
      </c>
      <c r="N74" s="62">
        <f t="shared" ref="N74" si="11">H74-M74</f>
        <v>146940</v>
      </c>
      <c r="O74" s="63"/>
    </row>
    <row r="75" spans="1:15" x14ac:dyDescent="0.3">
      <c r="A75" s="11" t="s">
        <v>30</v>
      </c>
      <c r="B75" s="12" t="s">
        <v>31</v>
      </c>
      <c r="C75" s="12" t="s">
        <v>32</v>
      </c>
      <c r="D75" s="135" t="s">
        <v>92</v>
      </c>
      <c r="E75" s="136"/>
      <c r="F75" s="12" t="s">
        <v>35</v>
      </c>
      <c r="G75" s="12" t="s">
        <v>36</v>
      </c>
      <c r="H75" s="12" t="s">
        <v>37</v>
      </c>
      <c r="I75" s="40" t="s">
        <v>38</v>
      </c>
      <c r="J75" s="11" t="s">
        <v>39</v>
      </c>
      <c r="K75" s="53" t="s">
        <v>40</v>
      </c>
      <c r="L75" s="40" t="s">
        <v>36</v>
      </c>
      <c r="M75" s="40" t="s">
        <v>41</v>
      </c>
      <c r="N75" s="40" t="s">
        <v>42</v>
      </c>
      <c r="O75" s="59" t="s">
        <v>43</v>
      </c>
    </row>
    <row r="76" spans="1:15" x14ac:dyDescent="0.3">
      <c r="A76" s="14" t="s">
        <v>93</v>
      </c>
      <c r="B76" s="15" t="s">
        <v>94</v>
      </c>
      <c r="C76" s="21"/>
      <c r="D76" s="21"/>
      <c r="E76" s="21"/>
      <c r="F76" s="21"/>
      <c r="G76" s="21"/>
      <c r="H76" s="34"/>
      <c r="I76" s="44"/>
      <c r="J76" s="143"/>
      <c r="K76" s="144"/>
      <c r="L76" s="144"/>
      <c r="M76" s="144"/>
      <c r="N76" s="145"/>
      <c r="O76" s="63"/>
    </row>
    <row r="77" spans="1:15" x14ac:dyDescent="0.3">
      <c r="A77" s="24" t="s">
        <v>95</v>
      </c>
      <c r="B77" s="22" t="s">
        <v>96</v>
      </c>
      <c r="C77" s="16" t="s">
        <v>97</v>
      </c>
      <c r="D77" s="140"/>
      <c r="E77" s="141"/>
      <c r="F77" s="26" t="s">
        <v>98</v>
      </c>
      <c r="G77" s="35"/>
      <c r="H77" s="27">
        <f>D77*G77</f>
        <v>0</v>
      </c>
      <c r="I77" s="44"/>
      <c r="J77" s="50"/>
      <c r="K77" s="51"/>
      <c r="L77" s="52"/>
      <c r="M77" s="60">
        <f>J77*L77</f>
        <v>0</v>
      </c>
      <c r="N77" s="60">
        <f>H77-M77</f>
        <v>0</v>
      </c>
      <c r="O77" s="63"/>
    </row>
    <row r="78" spans="1:15" x14ac:dyDescent="0.3">
      <c r="A78" s="24" t="s">
        <v>99</v>
      </c>
      <c r="B78" s="22" t="s">
        <v>100</v>
      </c>
      <c r="C78" s="16" t="s">
        <v>101</v>
      </c>
      <c r="D78" s="140"/>
      <c r="E78" s="141"/>
      <c r="F78" s="26" t="s">
        <v>98</v>
      </c>
      <c r="G78" s="35"/>
      <c r="H78" s="27">
        <f t="shared" ref="H78:H81" si="12">D78*G78</f>
        <v>0</v>
      </c>
      <c r="I78" s="44"/>
      <c r="J78" s="50"/>
      <c r="K78" s="51"/>
      <c r="L78" s="52"/>
      <c r="M78" s="60">
        <f t="shared" ref="M78:M81" si="13">J78*L78</f>
        <v>0</v>
      </c>
      <c r="N78" s="60">
        <f t="shared" ref="N78:N82" si="14">H78-M78</f>
        <v>0</v>
      </c>
      <c r="O78" s="63"/>
    </row>
    <row r="79" spans="1:15" x14ac:dyDescent="0.3">
      <c r="A79" s="24" t="s">
        <v>102</v>
      </c>
      <c r="B79" s="22" t="s">
        <v>103</v>
      </c>
      <c r="C79" s="16" t="s">
        <v>101</v>
      </c>
      <c r="D79" s="140"/>
      <c r="E79" s="141"/>
      <c r="F79" s="26" t="s">
        <v>98</v>
      </c>
      <c r="G79" s="35"/>
      <c r="H79" s="27">
        <f t="shared" si="12"/>
        <v>0</v>
      </c>
      <c r="I79" s="44"/>
      <c r="J79" s="50"/>
      <c r="K79" s="51"/>
      <c r="L79" s="52"/>
      <c r="M79" s="60">
        <f t="shared" si="13"/>
        <v>0</v>
      </c>
      <c r="N79" s="60">
        <f t="shared" si="14"/>
        <v>0</v>
      </c>
      <c r="O79" s="63"/>
    </row>
    <row r="80" spans="1:15" x14ac:dyDescent="0.3">
      <c r="A80" s="24" t="s">
        <v>104</v>
      </c>
      <c r="B80" s="22" t="s">
        <v>105</v>
      </c>
      <c r="C80" s="16" t="s">
        <v>101</v>
      </c>
      <c r="D80" s="140"/>
      <c r="E80" s="141"/>
      <c r="F80" s="26" t="s">
        <v>98</v>
      </c>
      <c r="G80" s="35"/>
      <c r="H80" s="27">
        <f t="shared" si="12"/>
        <v>0</v>
      </c>
      <c r="I80" s="44"/>
      <c r="J80" s="50"/>
      <c r="K80" s="51"/>
      <c r="L80" s="52"/>
      <c r="M80" s="60">
        <f t="shared" si="13"/>
        <v>0</v>
      </c>
      <c r="N80" s="60">
        <f t="shared" si="14"/>
        <v>0</v>
      </c>
      <c r="O80" s="63"/>
    </row>
    <row r="81" spans="1:15" x14ac:dyDescent="0.3">
      <c r="A81" s="24" t="s">
        <v>106</v>
      </c>
      <c r="B81" s="22" t="s">
        <v>107</v>
      </c>
      <c r="C81" s="16" t="s">
        <v>101</v>
      </c>
      <c r="D81" s="140"/>
      <c r="E81" s="141"/>
      <c r="F81" s="26" t="s">
        <v>98</v>
      </c>
      <c r="G81" s="22"/>
      <c r="H81" s="27">
        <f t="shared" si="12"/>
        <v>0</v>
      </c>
      <c r="I81" s="44"/>
      <c r="J81" s="50"/>
      <c r="K81" s="51"/>
      <c r="L81" s="52"/>
      <c r="M81" s="60">
        <f t="shared" si="13"/>
        <v>0</v>
      </c>
      <c r="N81" s="60">
        <f t="shared" si="14"/>
        <v>0</v>
      </c>
      <c r="O81" s="63"/>
    </row>
    <row r="82" spans="1:15" x14ac:dyDescent="0.3">
      <c r="A82" s="20" t="s">
        <v>108</v>
      </c>
      <c r="B82" s="21"/>
      <c r="C82" s="21"/>
      <c r="D82" s="21"/>
      <c r="E82" s="21"/>
      <c r="F82" s="21"/>
      <c r="G82" s="21"/>
      <c r="H82" s="34">
        <f>SUM(H77:H81)</f>
        <v>0</v>
      </c>
      <c r="I82" s="44"/>
      <c r="J82" s="50"/>
      <c r="K82" s="51"/>
      <c r="L82" s="52"/>
      <c r="M82" s="62">
        <f>SUM(M77:M81)</f>
        <v>0</v>
      </c>
      <c r="N82" s="62">
        <f t="shared" si="14"/>
        <v>0</v>
      </c>
      <c r="O82" s="63"/>
    </row>
    <row r="83" spans="1:15" x14ac:dyDescent="0.3">
      <c r="A83" s="11" t="s">
        <v>30</v>
      </c>
      <c r="B83" s="12" t="s">
        <v>31</v>
      </c>
      <c r="C83" s="12" t="s">
        <v>32</v>
      </c>
      <c r="D83" s="135" t="s">
        <v>92</v>
      </c>
      <c r="E83" s="136"/>
      <c r="F83" s="12" t="s">
        <v>35</v>
      </c>
      <c r="G83" s="12" t="s">
        <v>36</v>
      </c>
      <c r="H83" s="12" t="s">
        <v>37</v>
      </c>
      <c r="I83" s="40" t="s">
        <v>38</v>
      </c>
      <c r="J83" s="11" t="s">
        <v>39</v>
      </c>
      <c r="K83" s="53" t="s">
        <v>40</v>
      </c>
      <c r="L83" s="40" t="s">
        <v>36</v>
      </c>
      <c r="M83" s="40" t="s">
        <v>41</v>
      </c>
      <c r="N83" s="40" t="s">
        <v>42</v>
      </c>
      <c r="O83" s="59" t="s">
        <v>43</v>
      </c>
    </row>
    <row r="84" spans="1:15" x14ac:dyDescent="0.3">
      <c r="A84" s="14" t="s">
        <v>109</v>
      </c>
      <c r="B84" s="128" t="s">
        <v>110</v>
      </c>
      <c r="C84" s="129"/>
      <c r="D84" s="129"/>
      <c r="E84" s="129"/>
      <c r="F84" s="129"/>
      <c r="G84" s="129"/>
      <c r="H84" s="142"/>
      <c r="I84" s="44"/>
      <c r="J84" s="130"/>
      <c r="K84" s="131"/>
      <c r="L84" s="131"/>
      <c r="M84" s="131"/>
      <c r="N84" s="132"/>
      <c r="O84" s="61"/>
    </row>
    <row r="85" spans="1:15" x14ac:dyDescent="0.3">
      <c r="A85" s="24" t="s">
        <v>111</v>
      </c>
      <c r="B85" s="107" t="s">
        <v>112</v>
      </c>
      <c r="C85" s="64" t="s">
        <v>208</v>
      </c>
      <c r="D85" s="139">
        <v>40</v>
      </c>
      <c r="E85" s="138"/>
      <c r="F85" s="26" t="s">
        <v>98</v>
      </c>
      <c r="G85" s="110">
        <v>100</v>
      </c>
      <c r="H85" s="109">
        <f>D85*G85</f>
        <v>4000</v>
      </c>
      <c r="I85" s="93" t="s">
        <v>143</v>
      </c>
      <c r="J85" s="46"/>
      <c r="K85" s="47"/>
      <c r="L85" s="48"/>
      <c r="M85" s="60">
        <f>J85*L85</f>
        <v>0</v>
      </c>
      <c r="N85" s="60">
        <f>H85-M85</f>
        <v>4000</v>
      </c>
      <c r="O85" s="61"/>
    </row>
    <row r="86" spans="1:15" x14ac:dyDescent="0.3">
      <c r="A86" s="24" t="s">
        <v>113</v>
      </c>
      <c r="B86" s="107" t="s">
        <v>114</v>
      </c>
      <c r="C86" s="64" t="s">
        <v>115</v>
      </c>
      <c r="D86" s="139">
        <v>65</v>
      </c>
      <c r="E86" s="138"/>
      <c r="F86" s="26" t="s">
        <v>98</v>
      </c>
      <c r="G86" s="110">
        <v>100</v>
      </c>
      <c r="H86" s="109">
        <f>D86*G86</f>
        <v>6500</v>
      </c>
      <c r="I86" s="93" t="s">
        <v>143</v>
      </c>
      <c r="J86" s="46"/>
      <c r="K86" s="47"/>
      <c r="L86" s="48"/>
      <c r="M86" s="60">
        <f t="shared" ref="M86:M87" si="15">J86*L86</f>
        <v>0</v>
      </c>
      <c r="N86" s="60">
        <f t="shared" ref="N86:N88" si="16">H86-M86</f>
        <v>6500</v>
      </c>
      <c r="O86" s="61"/>
    </row>
    <row r="87" spans="1:15" x14ac:dyDescent="0.3">
      <c r="A87" s="24" t="s">
        <v>116</v>
      </c>
      <c r="B87" s="107" t="s">
        <v>112</v>
      </c>
      <c r="C87" s="64" t="s">
        <v>117</v>
      </c>
      <c r="D87" s="139">
        <v>50</v>
      </c>
      <c r="E87" s="138"/>
      <c r="F87" s="26" t="s">
        <v>98</v>
      </c>
      <c r="G87" s="110">
        <v>100</v>
      </c>
      <c r="H87" s="109">
        <f>D87*G87</f>
        <v>5000</v>
      </c>
      <c r="I87" s="93" t="s">
        <v>143</v>
      </c>
      <c r="J87" s="46"/>
      <c r="K87" s="47"/>
      <c r="L87" s="48"/>
      <c r="M87" s="60">
        <f t="shared" si="15"/>
        <v>0</v>
      </c>
      <c r="N87" s="60">
        <f t="shared" si="16"/>
        <v>5000</v>
      </c>
      <c r="O87" s="61"/>
    </row>
    <row r="88" spans="1:15" x14ac:dyDescent="0.3">
      <c r="A88" s="124" t="s">
        <v>74</v>
      </c>
      <c r="B88" s="125"/>
      <c r="C88" s="125"/>
      <c r="D88" s="125"/>
      <c r="E88" s="125"/>
      <c r="F88" s="125"/>
      <c r="G88" s="127"/>
      <c r="H88" s="29">
        <f>SUM(H85:H87)</f>
        <v>15500</v>
      </c>
      <c r="I88" s="44"/>
      <c r="J88" s="46"/>
      <c r="K88" s="47"/>
      <c r="L88" s="48"/>
      <c r="M88" s="62">
        <f>SUM(M85:M87)</f>
        <v>0</v>
      </c>
      <c r="N88" s="62">
        <f t="shared" si="16"/>
        <v>15500</v>
      </c>
      <c r="O88" s="61"/>
    </row>
    <row r="89" spans="1:15" x14ac:dyDescent="0.3">
      <c r="A89" s="11" t="s">
        <v>30</v>
      </c>
      <c r="B89" s="12" t="s">
        <v>31</v>
      </c>
      <c r="C89" s="12" t="s">
        <v>32</v>
      </c>
      <c r="D89" s="135" t="s">
        <v>33</v>
      </c>
      <c r="E89" s="136"/>
      <c r="F89" s="12" t="s">
        <v>35</v>
      </c>
      <c r="G89" s="12" t="s">
        <v>36</v>
      </c>
      <c r="H89" s="12" t="s">
        <v>37</v>
      </c>
      <c r="I89" s="40" t="s">
        <v>38</v>
      </c>
      <c r="J89" s="11" t="s">
        <v>39</v>
      </c>
      <c r="K89" s="53" t="s">
        <v>40</v>
      </c>
      <c r="L89" s="40" t="s">
        <v>36</v>
      </c>
      <c r="M89" s="40" t="s">
        <v>41</v>
      </c>
      <c r="N89" s="40" t="s">
        <v>42</v>
      </c>
      <c r="O89" s="59" t="s">
        <v>43</v>
      </c>
    </row>
    <row r="90" spans="1:15" x14ac:dyDescent="0.3">
      <c r="A90" s="14" t="s">
        <v>118</v>
      </c>
      <c r="B90" s="128" t="s">
        <v>119</v>
      </c>
      <c r="C90" s="129"/>
      <c r="D90" s="129"/>
      <c r="E90" s="129"/>
      <c r="F90" s="129"/>
      <c r="G90" s="129"/>
      <c r="H90" s="129"/>
      <c r="I90" s="129"/>
      <c r="J90" s="46"/>
      <c r="K90" s="47"/>
      <c r="L90" s="48"/>
      <c r="M90" s="48"/>
      <c r="N90" s="48"/>
      <c r="O90" s="61"/>
    </row>
    <row r="91" spans="1:15" x14ac:dyDescent="0.3">
      <c r="A91" s="24" t="s">
        <v>120</v>
      </c>
      <c r="B91" s="16" t="s">
        <v>121</v>
      </c>
      <c r="C91" s="16"/>
      <c r="D91" s="137">
        <v>0.08</v>
      </c>
      <c r="E91" s="138"/>
      <c r="F91" s="26" t="s">
        <v>122</v>
      </c>
      <c r="G91" s="70">
        <f>H32+H74+H82+H88</f>
        <v>284480</v>
      </c>
      <c r="H91" s="27">
        <f>D91*G91</f>
        <v>22758.400000000001</v>
      </c>
      <c r="I91" s="44"/>
      <c r="J91" s="74">
        <f>M32+M74+M82+M88</f>
        <v>0</v>
      </c>
      <c r="K91" s="75"/>
      <c r="L91" s="76"/>
      <c r="M91" s="76">
        <f>J91*L91</f>
        <v>0</v>
      </c>
      <c r="N91" s="76">
        <f>H91-M91</f>
        <v>22758.400000000001</v>
      </c>
      <c r="O91" s="61"/>
    </row>
    <row r="92" spans="1:15" x14ac:dyDescent="0.3">
      <c r="A92" s="24" t="s">
        <v>123</v>
      </c>
      <c r="B92" s="16"/>
      <c r="C92" s="16"/>
      <c r="D92" s="139"/>
      <c r="E92" s="138"/>
      <c r="F92" s="26" t="s">
        <v>98</v>
      </c>
      <c r="G92" s="71"/>
      <c r="H92" s="27">
        <f t="shared" ref="H92:H93" si="17">D92*G92</f>
        <v>0</v>
      </c>
      <c r="I92" s="44"/>
      <c r="J92" s="74"/>
      <c r="K92" s="75"/>
      <c r="L92" s="76"/>
      <c r="M92" s="76">
        <f>J92*L92</f>
        <v>0</v>
      </c>
      <c r="N92" s="76">
        <f>H92-M92</f>
        <v>0</v>
      </c>
      <c r="O92" s="61"/>
    </row>
    <row r="93" spans="1:15" x14ac:dyDescent="0.3">
      <c r="A93" s="24" t="s">
        <v>124</v>
      </c>
      <c r="B93" s="16"/>
      <c r="C93" s="16"/>
      <c r="D93" s="139"/>
      <c r="E93" s="138"/>
      <c r="F93" s="26" t="s">
        <v>122</v>
      </c>
      <c r="G93" s="70">
        <f>H92</f>
        <v>0</v>
      </c>
      <c r="H93" s="27">
        <f t="shared" si="17"/>
        <v>0</v>
      </c>
      <c r="I93" s="44"/>
      <c r="J93" s="74">
        <f>M92</f>
        <v>0</v>
      </c>
      <c r="K93" s="75"/>
      <c r="L93" s="76"/>
      <c r="M93" s="76">
        <f>J93*L93</f>
        <v>0</v>
      </c>
      <c r="N93" s="76">
        <f>H93-M93</f>
        <v>0</v>
      </c>
      <c r="O93" s="61"/>
    </row>
    <row r="94" spans="1:15" x14ac:dyDescent="0.3">
      <c r="A94" s="124" t="s">
        <v>74</v>
      </c>
      <c r="B94" s="125"/>
      <c r="C94" s="125"/>
      <c r="D94" s="126"/>
      <c r="E94" s="126"/>
      <c r="F94" s="125"/>
      <c r="G94" s="127"/>
      <c r="H94" s="29">
        <f>SUM(H91:H93)</f>
        <v>22758.400000000001</v>
      </c>
      <c r="I94" s="18"/>
      <c r="J94" s="74"/>
      <c r="K94" s="75"/>
      <c r="L94" s="76"/>
      <c r="M94" s="81">
        <f>SUM(M91:M93)</f>
        <v>0</v>
      </c>
      <c r="N94" s="81">
        <f>H94-M94</f>
        <v>22758.400000000001</v>
      </c>
      <c r="O94" s="61"/>
    </row>
    <row r="95" spans="1:15" x14ac:dyDescent="0.3">
      <c r="A95" s="11" t="s">
        <v>30</v>
      </c>
      <c r="B95" s="12" t="s">
        <v>31</v>
      </c>
      <c r="C95" s="12" t="s">
        <v>32</v>
      </c>
      <c r="D95" s="13" t="s">
        <v>92</v>
      </c>
      <c r="E95" s="13" t="s">
        <v>75</v>
      </c>
      <c r="F95" s="12" t="s">
        <v>35</v>
      </c>
      <c r="G95" s="12" t="s">
        <v>36</v>
      </c>
      <c r="H95" s="12" t="s">
        <v>37</v>
      </c>
      <c r="I95" s="40" t="s">
        <v>38</v>
      </c>
      <c r="J95" s="11" t="s">
        <v>39</v>
      </c>
      <c r="K95" s="53" t="s">
        <v>40</v>
      </c>
      <c r="L95" s="40" t="s">
        <v>36</v>
      </c>
      <c r="M95" s="40" t="s">
        <v>41</v>
      </c>
      <c r="N95" s="40" t="s">
        <v>42</v>
      </c>
      <c r="O95" s="59" t="s">
        <v>43</v>
      </c>
    </row>
    <row r="96" spans="1:15" x14ac:dyDescent="0.3">
      <c r="A96" s="14" t="s">
        <v>125</v>
      </c>
      <c r="B96" s="128" t="s">
        <v>126</v>
      </c>
      <c r="C96" s="129"/>
      <c r="D96" s="129"/>
      <c r="E96" s="129"/>
      <c r="F96" s="129"/>
      <c r="G96" s="129"/>
      <c r="H96" s="129"/>
      <c r="I96" s="129"/>
      <c r="J96" s="130"/>
      <c r="K96" s="131"/>
      <c r="L96" s="131"/>
      <c r="M96" s="131"/>
      <c r="N96" s="132"/>
      <c r="O96" s="61"/>
    </row>
    <row r="97" spans="1:15" x14ac:dyDescent="0.3">
      <c r="A97" s="24" t="s">
        <v>127</v>
      </c>
      <c r="B97" s="16" t="s">
        <v>128</v>
      </c>
      <c r="C97" s="16"/>
      <c r="D97" s="17">
        <v>2</v>
      </c>
      <c r="E97" s="17">
        <v>3</v>
      </c>
      <c r="F97" s="26" t="s">
        <v>82</v>
      </c>
      <c r="G97" s="70">
        <v>500</v>
      </c>
      <c r="H97" s="27">
        <f>D97*E97*G97</f>
        <v>3000</v>
      </c>
      <c r="I97" s="77"/>
      <c r="J97" s="46"/>
      <c r="K97" s="47"/>
      <c r="L97" s="48"/>
      <c r="M97" s="60">
        <f>J97*L97</f>
        <v>0</v>
      </c>
      <c r="N97" s="60">
        <f>H97-M97</f>
        <v>3000</v>
      </c>
      <c r="O97" s="61"/>
    </row>
    <row r="98" spans="1:15" x14ac:dyDescent="0.3">
      <c r="A98" s="24" t="s">
        <v>129</v>
      </c>
      <c r="B98" s="16" t="s">
        <v>130</v>
      </c>
      <c r="C98" s="16"/>
      <c r="D98" s="17">
        <v>2</v>
      </c>
      <c r="E98" s="17">
        <v>1</v>
      </c>
      <c r="F98" s="26" t="s">
        <v>82</v>
      </c>
      <c r="G98" s="70">
        <v>500</v>
      </c>
      <c r="H98" s="27">
        <f>D98*E98*G98</f>
        <v>1000</v>
      </c>
      <c r="I98" s="44"/>
      <c r="J98" s="46"/>
      <c r="K98" s="47"/>
      <c r="L98" s="48"/>
      <c r="M98" s="60">
        <f t="shared" ref="M98:M99" si="18">J98*L98</f>
        <v>0</v>
      </c>
      <c r="N98" s="60">
        <f t="shared" ref="N98:N104" si="19">H98-M98</f>
        <v>1000</v>
      </c>
      <c r="O98" s="61"/>
    </row>
    <row r="99" spans="1:15" ht="14" customHeight="1" x14ac:dyDescent="0.3">
      <c r="A99" s="24" t="s">
        <v>131</v>
      </c>
      <c r="B99" s="16" t="s">
        <v>132</v>
      </c>
      <c r="C99" s="16"/>
      <c r="D99" s="17">
        <v>2</v>
      </c>
      <c r="E99" s="17">
        <v>2</v>
      </c>
      <c r="F99" s="26" t="s">
        <v>82</v>
      </c>
      <c r="G99" s="70">
        <v>500</v>
      </c>
      <c r="H99" s="27">
        <f>D99*E99*G99</f>
        <v>2000</v>
      </c>
      <c r="I99" s="44"/>
      <c r="J99" s="46"/>
      <c r="K99" s="47"/>
      <c r="L99" s="48"/>
      <c r="M99" s="60">
        <f t="shared" si="18"/>
        <v>0</v>
      </c>
      <c r="N99" s="60">
        <f t="shared" si="19"/>
        <v>2000</v>
      </c>
      <c r="O99" s="61"/>
    </row>
    <row r="100" spans="1:15" ht="14" customHeight="1" x14ac:dyDescent="0.3">
      <c r="A100" s="24" t="s">
        <v>133</v>
      </c>
      <c r="B100" s="16" t="s">
        <v>134</v>
      </c>
      <c r="C100" s="16"/>
      <c r="D100" s="17">
        <v>2</v>
      </c>
      <c r="E100" s="17">
        <v>2</v>
      </c>
      <c r="F100" s="30" t="s">
        <v>79</v>
      </c>
      <c r="G100" s="70">
        <v>380</v>
      </c>
      <c r="H100" s="27">
        <f t="shared" ref="H100" si="20">D100*E100*G100</f>
        <v>1520</v>
      </c>
      <c r="I100" s="16"/>
      <c r="J100" s="47"/>
      <c r="K100" s="47"/>
      <c r="L100" s="48"/>
      <c r="M100" s="60"/>
      <c r="N100" s="60"/>
      <c r="O100" s="61"/>
    </row>
    <row r="101" spans="1:15" ht="14" customHeight="1" x14ac:dyDescent="0.3">
      <c r="A101" s="24" t="s">
        <v>148</v>
      </c>
      <c r="B101" s="92" t="s">
        <v>149</v>
      </c>
      <c r="C101" s="92" t="s">
        <v>150</v>
      </c>
      <c r="D101" s="17">
        <v>2</v>
      </c>
      <c r="E101" s="17">
        <v>2</v>
      </c>
      <c r="F101" s="95" t="s">
        <v>151</v>
      </c>
      <c r="G101" s="70">
        <v>350</v>
      </c>
      <c r="H101" s="27">
        <f>D101*E101*G101</f>
        <v>1400</v>
      </c>
      <c r="I101" s="16"/>
      <c r="J101" s="47"/>
      <c r="K101" s="47"/>
      <c r="L101" s="48"/>
      <c r="M101" s="60"/>
      <c r="N101" s="60"/>
      <c r="O101" s="61"/>
    </row>
    <row r="102" spans="1:15" ht="14" customHeight="1" x14ac:dyDescent="0.3">
      <c r="A102" s="24" t="s">
        <v>227</v>
      </c>
      <c r="B102" s="92" t="s">
        <v>215</v>
      </c>
      <c r="C102" s="92"/>
      <c r="D102" s="17">
        <v>1</v>
      </c>
      <c r="E102" s="17">
        <v>1</v>
      </c>
      <c r="F102" s="26" t="s">
        <v>216</v>
      </c>
      <c r="G102" s="70">
        <v>2000</v>
      </c>
      <c r="H102" s="27">
        <f>D102*E102*G102</f>
        <v>2000</v>
      </c>
      <c r="I102" s="16"/>
      <c r="J102" s="47"/>
      <c r="K102" s="47"/>
      <c r="L102" s="48"/>
      <c r="M102" s="60"/>
      <c r="N102" s="60"/>
      <c r="O102" s="61"/>
    </row>
    <row r="103" spans="1:15" ht="16.5" customHeight="1" x14ac:dyDescent="0.3">
      <c r="A103" s="124" t="s">
        <v>74</v>
      </c>
      <c r="B103" s="125"/>
      <c r="C103" s="125"/>
      <c r="D103" s="125"/>
      <c r="E103" s="125"/>
      <c r="F103" s="125"/>
      <c r="G103" s="127"/>
      <c r="H103" s="29">
        <f>SUM(H97:H102)</f>
        <v>10920</v>
      </c>
      <c r="I103" s="44"/>
      <c r="J103" s="46"/>
      <c r="K103" s="47"/>
      <c r="L103" s="48"/>
      <c r="M103" s="62">
        <f>SUM(M97:M99)</f>
        <v>0</v>
      </c>
      <c r="N103" s="62">
        <f t="shared" si="19"/>
        <v>10920</v>
      </c>
      <c r="O103" s="61"/>
    </row>
    <row r="104" spans="1:15" s="1" customFormat="1" ht="19.5" customHeight="1" x14ac:dyDescent="0.3">
      <c r="A104" s="65" t="s">
        <v>135</v>
      </c>
      <c r="B104" s="66"/>
      <c r="C104" s="66"/>
      <c r="D104" s="66"/>
      <c r="E104" s="66"/>
      <c r="F104" s="66"/>
      <c r="G104" s="72"/>
      <c r="H104" s="73">
        <f>SUM(H32+H74+H82+H88+H94+H103)*1.06</f>
        <v>337247.90400000004</v>
      </c>
      <c r="I104" s="78"/>
      <c r="J104" s="79"/>
      <c r="K104" s="72"/>
      <c r="L104" s="80"/>
      <c r="M104" s="82">
        <f>SUM(M32+M74+M82+M88+M94+M103)</f>
        <v>0</v>
      </c>
      <c r="N104" s="82">
        <f t="shared" si="19"/>
        <v>337247.90400000004</v>
      </c>
      <c r="O104" s="83"/>
    </row>
    <row r="105" spans="1:15" ht="33.75" customHeight="1" x14ac:dyDescent="0.3">
      <c r="A105" s="133" t="s">
        <v>136</v>
      </c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</row>
    <row r="106" spans="1:15" ht="35.25" customHeight="1" x14ac:dyDescent="0.3">
      <c r="A106" s="67"/>
      <c r="B106" s="114" t="s">
        <v>137</v>
      </c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</row>
    <row r="107" spans="1:15" ht="32.25" customHeight="1" x14ac:dyDescent="0.3">
      <c r="A107" s="68"/>
      <c r="B107" s="69" t="s">
        <v>237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84"/>
    </row>
    <row r="108" spans="1:15" ht="32.25" customHeight="1" x14ac:dyDescent="0.3">
      <c r="A108" s="68"/>
      <c r="B108" s="69" t="s">
        <v>138</v>
      </c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84"/>
    </row>
  </sheetData>
  <mergeCells count="53">
    <mergeCell ref="A35:A36"/>
    <mergeCell ref="B35:B36"/>
    <mergeCell ref="B39:B43"/>
    <mergeCell ref="A39:A73"/>
    <mergeCell ref="B63:B73"/>
    <mergeCell ref="B44:B48"/>
    <mergeCell ref="B49:B56"/>
    <mergeCell ref="B57:B62"/>
    <mergeCell ref="A1:I1"/>
    <mergeCell ref="D4:F4"/>
    <mergeCell ref="A7:F7"/>
    <mergeCell ref="G7:I7"/>
    <mergeCell ref="J7:O7"/>
    <mergeCell ref="B9:H9"/>
    <mergeCell ref="J9:O9"/>
    <mergeCell ref="A32:G32"/>
    <mergeCell ref="B34:H34"/>
    <mergeCell ref="J34:O34"/>
    <mergeCell ref="I18:I25"/>
    <mergeCell ref="A74:G74"/>
    <mergeCell ref="D75:E75"/>
    <mergeCell ref="J76:N76"/>
    <mergeCell ref="D77:E77"/>
    <mergeCell ref="D78:E78"/>
    <mergeCell ref="D79:E79"/>
    <mergeCell ref="D80:E80"/>
    <mergeCell ref="D81:E81"/>
    <mergeCell ref="D83:E83"/>
    <mergeCell ref="B84:H84"/>
    <mergeCell ref="D91:E91"/>
    <mergeCell ref="D92:E92"/>
    <mergeCell ref="D93:E93"/>
    <mergeCell ref="J84:N84"/>
    <mergeCell ref="D85:E85"/>
    <mergeCell ref="D86:E86"/>
    <mergeCell ref="D87:E87"/>
    <mergeCell ref="A88:G88"/>
    <mergeCell ref="B106:O106"/>
    <mergeCell ref="A10:A17"/>
    <mergeCell ref="A18:A21"/>
    <mergeCell ref="A22:A25"/>
    <mergeCell ref="A26:A30"/>
    <mergeCell ref="B10:B17"/>
    <mergeCell ref="B18:B21"/>
    <mergeCell ref="B22:B25"/>
    <mergeCell ref="B26:B30"/>
    <mergeCell ref="A94:G94"/>
    <mergeCell ref="B96:I96"/>
    <mergeCell ref="J96:N96"/>
    <mergeCell ref="A103:G103"/>
    <mergeCell ref="A105:O105"/>
    <mergeCell ref="D89:E89"/>
    <mergeCell ref="B90:I90"/>
  </mergeCells>
  <phoneticPr fontId="34" type="noConversion"/>
  <dataValidations count="1">
    <dataValidation type="list" allowBlank="1" showInputMessage="1" showErrorMessage="1" sqref="I10:I12 I14:I17" xr:uid="{00000000-0002-0000-0000-000002000000}">
      <formula1>$L$1:$L$5</formula1>
    </dataValidation>
  </dataValidations>
  <pageMargins left="0.69930555555555596" right="0.69930555555555596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AD82-42B4-4D30-83B2-5FEA35A6C0CA}">
  <dimension ref="B1:G17"/>
  <sheetViews>
    <sheetView workbookViewId="0">
      <selection activeCell="B35" sqref="B35:B36"/>
    </sheetView>
  </sheetViews>
  <sheetFormatPr defaultRowHeight="14" x14ac:dyDescent="0.3"/>
  <cols>
    <col min="3" max="3" width="11" customWidth="1"/>
    <col min="4" max="4" width="12.33203125" bestFit="1" customWidth="1"/>
    <col min="7" max="7" width="10.4140625" bestFit="1" customWidth="1"/>
  </cols>
  <sheetData>
    <row r="1" spans="2:7" x14ac:dyDescent="0.3">
      <c r="D1" s="98" t="s">
        <v>172</v>
      </c>
      <c r="E1" s="98" t="s">
        <v>171</v>
      </c>
      <c r="F1" s="96" t="s">
        <v>169</v>
      </c>
      <c r="G1" s="98" t="s">
        <v>173</v>
      </c>
    </row>
    <row r="2" spans="2:7" x14ac:dyDescent="0.3">
      <c r="B2" s="98" t="s">
        <v>154</v>
      </c>
      <c r="C2" s="98" t="s">
        <v>170</v>
      </c>
      <c r="D2" s="97">
        <v>750</v>
      </c>
      <c r="E2" s="97">
        <v>2</v>
      </c>
      <c r="F2" s="97">
        <v>3</v>
      </c>
      <c r="G2" s="97">
        <f>D2*E2*F2</f>
        <v>4500</v>
      </c>
    </row>
    <row r="3" spans="2:7" x14ac:dyDescent="0.3">
      <c r="B3" s="98" t="s">
        <v>155</v>
      </c>
      <c r="C3" s="98" t="s">
        <v>174</v>
      </c>
      <c r="D3" s="97">
        <v>1850</v>
      </c>
      <c r="E3" s="97">
        <v>2</v>
      </c>
      <c r="F3" s="97">
        <v>2</v>
      </c>
      <c r="G3" s="97">
        <f t="shared" ref="G3:G16" si="0">D3*E3*F3</f>
        <v>7400</v>
      </c>
    </row>
    <row r="4" spans="2:7" x14ac:dyDescent="0.3">
      <c r="B4" s="98" t="s">
        <v>156</v>
      </c>
      <c r="C4" s="98" t="s">
        <v>174</v>
      </c>
      <c r="D4" s="97">
        <v>550</v>
      </c>
      <c r="E4" s="97">
        <v>2</v>
      </c>
      <c r="F4" s="97">
        <v>2</v>
      </c>
      <c r="G4" s="97">
        <f t="shared" si="0"/>
        <v>2200</v>
      </c>
    </row>
    <row r="5" spans="2:7" x14ac:dyDescent="0.3">
      <c r="B5" s="98" t="s">
        <v>157</v>
      </c>
      <c r="C5" s="98" t="s">
        <v>174</v>
      </c>
      <c r="D5" s="97">
        <v>1000</v>
      </c>
      <c r="E5" s="97">
        <v>2</v>
      </c>
      <c r="F5" s="97">
        <v>2</v>
      </c>
      <c r="G5" s="97">
        <f t="shared" si="0"/>
        <v>4000</v>
      </c>
    </row>
    <row r="6" spans="2:7" x14ac:dyDescent="0.3">
      <c r="B6" s="98" t="s">
        <v>158</v>
      </c>
      <c r="C6" s="98" t="s">
        <v>174</v>
      </c>
      <c r="D6" s="97">
        <v>800</v>
      </c>
      <c r="E6" s="97">
        <v>2</v>
      </c>
      <c r="F6" s="97">
        <v>1</v>
      </c>
      <c r="G6" s="97">
        <f t="shared" si="0"/>
        <v>1600</v>
      </c>
    </row>
    <row r="7" spans="2:7" x14ac:dyDescent="0.3">
      <c r="B7" s="98" t="s">
        <v>159</v>
      </c>
      <c r="C7" s="98" t="s">
        <v>174</v>
      </c>
      <c r="D7" s="97">
        <v>2000</v>
      </c>
      <c r="E7" s="97">
        <v>2</v>
      </c>
      <c r="F7" s="97">
        <v>2</v>
      </c>
      <c r="G7" s="97">
        <f t="shared" si="0"/>
        <v>8000</v>
      </c>
    </row>
    <row r="8" spans="2:7" x14ac:dyDescent="0.3">
      <c r="B8" s="98" t="s">
        <v>160</v>
      </c>
      <c r="C8" s="98" t="s">
        <v>174</v>
      </c>
      <c r="D8" s="97">
        <v>1250</v>
      </c>
      <c r="E8" s="97">
        <v>2</v>
      </c>
      <c r="F8" s="97">
        <v>4</v>
      </c>
      <c r="G8" s="97">
        <f t="shared" si="0"/>
        <v>10000</v>
      </c>
    </row>
    <row r="9" spans="2:7" x14ac:dyDescent="0.3">
      <c r="B9" s="98" t="s">
        <v>161</v>
      </c>
      <c r="C9" s="98" t="s">
        <v>174</v>
      </c>
      <c r="D9" s="97">
        <v>1200</v>
      </c>
      <c r="E9" s="97">
        <v>2</v>
      </c>
      <c r="F9" s="97">
        <v>2</v>
      </c>
      <c r="G9" s="97">
        <f t="shared" si="0"/>
        <v>4800</v>
      </c>
    </row>
    <row r="10" spans="2:7" x14ac:dyDescent="0.3">
      <c r="B10" s="98" t="s">
        <v>162</v>
      </c>
      <c r="C10" s="98" t="s">
        <v>174</v>
      </c>
      <c r="D10" s="97">
        <v>1950</v>
      </c>
      <c r="E10" s="97">
        <v>2</v>
      </c>
      <c r="F10" s="97">
        <v>2</v>
      </c>
      <c r="G10" s="97">
        <f t="shared" si="0"/>
        <v>7800</v>
      </c>
    </row>
    <row r="11" spans="2:7" x14ac:dyDescent="0.3">
      <c r="B11" s="98" t="s">
        <v>163</v>
      </c>
      <c r="C11" s="98" t="s">
        <v>174</v>
      </c>
      <c r="D11" s="97">
        <v>1200</v>
      </c>
      <c r="E11" s="97">
        <v>2</v>
      </c>
      <c r="F11" s="97">
        <v>1</v>
      </c>
      <c r="G11" s="97">
        <f t="shared" si="0"/>
        <v>2400</v>
      </c>
    </row>
    <row r="12" spans="2:7" x14ac:dyDescent="0.3">
      <c r="B12" s="98" t="s">
        <v>168</v>
      </c>
      <c r="C12" s="98" t="s">
        <v>174</v>
      </c>
      <c r="D12" s="97">
        <v>850</v>
      </c>
      <c r="E12" s="97">
        <v>2</v>
      </c>
      <c r="F12" s="97">
        <v>2</v>
      </c>
      <c r="G12" s="97">
        <f t="shared" si="0"/>
        <v>3400</v>
      </c>
    </row>
    <row r="13" spans="2:7" x14ac:dyDescent="0.3">
      <c r="B13" s="98" t="s">
        <v>164</v>
      </c>
      <c r="C13" s="98" t="s">
        <v>175</v>
      </c>
      <c r="D13" s="97">
        <v>400</v>
      </c>
      <c r="E13" s="97">
        <v>2</v>
      </c>
      <c r="F13" s="97">
        <v>3</v>
      </c>
      <c r="G13" s="97">
        <f t="shared" si="0"/>
        <v>2400</v>
      </c>
    </row>
    <row r="14" spans="2:7" x14ac:dyDescent="0.3">
      <c r="B14" s="98" t="s">
        <v>165</v>
      </c>
      <c r="C14" s="98" t="s">
        <v>174</v>
      </c>
      <c r="D14" s="97">
        <v>1500</v>
      </c>
      <c r="E14" s="97">
        <v>2</v>
      </c>
      <c r="F14" s="97">
        <v>1</v>
      </c>
      <c r="G14" s="97">
        <f t="shared" si="0"/>
        <v>3000</v>
      </c>
    </row>
    <row r="15" spans="2:7" x14ac:dyDescent="0.3">
      <c r="B15" s="98" t="s">
        <v>166</v>
      </c>
      <c r="C15" s="98" t="s">
        <v>174</v>
      </c>
      <c r="D15" s="97">
        <v>280</v>
      </c>
      <c r="E15" s="97">
        <v>2</v>
      </c>
      <c r="F15" s="97">
        <v>3</v>
      </c>
      <c r="G15" s="97">
        <f t="shared" si="0"/>
        <v>1680</v>
      </c>
    </row>
    <row r="16" spans="2:7" x14ac:dyDescent="0.3">
      <c r="B16" s="98" t="s">
        <v>167</v>
      </c>
      <c r="C16" s="98" t="s">
        <v>174</v>
      </c>
      <c r="D16" s="97">
        <v>1950</v>
      </c>
      <c r="E16" s="97">
        <v>2</v>
      </c>
      <c r="F16" s="97">
        <v>1</v>
      </c>
      <c r="G16" s="97">
        <f t="shared" si="0"/>
        <v>3900</v>
      </c>
    </row>
    <row r="17" spans="7:7" x14ac:dyDescent="0.3">
      <c r="G17" s="99">
        <f>SUM(G2:G16)</f>
        <v>67080</v>
      </c>
    </row>
  </sheetData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沈阳美豪丽致酒店报价</vt:lpstr>
      <vt:lpstr>大交通预计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Guo Haiyan</cp:lastModifiedBy>
  <cp:lastPrinted>2021-07-05T01:04:53Z</cp:lastPrinted>
  <dcterms:created xsi:type="dcterms:W3CDTF">2021-06-29T14:52:00Z</dcterms:created>
  <dcterms:modified xsi:type="dcterms:W3CDTF">2021-07-13T06:30:17Z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