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742"/>
  </bookViews>
  <sheets>
    <sheet name="结算-地接社" sheetId="18" r:id="rId1"/>
    <sheet name="机票＆高铁票明细" sheetId="20" r:id="rId2"/>
    <sheet name="打车费用明细" sheetId="19" r:id="rId3"/>
  </sheets>
  <definedNames>
    <definedName name="_xlnm.Print_Area" localSheetId="0">'结算-地接社'!$A$1:$G$55</definedName>
    <definedName name="_xlnm.Print_Titles" localSheetId="0">'结算-地接社'!$9:$9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<sst xmlns="http://schemas.openxmlformats.org/spreadsheetml/2006/main" count="332" uniqueCount="214">
  <si>
    <t>先声药业会务服务报价表 先声药业会务服务结算单-地接社</t>
  </si>
  <si>
    <t>项目名称：12.2重庆邓佳-PUR2311019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</si>
  <si>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</si>
  <si>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</si>
  <si>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活动时间：2023.12.02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</si>
  <si>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</si>
  <si>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</si>
  <si>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活动地点：重庆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</si>
  <si>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</si>
  <si>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</si>
  <si>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实际参加人数：拟参加人数：45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</si>
  <si>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</si>
  <si>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</si>
  <si>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</si>
  <si>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</si>
  <si>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</si>
  <si>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</si>
  <si>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</si>
  <si>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</si>
  <si>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</si>
  <si>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</si>
  <si>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</si>
  <si>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</si>
  <si>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</si>
  <si>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住宿一晚（丽笙世嘉酒店）</t>
  </si>
  <si>
    <t>用餐</t>
  </si>
  <si>
    <t>欢迎晚宴B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</si>
  <si>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1</t>
    </r>
    <r>
      <rPr>
        <sz val="9"/>
        <rFont val="宋体"/>
        <charset val="134"/>
      </rPr>
      <t>日晚餐</t>
    </r>
  </si>
  <si>
    <t>午宴</t>
  </si>
  <si>
    <t>晚宴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</si>
  <si>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</t>
    </r>
    <r>
      <rPr>
        <sz val="9"/>
        <rFont val="宋体"/>
        <charset val="134"/>
      </rPr>
      <t>日晚餐</t>
    </r>
  </si>
  <si>
    <t>团队咖啡预定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</si>
  <si>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</si>
  <si>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</si>
  <si>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</si>
  <si>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机票及接送机，往返预估价格，以实际费用为准</t>
  </si>
  <si>
    <t>机票、高铁票，详见明细</t>
  </si>
  <si>
    <t>接送机打车费用，详见明细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</si>
  <si>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</si>
  <si>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</si>
  <si>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</si>
  <si>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</si>
  <si>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</si>
  <si>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</si>
  <si>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</si>
  <si>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</si>
  <si>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</si>
  <si>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</si>
  <si>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</si>
  <si>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</si>
  <si>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</si>
  <si>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</si>
  <si>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</si>
  <si>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</si>
  <si>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</si>
  <si>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</si>
  <si>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</si>
  <si>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</si>
  <si>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</si>
  <si>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</si>
  <si>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</si>
  <si>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</si>
  <si>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</si>
  <si>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</si>
  <si>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</si>
  <si>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</si>
  <si>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</si>
  <si>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</si>
  <si>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</si>
  <si>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</si>
  <si>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</si>
  <si>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</si>
  <si>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</si>
  <si>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</si>
  <si>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</si>
  <si>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</si>
  <si>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</si>
  <si>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</si>
  <si>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</si>
  <si>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</si>
  <si>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</si>
  <si>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</si>
  <si>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</si>
  <si>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</si>
  <si>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</si>
  <si>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</si>
  <si>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</si>
  <si>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</si>
  <si>
    <t>专家航班信息汇总表</t>
  </si>
  <si>
    <t>序号</t>
  </si>
  <si>
    <t>姓名</t>
  </si>
  <si>
    <t>抵达行程信息</t>
  </si>
  <si>
    <t>返程行程信息</t>
  </si>
  <si>
    <t>备注</t>
  </si>
  <si>
    <t>抵达日期</t>
  </si>
  <si>
    <t>航段</t>
  </si>
  <si>
    <t>航班号</t>
  </si>
  <si>
    <t>落地时间</t>
  </si>
  <si>
    <t>保险费用</t>
  </si>
  <si>
    <t>退改签费用</t>
  </si>
  <si>
    <t>机票费用合计</t>
  </si>
  <si>
    <t>舱位等级</t>
  </si>
  <si>
    <t>出票情况</t>
  </si>
  <si>
    <t>返程日期</t>
  </si>
  <si>
    <t>起飞时间</t>
  </si>
  <si>
    <t>1</t>
  </si>
  <si>
    <t>邱学文</t>
  </si>
  <si>
    <t>23-12-01</t>
  </si>
  <si>
    <t>南京-重庆</t>
  </si>
  <si>
    <t>MU2865</t>
  </si>
  <si>
    <t>16:35</t>
  </si>
  <si>
    <t>折扣经济舱</t>
  </si>
  <si>
    <t>已出票</t>
  </si>
  <si>
    <t>23-12-03</t>
  </si>
  <si>
    <t>重庆-南京</t>
  </si>
  <si>
    <t>ZH9463</t>
  </si>
  <si>
    <t>19:35</t>
  </si>
  <si>
    <t>2</t>
  </si>
  <si>
    <t>李冬艳</t>
  </si>
  <si>
    <t>武汉-重庆</t>
  </si>
  <si>
    <t>MF8030</t>
  </si>
  <si>
    <t>20:20</t>
  </si>
  <si>
    <t>重庆-武汉</t>
  </si>
  <si>
    <t>CZ6176</t>
  </si>
  <si>
    <t>10:40</t>
  </si>
  <si>
    <t>3</t>
  </si>
  <si>
    <t>李国辉</t>
  </si>
  <si>
    <t>北京-重庆</t>
  </si>
  <si>
    <t>CA1409</t>
  </si>
  <si>
    <t>18:40</t>
  </si>
  <si>
    <t>23-12-02</t>
  </si>
  <si>
    <t>重庆-北京</t>
  </si>
  <si>
    <t>CA1440</t>
  </si>
  <si>
    <t>18:00</t>
  </si>
  <si>
    <t>4</t>
  </si>
  <si>
    <t>陈杰</t>
  </si>
  <si>
    <t>广州-重庆</t>
  </si>
  <si>
    <t>CZ2824</t>
  </si>
  <si>
    <t>18:45</t>
  </si>
  <si>
    <t>重庆-广州</t>
  </si>
  <si>
    <t>CZ2839</t>
  </si>
  <si>
    <t>14:55</t>
  </si>
  <si>
    <t>5</t>
  </si>
  <si>
    <t>边原</t>
  </si>
  <si>
    <t>重庆-天津</t>
  </si>
  <si>
    <t>3U3356</t>
  </si>
  <si>
    <t>18:35</t>
  </si>
  <si>
    <t>6</t>
  </si>
  <si>
    <t>张健</t>
  </si>
  <si>
    <t xml:space="preserve">23-12-01 </t>
  </si>
  <si>
    <t>合肥-重庆</t>
  </si>
  <si>
    <t>MU5366</t>
  </si>
  <si>
    <t>20:05</t>
  </si>
  <si>
    <t>重庆-上海</t>
  </si>
  <si>
    <t>MU5428</t>
  </si>
  <si>
    <t>12:10</t>
  </si>
  <si>
    <t>7</t>
  </si>
  <si>
    <t>周颖</t>
  </si>
  <si>
    <t>CA4136</t>
  </si>
  <si>
    <t>22:45</t>
  </si>
  <si>
    <t>CA4143</t>
  </si>
  <si>
    <t>15:00</t>
  </si>
  <si>
    <t>税费</t>
  </si>
  <si>
    <t>6%</t>
  </si>
  <si>
    <t>专家高铁信息汇总表</t>
  </si>
  <si>
    <t>车次</t>
  </si>
  <si>
    <t>时间</t>
  </si>
  <si>
    <t>高铁费用合计</t>
  </si>
  <si>
    <t>张昌吉</t>
  </si>
  <si>
    <t>12-1</t>
  </si>
  <si>
    <t>成都东-重庆西</t>
  </si>
  <si>
    <t>G1831</t>
  </si>
  <si>
    <t>17:39-19:15</t>
  </si>
  <si>
    <t>二等座</t>
  </si>
  <si>
    <t>12-3</t>
  </si>
  <si>
    <t>重庆西-成都东</t>
  </si>
  <si>
    <t>G3584</t>
  </si>
  <si>
    <t>16:04-17:21</t>
  </si>
  <si>
    <t>成都东-沙坪坝</t>
  </si>
  <si>
    <t>G8623</t>
  </si>
  <si>
    <t>14:39-15:41</t>
  </si>
  <si>
    <t>吴逢波</t>
  </si>
  <si>
    <t>12-2</t>
  </si>
  <si>
    <t>G3583</t>
  </si>
  <si>
    <t>13:56-15:13</t>
  </si>
  <si>
    <t>重庆西</t>
  </si>
  <si>
    <t>G8608</t>
  </si>
  <si>
    <t>9:13-10:19</t>
  </si>
  <si>
    <t>企业自行购买一等座，实际按二等座报销</t>
  </si>
  <si>
    <t>总计</t>
  </si>
  <si>
    <t>票据类型</t>
  </si>
  <si>
    <t>金额</t>
  </si>
  <si>
    <t>发生地</t>
  </si>
  <si>
    <t>使用人员</t>
  </si>
  <si>
    <t>出租票</t>
  </si>
  <si>
    <t>北京</t>
  </si>
  <si>
    <t>李国辉+周颖</t>
  </si>
  <si>
    <t>租车票</t>
  </si>
  <si>
    <t>上海</t>
  </si>
  <si>
    <t>广州</t>
  </si>
  <si>
    <t>打车票</t>
  </si>
  <si>
    <t>成都</t>
  </si>
  <si>
    <t>武汉</t>
  </si>
  <si>
    <t>重庆</t>
  </si>
  <si>
    <t>刘蕊</t>
  </si>
  <si>
    <t>李汶睿</t>
  </si>
  <si>
    <t>方启梅</t>
  </si>
  <si>
    <t>雷筱梅</t>
  </si>
  <si>
    <t>杨雪梅</t>
  </si>
  <si>
    <t>冉娅娟</t>
  </si>
  <si>
    <t>张子敏</t>
  </si>
  <si>
    <t>谢曌璐</t>
  </si>
  <si>
    <t>赵洪琼</t>
  </si>
  <si>
    <t>蒋为薇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</si>
</sst>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"/>
    <numFmt numFmtId="177" formatCode="\¥#,##0.00;\¥\-#,##0.00"/>
    <numFmt numFmtId="178" formatCode="0.00_);[Red]\(0.00\)"/>
    <numFmt numFmtId="179" formatCode="0.00;[Red]0.00"/>
    <numFmt numFmtId="180" formatCode="0.00_ "/>
  </numFmts>
  <fonts count="4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2"/>
      <name val="等线"/>
      <charset val="134"/>
    </font>
    <font>
      <b/>
      <sz val="9"/>
      <color theme="1"/>
      <name val="微软雅黑"/>
      <charset val="134"/>
    </font>
    <font>
      <sz val="14"/>
      <name val="微软雅黑"/>
      <charset val="134"/>
    </font>
    <font>
      <b/>
      <sz val="10"/>
      <color theme="1"/>
      <name val="微软雅黑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name val="微软雅黑"/>
      <charset val="134"/>
    </font>
    <font>
      <sz val="9"/>
      <color rgb="FFFF0000"/>
      <name val="Arial"/>
      <charset val="134"/>
    </font>
    <font>
      <b/>
      <sz val="9"/>
      <name val="微软雅黑"/>
      <charset val="134"/>
    </font>
    <font>
      <sz val="6"/>
      <name val="宋体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0.3999145481734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3" borderId="5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0" borderId="51" applyNumberFormat="0" applyFill="0" applyAlignment="0" applyProtection="0">
      <alignment vertical="center"/>
    </xf>
    <xf numFmtId="0" fontId="31" fillId="0" borderId="5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4" borderId="53" applyNumberFormat="0" applyAlignment="0" applyProtection="0">
      <alignment vertical="center"/>
    </xf>
    <xf numFmtId="0" fontId="33" fillId="15" borderId="54" applyNumberFormat="0" applyAlignment="0" applyProtection="0">
      <alignment vertical="center"/>
    </xf>
    <xf numFmtId="0" fontId="34" fillId="15" borderId="53" applyNumberFormat="0" applyAlignment="0" applyProtection="0">
      <alignment vertical="center"/>
    </xf>
    <xf numFmtId="0" fontId="35" fillId="16" borderId="55" applyNumberFormat="0" applyAlignment="0" applyProtection="0">
      <alignment vertical="center"/>
    </xf>
    <xf numFmtId="0" fontId="36" fillId="0" borderId="56" applyNumberFormat="0" applyFill="0" applyAlignment="0" applyProtection="0">
      <alignment vertical="center"/>
    </xf>
    <xf numFmtId="0" fontId="37" fillId="0" borderId="57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right" vertical="top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left" vertical="top"/>
    </xf>
    <xf numFmtId="0" fontId="12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vertical="top"/>
    </xf>
    <xf numFmtId="0" fontId="13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top"/>
    </xf>
    <xf numFmtId="49" fontId="15" fillId="5" borderId="0" xfId="0" applyNumberFormat="1" applyFont="1" applyFill="1" applyAlignment="1">
      <alignment vertical="top"/>
    </xf>
    <xf numFmtId="0" fontId="15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6" fillId="6" borderId="2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center" vertical="center" wrapText="1"/>
    </xf>
    <xf numFmtId="58" fontId="17" fillId="5" borderId="10" xfId="0" applyNumberFormat="1" applyFont="1" applyFill="1" applyBorder="1" applyAlignment="1">
      <alignment horizontal="left" vertical="center" wrapText="1"/>
    </xf>
    <xf numFmtId="0" fontId="17" fillId="5" borderId="11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8" fillId="8" borderId="15" xfId="0" applyFont="1" applyFill="1" applyBorder="1" applyAlignment="1">
      <alignment horizontal="right" vertical="center" wrapText="1"/>
    </xf>
    <xf numFmtId="0" fontId="18" fillId="8" borderId="16" xfId="0" applyFont="1" applyFill="1" applyBorder="1" applyAlignment="1">
      <alignment horizontal="right" vertical="center" wrapText="1"/>
    </xf>
    <xf numFmtId="0" fontId="18" fillId="8" borderId="17" xfId="0" applyFont="1" applyFill="1" applyBorder="1" applyAlignment="1">
      <alignment horizontal="right" vertical="center" wrapText="1"/>
    </xf>
    <xf numFmtId="0" fontId="10" fillId="8" borderId="18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left" vertical="center"/>
    </xf>
    <xf numFmtId="0" fontId="11" fillId="9" borderId="7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/>
    </xf>
    <xf numFmtId="0" fontId="17" fillId="5" borderId="19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center" vertical="center"/>
    </xf>
    <xf numFmtId="0" fontId="10" fillId="0" borderId="21" xfId="49" applyFont="1" applyBorder="1" applyAlignment="1">
      <alignment horizontal="center" vertical="center"/>
    </xf>
    <xf numFmtId="0" fontId="17" fillId="5" borderId="21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6" fillId="5" borderId="9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6" fillId="5" borderId="15" xfId="0" applyFont="1" applyFill="1" applyBorder="1" applyAlignment="1">
      <alignment horizontal="right" vertical="center" wrapText="1"/>
    </xf>
    <xf numFmtId="0" fontId="11" fillId="5" borderId="16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/>
    </xf>
    <xf numFmtId="0" fontId="17" fillId="5" borderId="25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left" vertical="center"/>
    </xf>
    <xf numFmtId="0" fontId="17" fillId="0" borderId="27" xfId="0" applyFont="1" applyFill="1" applyBorder="1" applyAlignment="1">
      <alignment horizontal="left" vertical="center"/>
    </xf>
    <xf numFmtId="0" fontId="17" fillId="0" borderId="28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left" vertical="center"/>
    </xf>
    <xf numFmtId="0" fontId="17" fillId="5" borderId="19" xfId="0" applyFont="1" applyFill="1" applyBorder="1" applyAlignment="1">
      <alignment horizontal="left" vertical="center"/>
    </xf>
    <xf numFmtId="0" fontId="17" fillId="5" borderId="30" xfId="0" applyFont="1" applyFill="1" applyBorder="1" applyAlignment="1">
      <alignment horizontal="left" vertical="center" wrapText="1"/>
    </xf>
    <xf numFmtId="4" fontId="10" fillId="0" borderId="19" xfId="0" applyNumberFormat="1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vertical="center"/>
    </xf>
    <xf numFmtId="0" fontId="17" fillId="5" borderId="19" xfId="0" applyFont="1" applyFill="1" applyBorder="1" applyAlignment="1">
      <alignment vertical="center"/>
    </xf>
    <xf numFmtId="0" fontId="10" fillId="10" borderId="11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vertical="center"/>
    </xf>
    <xf numFmtId="9" fontId="11" fillId="5" borderId="34" xfId="0" applyNumberFormat="1" applyFont="1" applyFill="1" applyBorder="1" applyAlignment="1">
      <alignment horizontal="center" vertical="center"/>
    </xf>
    <xf numFmtId="9" fontId="11" fillId="5" borderId="35" xfId="0" applyNumberFormat="1" applyFont="1" applyFill="1" applyBorder="1" applyAlignment="1">
      <alignment horizontal="center" vertical="center"/>
    </xf>
    <xf numFmtId="9" fontId="11" fillId="5" borderId="36" xfId="0" applyNumberFormat="1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right" vertical="center" wrapText="1"/>
    </xf>
    <xf numFmtId="0" fontId="11" fillId="8" borderId="16" xfId="0" applyFont="1" applyFill="1" applyBorder="1" applyAlignment="1">
      <alignment horizontal="right" vertical="center" wrapText="1"/>
    </xf>
    <xf numFmtId="178" fontId="11" fillId="8" borderId="23" xfId="0" applyNumberFormat="1" applyFont="1" applyFill="1" applyBorder="1" applyAlignment="1">
      <alignment horizontal="center" vertical="center"/>
    </xf>
    <xf numFmtId="0" fontId="11" fillId="8" borderId="38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left" vertical="center"/>
    </xf>
    <xf numFmtId="0" fontId="11" fillId="11" borderId="7" xfId="0" applyFont="1" applyFill="1" applyBorder="1" applyAlignment="1">
      <alignment horizontal="left" vertical="center"/>
    </xf>
    <xf numFmtId="0" fontId="11" fillId="11" borderId="8" xfId="0" applyFont="1" applyFill="1" applyBorder="1" applyAlignment="1">
      <alignment horizontal="left" vertical="center"/>
    </xf>
    <xf numFmtId="0" fontId="17" fillId="0" borderId="32" xfId="0" applyFont="1" applyBorder="1" applyAlignment="1">
      <alignment vertical="center" wrapText="1"/>
    </xf>
    <xf numFmtId="0" fontId="10" fillId="0" borderId="33" xfId="0" applyFont="1" applyBorder="1" applyAlignment="1">
      <alignment vertical="center"/>
    </xf>
    <xf numFmtId="10" fontId="11" fillId="5" borderId="34" xfId="0" applyNumberFormat="1" applyFont="1" applyFill="1" applyBorder="1" applyAlignment="1">
      <alignment horizontal="center" vertical="center"/>
    </xf>
    <xf numFmtId="10" fontId="11" fillId="5" borderId="35" xfId="0" applyNumberFormat="1" applyFont="1" applyFill="1" applyBorder="1" applyAlignment="1">
      <alignment horizontal="center" vertical="center"/>
    </xf>
    <xf numFmtId="10" fontId="11" fillId="5" borderId="36" xfId="0" applyNumberFormat="1" applyFont="1" applyFill="1" applyBorder="1" applyAlignment="1">
      <alignment horizontal="center" vertical="center"/>
    </xf>
    <xf numFmtId="178" fontId="10" fillId="0" borderId="37" xfId="0" applyNumberFormat="1" applyFont="1" applyBorder="1" applyAlignment="1">
      <alignment horizontal="center" vertical="center"/>
    </xf>
    <xf numFmtId="179" fontId="10" fillId="5" borderId="9" xfId="0" applyNumberFormat="1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right" vertical="center" wrapText="1"/>
    </xf>
    <xf numFmtId="180" fontId="11" fillId="12" borderId="39" xfId="0" applyNumberFormat="1" applyFont="1" applyFill="1" applyBorder="1" applyAlignment="1">
      <alignment horizontal="center" vertical="center"/>
    </xf>
    <xf numFmtId="0" fontId="11" fillId="8" borderId="40" xfId="0" applyFont="1" applyFill="1" applyBorder="1" applyAlignment="1">
      <alignment horizontal="right" vertical="center" wrapText="1"/>
    </xf>
    <xf numFmtId="0" fontId="11" fillId="8" borderId="41" xfId="0" applyFont="1" applyFill="1" applyBorder="1" applyAlignment="1">
      <alignment horizontal="right" vertical="center" wrapText="1"/>
    </xf>
    <xf numFmtId="0" fontId="20" fillId="5" borderId="0" xfId="0" applyFont="1" applyFill="1" applyAlignment="1">
      <alignment horizontal="left" vertical="center" wrapText="1"/>
    </xf>
    <xf numFmtId="0" fontId="16" fillId="6" borderId="4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1" fillId="8" borderId="16" xfId="0" applyFont="1" applyFill="1" applyBorder="1" applyAlignment="1">
      <alignment vertical="center" wrapText="1"/>
    </xf>
    <xf numFmtId="0" fontId="21" fillId="8" borderId="44" xfId="0" applyFont="1" applyFill="1" applyBorder="1" applyAlignment="1">
      <alignment vertical="center" wrapText="1"/>
    </xf>
    <xf numFmtId="0" fontId="10" fillId="0" borderId="12" xfId="49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22" xfId="49" applyFont="1" applyBorder="1" applyAlignment="1">
      <alignment horizontal="center" vertical="center"/>
    </xf>
    <xf numFmtId="0" fontId="10" fillId="0" borderId="10" xfId="49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44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10" fillId="5" borderId="46" xfId="0" applyFont="1" applyFill="1" applyBorder="1" applyAlignment="1">
      <alignment vertical="center"/>
    </xf>
    <xf numFmtId="0" fontId="11" fillId="8" borderId="16" xfId="0" applyFont="1" applyFill="1" applyBorder="1" applyAlignment="1">
      <alignment vertical="center" wrapText="1"/>
    </xf>
    <xf numFmtId="0" fontId="11" fillId="8" borderId="44" xfId="0" applyFont="1" applyFill="1" applyBorder="1" applyAlignment="1">
      <alignment vertical="center" wrapText="1"/>
    </xf>
    <xf numFmtId="0" fontId="10" fillId="5" borderId="47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1" fillId="8" borderId="41" xfId="0" applyFont="1" applyFill="1" applyBorder="1" applyAlignment="1">
      <alignment vertical="center" wrapText="1"/>
    </xf>
    <xf numFmtId="0" fontId="11" fillId="8" borderId="49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55"/>
  <sheetViews>
    <sheetView tabSelected="1" zoomScale="80" zoomScaleNormal="80" workbookViewId="0">
      <selection activeCell="N19" sqref="N19"/>
    </sheetView>
  </sheetViews>
  <sheetFormatPr defaultColWidth="9" defaultRowHeight="12.75"/>
  <cols>
    <col min="1" max="1" width="7.25" style="28" customWidth="1"/>
    <col min="2" max="2" width="9.875" style="28" customWidth="1"/>
    <col min="3" max="3" width="37.425" style="29" customWidth="1"/>
    <col min="4" max="7" width="7.08333333333333" style="30" customWidth="1"/>
    <col min="8" max="8" width="9.60833333333333" style="30" customWidth="1"/>
    <col min="9" max="9" width="8.75" style="28" customWidth="1"/>
    <col min="10" max="10" width="5.25" style="28" customWidth="1"/>
    <col min="11" max="11" width="5.125" style="28" customWidth="1"/>
    <col min="12" max="12" width="7.5" style="28" customWidth="1"/>
    <col min="13" max="13" width="31.9583333333333" style="28" customWidth="1"/>
    <col min="14" max="14" width="10.425" style="28"/>
    <col min="15" max="16384" width="9" style="28"/>
  </cols>
  <sheetData>
    <row r="1" ht="13.1" spans="1:7">
      <c r="A1" s="31"/>
      <c r="B1" s="31"/>
      <c r="C1" s="32"/>
      <c r="D1" s="33"/>
      <c r="E1" s="28"/>
      <c r="F1" s="28"/>
      <c r="G1" s="28"/>
    </row>
    <row r="2" ht="13.1" spans="1:7">
      <c r="A2" s="31"/>
      <c r="B2" s="31"/>
      <c r="C2" s="32"/>
      <c r="D2" s="33"/>
      <c r="E2" s="28"/>
      <c r="F2" s="28"/>
      <c r="G2" s="28"/>
    </row>
    <row r="3" ht="45.75" customHeight="1" spans="1:13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="26" customFormat="1" ht="17.25" customHeight="1" spans="1:11">
      <c r="A4" s="35" t="s">
        <v>1</v>
      </c>
      <c r="B4" s="35"/>
      <c r="C4" s="36"/>
      <c r="D4" s="37" t="s">
        <v>2</v>
      </c>
      <c r="E4" s="37" t="s">
        <v>3</v>
      </c>
      <c r="H4" s="37" t="s">
        <v>2</v>
      </c>
      <c r="I4" s="37" t="s">
        <v>3</v>
      </c>
      <c r="J4" s="37"/>
      <c r="K4" s="37"/>
    </row>
    <row r="5" s="26" customFormat="1" ht="17.25" customHeight="1" spans="1:11">
      <c r="A5" s="35" t="s">
        <v>4</v>
      </c>
      <c r="B5" s="35"/>
      <c r="C5" s="38"/>
      <c r="D5" s="37" t="s">
        <v>5</v>
      </c>
      <c r="E5" s="37" t="s">
        <v>6</v>
      </c>
      <c r="H5" s="37" t="s">
        <v>5</v>
      </c>
      <c r="I5" s="37" t="s">
        <v>6</v>
      </c>
      <c r="J5" s="37"/>
      <c r="K5" s="37"/>
    </row>
    <row r="6" s="26" customFormat="1" ht="13" customHeight="1" spans="1:11">
      <c r="A6" s="35" t="s">
        <v>7</v>
      </c>
      <c r="B6" s="35"/>
      <c r="C6" s="39"/>
      <c r="D6" s="37" t="s">
        <v>8</v>
      </c>
      <c r="E6" s="40" t="s">
        <v>9</v>
      </c>
      <c r="H6" s="37" t="s">
        <v>8</v>
      </c>
      <c r="I6" s="40" t="s">
        <v>9</v>
      </c>
      <c r="J6" s="37"/>
      <c r="K6" s="37"/>
    </row>
    <row r="7" s="26" customFormat="1" ht="17.25" customHeight="1" spans="1:11">
      <c r="A7" s="35" t="s">
        <v>10</v>
      </c>
      <c r="B7" s="35"/>
      <c r="C7" s="39"/>
      <c r="D7" s="41" t="s">
        <v>11</v>
      </c>
      <c r="E7" s="37" t="s">
        <v>12</v>
      </c>
      <c r="H7" s="41" t="s">
        <v>11</v>
      </c>
      <c r="I7" s="37" t="s">
        <v>12</v>
      </c>
      <c r="J7" s="37"/>
      <c r="K7" s="37"/>
    </row>
    <row r="8" s="26" customFormat="1" ht="12.35" spans="3:8">
      <c r="C8" s="42"/>
      <c r="D8" s="43"/>
      <c r="E8" s="43"/>
      <c r="F8" s="43"/>
      <c r="G8" s="43"/>
      <c r="H8" s="43"/>
    </row>
    <row r="9" s="27" customFormat="1" ht="27.75" customHeight="1" spans="1:13">
      <c r="A9" s="44" t="s">
        <v>13</v>
      </c>
      <c r="B9" s="45"/>
      <c r="C9" s="46" t="s">
        <v>14</v>
      </c>
      <c r="D9" s="46" t="s">
        <v>15</v>
      </c>
      <c r="E9" s="46" t="s">
        <v>16</v>
      </c>
      <c r="F9" s="46" t="s">
        <v>17</v>
      </c>
      <c r="G9" s="47" t="s">
        <v>18</v>
      </c>
      <c r="H9" s="46" t="s">
        <v>19</v>
      </c>
      <c r="I9" s="46" t="s">
        <v>15</v>
      </c>
      <c r="J9" s="46" t="s">
        <v>16</v>
      </c>
      <c r="K9" s="46" t="s">
        <v>17</v>
      </c>
      <c r="L9" s="46" t="s">
        <v>20</v>
      </c>
      <c r="M9" s="126" t="s">
        <v>21</v>
      </c>
    </row>
    <row r="10" s="27" customFormat="1" ht="17.25" customHeight="1" spans="1:13">
      <c r="A10" s="48" t="s">
        <v>22</v>
      </c>
      <c r="B10" s="49"/>
      <c r="C10" s="49"/>
      <c r="D10" s="49"/>
      <c r="E10" s="49"/>
      <c r="F10" s="49"/>
      <c r="G10" s="50"/>
      <c r="H10" s="48"/>
      <c r="I10" s="49"/>
      <c r="J10" s="49"/>
      <c r="K10" s="49"/>
      <c r="L10" s="49"/>
      <c r="M10" s="50"/>
    </row>
    <row r="11" s="26" customFormat="1" ht="11.6" spans="1:15">
      <c r="A11" s="51" t="s">
        <v>23</v>
      </c>
      <c r="B11" s="52">
        <v>45261</v>
      </c>
      <c r="C11" s="53" t="s">
        <v>24</v>
      </c>
      <c r="D11" s="54">
        <v>600</v>
      </c>
      <c r="E11" s="54">
        <v>10</v>
      </c>
      <c r="F11" s="54">
        <v>1</v>
      </c>
      <c r="G11" s="55">
        <f>D11*E11*F11</f>
        <v>6000</v>
      </c>
      <c r="H11" s="56">
        <f t="shared" ref="H11:H16" si="0">I11*J11*K11</f>
        <v>4400</v>
      </c>
      <c r="I11" s="58">
        <v>550</v>
      </c>
      <c r="J11" s="58">
        <v>8</v>
      </c>
      <c r="K11" s="58">
        <v>1</v>
      </c>
      <c r="L11" s="90">
        <f t="shared" ref="L11:L16" si="1">G11-H11</f>
        <v>1600</v>
      </c>
      <c r="M11" s="127"/>
      <c r="O11" s="27"/>
    </row>
    <row r="12" s="26" customFormat="1" ht="11.6" spans="1:15">
      <c r="A12" s="51" t="s">
        <v>25</v>
      </c>
      <c r="B12" s="52">
        <v>45261</v>
      </c>
      <c r="C12" s="53" t="s">
        <v>26</v>
      </c>
      <c r="D12" s="54">
        <v>2588</v>
      </c>
      <c r="E12" s="54">
        <v>7</v>
      </c>
      <c r="F12" s="54">
        <v>1</v>
      </c>
      <c r="G12" s="55">
        <f>D12*E12*F12</f>
        <v>18116</v>
      </c>
      <c r="H12" s="56">
        <f t="shared" si="0"/>
        <v>18116</v>
      </c>
      <c r="I12" s="58">
        <v>2588</v>
      </c>
      <c r="J12" s="58">
        <v>7</v>
      </c>
      <c r="K12" s="58">
        <v>1</v>
      </c>
      <c r="L12" s="90">
        <f t="shared" si="1"/>
        <v>0</v>
      </c>
      <c r="M12" s="127"/>
      <c r="O12" s="27"/>
    </row>
    <row r="13" s="26" customFormat="1" ht="11.65" spans="1:15">
      <c r="A13" s="57"/>
      <c r="B13" s="52"/>
      <c r="C13" s="53"/>
      <c r="D13" s="54"/>
      <c r="E13" s="54"/>
      <c r="F13" s="54"/>
      <c r="G13" s="55"/>
      <c r="H13" s="58">
        <f t="shared" si="0"/>
        <v>688</v>
      </c>
      <c r="I13" s="58">
        <v>688</v>
      </c>
      <c r="J13" s="58">
        <v>1</v>
      </c>
      <c r="K13" s="58">
        <v>1</v>
      </c>
      <c r="L13" s="90">
        <f t="shared" si="1"/>
        <v>-688</v>
      </c>
      <c r="M13" s="127" t="s">
        <v>27</v>
      </c>
      <c r="O13" s="27"/>
    </row>
    <row r="14" s="26" customFormat="1" ht="11.6" spans="1:15">
      <c r="A14" s="57"/>
      <c r="B14" s="52">
        <v>45262</v>
      </c>
      <c r="C14" s="53" t="s">
        <v>28</v>
      </c>
      <c r="D14" s="54">
        <v>2488</v>
      </c>
      <c r="E14" s="54">
        <v>2</v>
      </c>
      <c r="F14" s="54">
        <v>1</v>
      </c>
      <c r="G14" s="55">
        <f>D14*E14*F14</f>
        <v>4976</v>
      </c>
      <c r="H14" s="56">
        <f t="shared" si="0"/>
        <v>5176</v>
      </c>
      <c r="I14" s="58">
        <v>2588</v>
      </c>
      <c r="J14" s="58">
        <v>2</v>
      </c>
      <c r="K14" s="58">
        <v>1</v>
      </c>
      <c r="L14" s="90">
        <f t="shared" si="1"/>
        <v>-200</v>
      </c>
      <c r="M14" s="127"/>
      <c r="O14" s="27"/>
    </row>
    <row r="15" s="26" customFormat="1" ht="11.65" spans="1:13">
      <c r="A15" s="57"/>
      <c r="B15" s="52">
        <v>45262</v>
      </c>
      <c r="C15" s="53" t="s">
        <v>29</v>
      </c>
      <c r="D15" s="54">
        <v>3000</v>
      </c>
      <c r="E15" s="54">
        <v>1</v>
      </c>
      <c r="F15" s="54">
        <v>1</v>
      </c>
      <c r="G15" s="55">
        <f>D15*E15*F15</f>
        <v>3000</v>
      </c>
      <c r="H15" s="59">
        <f t="shared" si="0"/>
        <v>552</v>
      </c>
      <c r="I15" s="59">
        <v>552</v>
      </c>
      <c r="J15" s="59">
        <v>1</v>
      </c>
      <c r="K15" s="59">
        <v>1</v>
      </c>
      <c r="L15" s="128">
        <f t="shared" si="1"/>
        <v>2448</v>
      </c>
      <c r="M15" s="55" t="s">
        <v>30</v>
      </c>
    </row>
    <row r="16" s="26" customFormat="1" ht="11.6" spans="1:13">
      <c r="A16" s="51"/>
      <c r="B16" s="52"/>
      <c r="C16" s="53"/>
      <c r="D16" s="54"/>
      <c r="E16" s="54"/>
      <c r="F16" s="54"/>
      <c r="G16" s="55"/>
      <c r="H16" s="59">
        <f t="shared" si="0"/>
        <v>990</v>
      </c>
      <c r="I16" s="129">
        <v>9.9</v>
      </c>
      <c r="J16" s="59">
        <v>100</v>
      </c>
      <c r="K16" s="59">
        <v>1</v>
      </c>
      <c r="L16" s="128">
        <f t="shared" si="1"/>
        <v>-990</v>
      </c>
      <c r="M16" s="130" t="s">
        <v>31</v>
      </c>
    </row>
    <row r="17" s="26" customFormat="1" ht="17.25" customHeight="1" spans="1:13">
      <c r="A17" s="60" t="s">
        <v>32</v>
      </c>
      <c r="B17" s="61"/>
      <c r="C17" s="61"/>
      <c r="D17" s="61"/>
      <c r="E17" s="61"/>
      <c r="F17" s="62"/>
      <c r="G17" s="63">
        <f>SUM(G11:G15)</f>
        <v>32092</v>
      </c>
      <c r="H17" s="64">
        <f>SUM(H11:H16)</f>
        <v>29922</v>
      </c>
      <c r="I17" s="131"/>
      <c r="J17" s="131"/>
      <c r="K17" s="131"/>
      <c r="L17" s="131"/>
      <c r="M17" s="132"/>
    </row>
    <row r="18" s="27" customFormat="1" ht="17.25" customHeight="1" spans="1:13">
      <c r="A18" s="65" t="s">
        <v>33</v>
      </c>
      <c r="B18" s="66"/>
      <c r="C18" s="66"/>
      <c r="D18" s="66"/>
      <c r="E18" s="66"/>
      <c r="F18" s="66"/>
      <c r="G18" s="67"/>
      <c r="H18" s="65"/>
      <c r="I18" s="66"/>
      <c r="J18" s="66"/>
      <c r="K18" s="66"/>
      <c r="L18" s="66"/>
      <c r="M18" s="67"/>
    </row>
    <row r="19" s="26" customFormat="1" ht="17.25" customHeight="1" spans="1:13">
      <c r="A19" s="51" t="s">
        <v>34</v>
      </c>
      <c r="B19" s="68" t="s">
        <v>34</v>
      </c>
      <c r="C19" s="69" t="s">
        <v>35</v>
      </c>
      <c r="D19" s="54">
        <v>3000</v>
      </c>
      <c r="E19" s="54">
        <v>4</v>
      </c>
      <c r="F19" s="54">
        <v>1</v>
      </c>
      <c r="G19" s="70">
        <f>D19*E19*F19</f>
        <v>12000</v>
      </c>
      <c r="H19" s="71">
        <v>11628.2</v>
      </c>
      <c r="I19" s="71">
        <v>10188</v>
      </c>
      <c r="J19" s="133">
        <v>1</v>
      </c>
      <c r="K19" s="133">
        <v>1</v>
      </c>
      <c r="L19" s="59">
        <f>G19-H19</f>
        <v>371.799999999999</v>
      </c>
      <c r="M19" s="134" t="s">
        <v>36</v>
      </c>
    </row>
    <row r="20" s="26" customFormat="1" ht="17.25" customHeight="1" spans="1:13">
      <c r="A20" s="51"/>
      <c r="B20" s="68"/>
      <c r="C20" s="72"/>
      <c r="D20" s="73"/>
      <c r="E20" s="74"/>
      <c r="F20" s="74"/>
      <c r="G20" s="70"/>
      <c r="H20" s="71">
        <v>3017.71</v>
      </c>
      <c r="I20" s="71">
        <v>1664</v>
      </c>
      <c r="J20" s="135">
        <v>1</v>
      </c>
      <c r="K20" s="135">
        <v>1</v>
      </c>
      <c r="L20" s="59">
        <f>G20-H20</f>
        <v>-3017.71</v>
      </c>
      <c r="M20" s="134" t="s">
        <v>37</v>
      </c>
    </row>
    <row r="21" s="26" customFormat="1" ht="30" customHeight="1" spans="1:13">
      <c r="A21" s="75" t="s">
        <v>38</v>
      </c>
      <c r="B21" s="76" t="s">
        <v>39</v>
      </c>
      <c r="C21" s="68" t="s">
        <v>40</v>
      </c>
      <c r="D21" s="73">
        <v>400</v>
      </c>
      <c r="E21" s="77">
        <v>1</v>
      </c>
      <c r="F21" s="77">
        <v>1</v>
      </c>
      <c r="G21" s="70">
        <f>D21*E21*F21</f>
        <v>400</v>
      </c>
      <c r="H21" s="71">
        <f>I21*J21*K21</f>
        <v>400</v>
      </c>
      <c r="I21" s="71">
        <v>400</v>
      </c>
      <c r="J21" s="136">
        <v>1</v>
      </c>
      <c r="K21" s="136">
        <v>1</v>
      </c>
      <c r="L21" s="59">
        <f>G21-H21</f>
        <v>0</v>
      </c>
      <c r="M21" s="137"/>
    </row>
    <row r="22" s="26" customFormat="1" ht="17.25" customHeight="1" spans="1:13">
      <c r="A22" s="78" t="s">
        <v>41</v>
      </c>
      <c r="B22" s="79"/>
      <c r="C22" s="79"/>
      <c r="D22" s="79"/>
      <c r="E22" s="79"/>
      <c r="F22" s="79"/>
      <c r="G22" s="80">
        <f>SUM(G19:G21)</f>
        <v>12400</v>
      </c>
      <c r="H22" s="80">
        <f>SUM(H19:H21)</f>
        <v>15045.91</v>
      </c>
      <c r="I22" s="138"/>
      <c r="J22" s="139"/>
      <c r="K22" s="139"/>
      <c r="L22" s="139"/>
      <c r="M22" s="140"/>
    </row>
    <row r="23" s="27" customFormat="1" ht="17.25" hidden="1" customHeight="1" spans="1:13">
      <c r="A23" s="65" t="s">
        <v>42</v>
      </c>
      <c r="B23" s="66"/>
      <c r="C23" s="66"/>
      <c r="D23" s="66"/>
      <c r="E23" s="66"/>
      <c r="F23" s="66"/>
      <c r="G23" s="66"/>
      <c r="H23" s="65"/>
      <c r="I23" s="66"/>
      <c r="J23" s="66"/>
      <c r="K23" s="66"/>
      <c r="L23" s="66"/>
      <c r="M23" s="67"/>
    </row>
    <row r="24" s="26" customFormat="1" ht="17.1" hidden="1" customHeight="1" spans="1:13">
      <c r="A24" s="81" t="s">
        <v>43</v>
      </c>
      <c r="B24" s="82"/>
      <c r="C24" s="83" t="s">
        <v>44</v>
      </c>
      <c r="D24" s="84">
        <v>15</v>
      </c>
      <c r="E24" s="77"/>
      <c r="F24" s="77"/>
      <c r="G24" s="85">
        <f>D24*E24*F24</f>
        <v>0</v>
      </c>
      <c r="H24" s="59">
        <f>I24*J24*K24</f>
        <v>0</v>
      </c>
      <c r="I24" s="71"/>
      <c r="J24" s="136"/>
      <c r="K24" s="136"/>
      <c r="L24" s="59">
        <f>G24-H24</f>
        <v>0</v>
      </c>
      <c r="M24" s="141"/>
    </row>
    <row r="25" s="26" customFormat="1" ht="17.1" hidden="1" customHeight="1" spans="1:13">
      <c r="A25" s="86" t="s">
        <v>45</v>
      </c>
      <c r="B25" s="87"/>
      <c r="C25" s="83" t="s">
        <v>46</v>
      </c>
      <c r="D25" s="84">
        <v>60</v>
      </c>
      <c r="E25" s="77"/>
      <c r="F25" s="77"/>
      <c r="G25" s="85">
        <f t="shared" ref="G25:G33" si="2">D25*E25*F25</f>
        <v>0</v>
      </c>
      <c r="H25" s="59">
        <f t="shared" ref="H25:H32" si="3">I25*J25*K25</f>
        <v>0</v>
      </c>
      <c r="I25" s="71"/>
      <c r="J25" s="136"/>
      <c r="K25" s="136"/>
      <c r="L25" s="59">
        <f t="shared" ref="L25:L32" si="4">G25-H25</f>
        <v>0</v>
      </c>
      <c r="M25" s="141"/>
    </row>
    <row r="26" s="26" customFormat="1" ht="17.1" hidden="1" customHeight="1" spans="1:13">
      <c r="A26" s="88"/>
      <c r="B26" s="89"/>
      <c r="C26" s="83" t="s">
        <v>47</v>
      </c>
      <c r="D26" s="84">
        <v>80</v>
      </c>
      <c r="E26" s="77"/>
      <c r="F26" s="77"/>
      <c r="G26" s="85">
        <f t="shared" si="2"/>
        <v>0</v>
      </c>
      <c r="H26" s="59">
        <f t="shared" si="3"/>
        <v>0</v>
      </c>
      <c r="I26" s="71"/>
      <c r="J26" s="136"/>
      <c r="K26" s="136"/>
      <c r="L26" s="59">
        <f t="shared" si="4"/>
        <v>0</v>
      </c>
      <c r="M26" s="141"/>
    </row>
    <row r="27" s="26" customFormat="1" ht="17.1" hidden="1" customHeight="1" spans="1:13">
      <c r="A27" s="86" t="s">
        <v>48</v>
      </c>
      <c r="B27" s="87"/>
      <c r="C27" s="83" t="s">
        <v>49</v>
      </c>
      <c r="D27" s="90">
        <v>20</v>
      </c>
      <c r="E27" s="77"/>
      <c r="F27" s="77"/>
      <c r="G27" s="85">
        <f t="shared" si="2"/>
        <v>0</v>
      </c>
      <c r="H27" s="59">
        <f t="shared" si="3"/>
        <v>0</v>
      </c>
      <c r="I27" s="71"/>
      <c r="J27" s="136"/>
      <c r="K27" s="136"/>
      <c r="L27" s="59">
        <f t="shared" si="4"/>
        <v>0</v>
      </c>
      <c r="M27" s="141"/>
    </row>
    <row r="28" s="26" customFormat="1" ht="17.1" hidden="1" customHeight="1" spans="1:13">
      <c r="A28" s="88"/>
      <c r="B28" s="89"/>
      <c r="C28" s="83" t="s">
        <v>50</v>
      </c>
      <c r="D28" s="90">
        <v>40</v>
      </c>
      <c r="E28" s="77"/>
      <c r="F28" s="77"/>
      <c r="G28" s="85">
        <f t="shared" si="2"/>
        <v>0</v>
      </c>
      <c r="H28" s="59">
        <f t="shared" si="3"/>
        <v>0</v>
      </c>
      <c r="I28" s="71"/>
      <c r="J28" s="136"/>
      <c r="K28" s="136"/>
      <c r="L28" s="59">
        <f t="shared" si="4"/>
        <v>0</v>
      </c>
      <c r="M28" s="141"/>
    </row>
    <row r="29" s="26" customFormat="1" ht="17.1" hidden="1" customHeight="1" spans="1:13">
      <c r="A29" s="81" t="s">
        <v>51</v>
      </c>
      <c r="B29" s="82"/>
      <c r="C29" s="83" t="s">
        <v>52</v>
      </c>
      <c r="D29" s="90">
        <v>200</v>
      </c>
      <c r="E29" s="77"/>
      <c r="F29" s="77"/>
      <c r="G29" s="85">
        <f t="shared" si="2"/>
        <v>0</v>
      </c>
      <c r="H29" s="59">
        <f t="shared" si="3"/>
        <v>0</v>
      </c>
      <c r="I29" s="71"/>
      <c r="J29" s="136"/>
      <c r="K29" s="136"/>
      <c r="L29" s="59">
        <f t="shared" si="4"/>
        <v>0</v>
      </c>
      <c r="M29" s="141"/>
    </row>
    <row r="30" s="26" customFormat="1" ht="17.1" hidden="1" customHeight="1" spans="1:13">
      <c r="A30" s="81" t="s">
        <v>53</v>
      </c>
      <c r="B30" s="82"/>
      <c r="C30" s="83" t="s">
        <v>54</v>
      </c>
      <c r="D30" s="90">
        <v>200</v>
      </c>
      <c r="E30" s="77"/>
      <c r="F30" s="77"/>
      <c r="G30" s="85">
        <f t="shared" si="2"/>
        <v>0</v>
      </c>
      <c r="H30" s="59">
        <f t="shared" si="3"/>
        <v>0</v>
      </c>
      <c r="I30" s="71"/>
      <c r="J30" s="136"/>
      <c r="K30" s="136"/>
      <c r="L30" s="59">
        <f t="shared" si="4"/>
        <v>0</v>
      </c>
      <c r="M30" s="141"/>
    </row>
    <row r="31" s="26" customFormat="1" ht="17.1" hidden="1" customHeight="1" spans="1:13">
      <c r="A31" s="81" t="s">
        <v>55</v>
      </c>
      <c r="B31" s="82"/>
      <c r="C31" s="83" t="s">
        <v>56</v>
      </c>
      <c r="D31" s="90">
        <v>180</v>
      </c>
      <c r="E31" s="77"/>
      <c r="F31" s="77"/>
      <c r="G31" s="85">
        <f t="shared" si="2"/>
        <v>0</v>
      </c>
      <c r="H31" s="59">
        <f t="shared" si="3"/>
        <v>0</v>
      </c>
      <c r="I31" s="71"/>
      <c r="J31" s="136"/>
      <c r="K31" s="136"/>
      <c r="L31" s="59">
        <f t="shared" si="4"/>
        <v>0</v>
      </c>
      <c r="M31" s="141"/>
    </row>
    <row r="32" s="26" customFormat="1" ht="17.1" hidden="1" customHeight="1" spans="1:13">
      <c r="A32" s="91" t="s">
        <v>57</v>
      </c>
      <c r="B32" s="92"/>
      <c r="C32" s="83" t="s">
        <v>58</v>
      </c>
      <c r="D32" s="90">
        <v>200</v>
      </c>
      <c r="E32" s="77"/>
      <c r="F32" s="77"/>
      <c r="G32" s="85">
        <f t="shared" ref="G32:G44" si="5">D32*E32*F32</f>
        <v>0</v>
      </c>
      <c r="H32" s="59">
        <f t="shared" ref="H32:H44" si="6">I32*J32*K32</f>
        <v>0</v>
      </c>
      <c r="I32" s="71"/>
      <c r="J32" s="136"/>
      <c r="K32" s="136"/>
      <c r="L32" s="59">
        <f t="shared" ref="L32:L44" si="7">G32-H32</f>
        <v>0</v>
      </c>
      <c r="M32" s="141"/>
    </row>
    <row r="33" s="26" customFormat="1" ht="17.1" hidden="1" customHeight="1" spans="1:13">
      <c r="A33" s="81" t="s">
        <v>59</v>
      </c>
      <c r="B33" s="82"/>
      <c r="C33" s="93" t="s">
        <v>60</v>
      </c>
      <c r="D33" s="84">
        <v>300</v>
      </c>
      <c r="E33" s="77"/>
      <c r="F33" s="77"/>
      <c r="G33" s="85">
        <f t="shared" si="5"/>
        <v>0</v>
      </c>
      <c r="H33" s="59">
        <f t="shared" si="6"/>
        <v>0</v>
      </c>
      <c r="I33" s="71"/>
      <c r="J33" s="136"/>
      <c r="K33" s="136"/>
      <c r="L33" s="59">
        <f t="shared" si="7"/>
        <v>0</v>
      </c>
      <c r="M33" s="141"/>
    </row>
    <row r="34" s="26" customFormat="1" ht="17.1" hidden="1" customHeight="1" spans="1:13">
      <c r="A34" s="81" t="s">
        <v>61</v>
      </c>
      <c r="B34" s="82"/>
      <c r="C34" s="93" t="s">
        <v>62</v>
      </c>
      <c r="D34" s="84">
        <v>200</v>
      </c>
      <c r="E34" s="77"/>
      <c r="F34" s="77"/>
      <c r="G34" s="85">
        <f t="shared" si="5"/>
        <v>0</v>
      </c>
      <c r="H34" s="59">
        <f t="shared" si="6"/>
        <v>0</v>
      </c>
      <c r="I34" s="71"/>
      <c r="J34" s="136"/>
      <c r="K34" s="136"/>
      <c r="L34" s="59">
        <f t="shared" si="7"/>
        <v>0</v>
      </c>
      <c r="M34" s="141"/>
    </row>
    <row r="35" s="26" customFormat="1" ht="17.1" hidden="1" customHeight="1" spans="1:13">
      <c r="A35" s="81" t="s">
        <v>63</v>
      </c>
      <c r="B35" s="82"/>
      <c r="C35" s="93" t="s">
        <v>64</v>
      </c>
      <c r="D35" s="84">
        <v>5</v>
      </c>
      <c r="E35" s="77"/>
      <c r="F35" s="77"/>
      <c r="G35" s="85">
        <f t="shared" si="5"/>
        <v>0</v>
      </c>
      <c r="H35" s="59">
        <f t="shared" si="6"/>
        <v>0</v>
      </c>
      <c r="I35" s="71"/>
      <c r="J35" s="136"/>
      <c r="K35" s="136"/>
      <c r="L35" s="59">
        <f t="shared" si="7"/>
        <v>0</v>
      </c>
      <c r="M35" s="141"/>
    </row>
    <row r="36" s="26" customFormat="1" ht="17.1" hidden="1" customHeight="1" spans="1:13">
      <c r="A36" s="81" t="s">
        <v>65</v>
      </c>
      <c r="B36" s="82"/>
      <c r="C36" s="93" t="s">
        <v>66</v>
      </c>
      <c r="D36" s="84">
        <v>0.8</v>
      </c>
      <c r="E36" s="77"/>
      <c r="F36" s="77"/>
      <c r="G36" s="85">
        <f t="shared" si="5"/>
        <v>0</v>
      </c>
      <c r="H36" s="59">
        <f t="shared" si="6"/>
        <v>0</v>
      </c>
      <c r="I36" s="71"/>
      <c r="J36" s="136"/>
      <c r="K36" s="136"/>
      <c r="L36" s="59">
        <f t="shared" si="7"/>
        <v>0</v>
      </c>
      <c r="M36" s="141"/>
    </row>
    <row r="37" s="26" customFormat="1" ht="17.1" hidden="1" customHeight="1" spans="1:13">
      <c r="A37" s="81" t="s">
        <v>67</v>
      </c>
      <c r="B37" s="82"/>
      <c r="C37" s="93" t="s">
        <v>66</v>
      </c>
      <c r="D37" s="84">
        <v>1.2</v>
      </c>
      <c r="E37" s="77"/>
      <c r="F37" s="77"/>
      <c r="G37" s="85">
        <f t="shared" si="5"/>
        <v>0</v>
      </c>
      <c r="H37" s="59">
        <f t="shared" si="6"/>
        <v>0</v>
      </c>
      <c r="I37" s="71"/>
      <c r="J37" s="136"/>
      <c r="K37" s="136"/>
      <c r="L37" s="59">
        <f t="shared" si="7"/>
        <v>0</v>
      </c>
      <c r="M37" s="141"/>
    </row>
    <row r="38" s="26" customFormat="1" ht="17.1" hidden="1" customHeight="1" spans="1:13">
      <c r="A38" s="81" t="s">
        <v>68</v>
      </c>
      <c r="B38" s="82"/>
      <c r="C38" s="93" t="s">
        <v>69</v>
      </c>
      <c r="D38" s="94">
        <v>1500</v>
      </c>
      <c r="E38" s="77"/>
      <c r="F38" s="77"/>
      <c r="G38" s="85">
        <f t="shared" si="5"/>
        <v>0</v>
      </c>
      <c r="H38" s="59">
        <f t="shared" si="6"/>
        <v>0</v>
      </c>
      <c r="I38" s="71"/>
      <c r="J38" s="136"/>
      <c r="K38" s="136"/>
      <c r="L38" s="59">
        <f t="shared" si="7"/>
        <v>0</v>
      </c>
      <c r="M38" s="141"/>
    </row>
    <row r="39" s="26" customFormat="1" ht="17.1" hidden="1" customHeight="1" spans="1:13">
      <c r="A39" s="81" t="s">
        <v>70</v>
      </c>
      <c r="B39" s="82"/>
      <c r="C39" s="93" t="s">
        <v>71</v>
      </c>
      <c r="D39" s="84">
        <v>5</v>
      </c>
      <c r="E39" s="77"/>
      <c r="F39" s="77"/>
      <c r="G39" s="85">
        <f t="shared" si="5"/>
        <v>0</v>
      </c>
      <c r="H39" s="59">
        <f t="shared" si="6"/>
        <v>0</v>
      </c>
      <c r="I39" s="71"/>
      <c r="J39" s="136"/>
      <c r="K39" s="136"/>
      <c r="L39" s="59">
        <f t="shared" si="7"/>
        <v>0</v>
      </c>
      <c r="M39" s="141"/>
    </row>
    <row r="40" s="26" customFormat="1" ht="17.1" hidden="1" customHeight="1" spans="1:13">
      <c r="A40" s="81" t="s">
        <v>72</v>
      </c>
      <c r="B40" s="82"/>
      <c r="C40" s="93" t="s">
        <v>73</v>
      </c>
      <c r="D40" s="84">
        <v>10</v>
      </c>
      <c r="E40" s="77"/>
      <c r="F40" s="77"/>
      <c r="G40" s="85">
        <f t="shared" si="5"/>
        <v>0</v>
      </c>
      <c r="H40" s="59">
        <f t="shared" si="6"/>
        <v>0</v>
      </c>
      <c r="I40" s="71"/>
      <c r="J40" s="136"/>
      <c r="K40" s="136"/>
      <c r="L40" s="59">
        <f t="shared" si="7"/>
        <v>0</v>
      </c>
      <c r="M40" s="141"/>
    </row>
    <row r="41" s="26" customFormat="1" ht="17.1" hidden="1" customHeight="1" spans="1:13">
      <c r="A41" s="81" t="s">
        <v>74</v>
      </c>
      <c r="B41" s="82"/>
      <c r="C41" s="93" t="s">
        <v>75</v>
      </c>
      <c r="D41" s="90">
        <v>8</v>
      </c>
      <c r="E41" s="77"/>
      <c r="F41" s="77"/>
      <c r="G41" s="85">
        <f t="shared" si="5"/>
        <v>0</v>
      </c>
      <c r="H41" s="59">
        <f t="shared" si="6"/>
        <v>0</v>
      </c>
      <c r="I41" s="71"/>
      <c r="J41" s="136"/>
      <c r="K41" s="136"/>
      <c r="L41" s="59">
        <f t="shared" si="7"/>
        <v>0</v>
      </c>
      <c r="M41" s="141"/>
    </row>
    <row r="42" s="26" customFormat="1" ht="17.1" hidden="1" customHeight="1" spans="1:13">
      <c r="A42" s="81" t="s">
        <v>76</v>
      </c>
      <c r="B42" s="82"/>
      <c r="C42" s="93" t="s">
        <v>75</v>
      </c>
      <c r="D42" s="90">
        <v>8</v>
      </c>
      <c r="E42" s="77"/>
      <c r="F42" s="77"/>
      <c r="G42" s="85">
        <f t="shared" si="5"/>
        <v>0</v>
      </c>
      <c r="H42" s="59">
        <f t="shared" si="6"/>
        <v>0</v>
      </c>
      <c r="I42" s="71"/>
      <c r="J42" s="136"/>
      <c r="K42" s="136"/>
      <c r="L42" s="59">
        <f t="shared" si="7"/>
        <v>0</v>
      </c>
      <c r="M42" s="141"/>
    </row>
    <row r="43" s="26" customFormat="1" ht="17.1" hidden="1" customHeight="1" spans="1:13">
      <c r="A43" s="81" t="s">
        <v>77</v>
      </c>
      <c r="B43" s="82"/>
      <c r="C43" s="93" t="s">
        <v>78</v>
      </c>
      <c r="D43" s="94">
        <v>3500</v>
      </c>
      <c r="E43" s="77"/>
      <c r="F43" s="77"/>
      <c r="G43" s="85">
        <f t="shared" si="5"/>
        <v>0</v>
      </c>
      <c r="H43" s="59">
        <f t="shared" si="6"/>
        <v>0</v>
      </c>
      <c r="I43" s="71"/>
      <c r="J43" s="136"/>
      <c r="K43" s="136"/>
      <c r="L43" s="59">
        <f t="shared" si="7"/>
        <v>0</v>
      </c>
      <c r="M43" s="141"/>
    </row>
    <row r="44" s="26" customFormat="1" ht="15.75" hidden="1" customHeight="1" spans="1:13">
      <c r="A44" s="95" t="s">
        <v>79</v>
      </c>
      <c r="B44" s="96"/>
      <c r="C44" s="68" t="s">
        <v>80</v>
      </c>
      <c r="D44" s="73">
        <v>20</v>
      </c>
      <c r="E44" s="97"/>
      <c r="F44" s="59"/>
      <c r="G44" s="85">
        <f t="shared" si="5"/>
        <v>0</v>
      </c>
      <c r="H44" s="59">
        <f t="shared" si="6"/>
        <v>0</v>
      </c>
      <c r="I44" s="73">
        <v>20</v>
      </c>
      <c r="J44" s="97"/>
      <c r="K44" s="59"/>
      <c r="L44" s="59">
        <f t="shared" si="7"/>
        <v>0</v>
      </c>
      <c r="M44" s="141"/>
    </row>
    <row r="45" s="26" customFormat="1" ht="17.25" hidden="1" customHeight="1" spans="1:13">
      <c r="A45" s="78" t="s">
        <v>81</v>
      </c>
      <c r="B45" s="79"/>
      <c r="C45" s="79"/>
      <c r="D45" s="79"/>
      <c r="E45" s="79"/>
      <c r="F45" s="79"/>
      <c r="G45" s="98">
        <f>SUM(G24:G44)</f>
        <v>0</v>
      </c>
      <c r="H45" s="99">
        <f>SUM(H24:H44)</f>
        <v>0</v>
      </c>
      <c r="I45" s="139"/>
      <c r="J45" s="139"/>
      <c r="K45" s="139"/>
      <c r="L45" s="139"/>
      <c r="M45" s="140"/>
    </row>
    <row r="46" s="27" customFormat="1" ht="17.25" customHeight="1" spans="1:13">
      <c r="A46" s="65" t="s">
        <v>82</v>
      </c>
      <c r="B46" s="66"/>
      <c r="C46" s="66"/>
      <c r="D46" s="66"/>
      <c r="E46" s="66"/>
      <c r="F46" s="66"/>
      <c r="G46" s="67"/>
      <c r="H46" s="65"/>
      <c r="I46" s="66"/>
      <c r="J46" s="66"/>
      <c r="K46" s="66"/>
      <c r="L46" s="66"/>
      <c r="M46" s="67"/>
    </row>
    <row r="47" s="26" customFormat="1" ht="17.25" customHeight="1" spans="1:13">
      <c r="A47" s="100" t="s">
        <v>83</v>
      </c>
      <c r="B47" s="101"/>
      <c r="C47" s="102">
        <v>0.06</v>
      </c>
      <c r="D47" s="103"/>
      <c r="E47" s="103"/>
      <c r="F47" s="104"/>
      <c r="G47" s="105">
        <f>(G17+G22+G45)*C47</f>
        <v>2669.52</v>
      </c>
      <c r="H47" s="106">
        <f>(H17+H22+H45)*C47</f>
        <v>2698.0746</v>
      </c>
      <c r="M47" s="142"/>
    </row>
    <row r="48" s="26" customFormat="1" ht="17.25" customHeight="1" spans="1:13">
      <c r="A48" s="107" t="s">
        <v>41</v>
      </c>
      <c r="B48" s="108"/>
      <c r="C48" s="108"/>
      <c r="D48" s="108"/>
      <c r="E48" s="108"/>
      <c r="F48" s="108"/>
      <c r="G48" s="109">
        <f>G17+G22+G45+G47</f>
        <v>47161.52</v>
      </c>
      <c r="H48" s="110">
        <f>H17+H22+H45+H47</f>
        <v>47665.9846</v>
      </c>
      <c r="I48" s="143"/>
      <c r="J48" s="143"/>
      <c r="K48" s="143"/>
      <c r="L48" s="143"/>
      <c r="M48" s="144"/>
    </row>
    <row r="49" s="27" customFormat="1" ht="17.25" customHeight="1" spans="1:13">
      <c r="A49" s="111" t="s">
        <v>84</v>
      </c>
      <c r="B49" s="112"/>
      <c r="C49" s="112"/>
      <c r="D49" s="112"/>
      <c r="E49" s="112"/>
      <c r="F49" s="112"/>
      <c r="G49" s="113"/>
      <c r="H49" s="111"/>
      <c r="I49" s="112"/>
      <c r="J49" s="112"/>
      <c r="K49" s="112"/>
      <c r="L49" s="112"/>
      <c r="M49" s="113"/>
    </row>
    <row r="50" s="26" customFormat="1" ht="17.25" customHeight="1" spans="1:13">
      <c r="A50" s="114" t="s">
        <v>85</v>
      </c>
      <c r="B50" s="115"/>
      <c r="C50" s="116">
        <v>0.06</v>
      </c>
      <c r="D50" s="117"/>
      <c r="E50" s="117"/>
      <c r="F50" s="118"/>
      <c r="G50" s="119">
        <f>G48*C50</f>
        <v>2829.6912</v>
      </c>
      <c r="H50" s="120">
        <f>H48*C50</f>
        <v>2859.959076</v>
      </c>
      <c r="I50" s="145"/>
      <c r="J50" s="145"/>
      <c r="K50" s="145"/>
      <c r="L50" s="145"/>
      <c r="M50" s="146"/>
    </row>
    <row r="51" s="26" customFormat="1" ht="17.25" customHeight="1" spans="1:13">
      <c r="A51" s="121" t="s">
        <v>86</v>
      </c>
      <c r="B51" s="108"/>
      <c r="C51" s="108"/>
      <c r="D51" s="108"/>
      <c r="E51" s="108"/>
      <c r="F51" s="108"/>
      <c r="G51" s="122">
        <f>G48+G50</f>
        <v>49991.2112</v>
      </c>
      <c r="H51" s="122">
        <f>H48+H50</f>
        <v>50525.943676</v>
      </c>
      <c r="I51" s="143"/>
      <c r="J51" s="143"/>
      <c r="K51" s="143"/>
      <c r="L51" s="143"/>
      <c r="M51" s="144"/>
    </row>
    <row r="52" s="26" customFormat="1" ht="17.25" customHeight="1" spans="1:13">
      <c r="A52" s="123" t="s">
        <v>87</v>
      </c>
      <c r="B52" s="124"/>
      <c r="C52" s="124"/>
      <c r="D52" s="124"/>
      <c r="E52" s="124"/>
      <c r="F52" s="124"/>
      <c r="G52" s="122">
        <f>G51/45</f>
        <v>1110.91580444444</v>
      </c>
      <c r="H52" s="122">
        <f>H51/45</f>
        <v>1122.79874835556</v>
      </c>
      <c r="I52" s="147"/>
      <c r="J52" s="147"/>
      <c r="K52" s="147"/>
      <c r="L52" s="147"/>
      <c r="M52" s="148"/>
    </row>
    <row r="53" s="26" customFormat="1" spans="1:13">
      <c r="A53" s="28"/>
      <c r="B53" s="28"/>
      <c r="C53" s="28"/>
      <c r="D53" s="28"/>
      <c r="E53" s="28"/>
      <c r="F53" s="28"/>
      <c r="G53" s="28"/>
      <c r="H53" s="30"/>
      <c r="I53" s="28"/>
      <c r="J53" s="28"/>
      <c r="K53" s="28"/>
      <c r="L53" s="28"/>
      <c r="M53" s="28"/>
    </row>
    <row r="54" s="26" customFormat="1" customHeight="1" spans="1:8">
      <c r="A54" s="125"/>
      <c r="B54" s="125"/>
      <c r="C54" s="125"/>
      <c r="D54" s="125"/>
      <c r="E54" s="125"/>
      <c r="F54" s="125"/>
      <c r="G54" s="125"/>
      <c r="H54" s="43"/>
    </row>
    <row r="55" s="26" customFormat="1" spans="1:15">
      <c r="A55" s="125"/>
      <c r="B55" s="125"/>
      <c r="C55" s="125"/>
      <c r="D55" s="125"/>
      <c r="E55" s="125"/>
      <c r="F55" s="125"/>
      <c r="G55" s="125"/>
      <c r="H55" s="30"/>
      <c r="I55" s="28"/>
      <c r="J55" s="28"/>
      <c r="K55" s="28"/>
      <c r="L55" s="28"/>
      <c r="M55" s="28"/>
      <c r="N55" s="28"/>
      <c r="O55" s="28"/>
    </row>
  </sheetData>
  <mergeCells count="46">
    <mergeCell ref="A3:M3"/>
    <mergeCell ref="A9:B9"/>
    <mergeCell ref="A10:G10"/>
    <mergeCell ref="H10:M10"/>
    <mergeCell ref="A17:F17"/>
    <mergeCell ref="A18:G18"/>
    <mergeCell ref="H18:M18"/>
    <mergeCell ref="A22:F22"/>
    <mergeCell ref="I22:M22"/>
    <mergeCell ref="A23:G23"/>
    <mergeCell ref="H23:M23"/>
    <mergeCell ref="A24:B24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F45"/>
    <mergeCell ref="I45:M45"/>
    <mergeCell ref="A46:G46"/>
    <mergeCell ref="H46:M46"/>
    <mergeCell ref="A47:B47"/>
    <mergeCell ref="C47:F47"/>
    <mergeCell ref="A48:F48"/>
    <mergeCell ref="A49:G49"/>
    <mergeCell ref="H49:M49"/>
    <mergeCell ref="A50:B50"/>
    <mergeCell ref="C50:F50"/>
    <mergeCell ref="I50:M50"/>
    <mergeCell ref="A51:F51"/>
    <mergeCell ref="A52:F52"/>
    <mergeCell ref="A12:A15"/>
    <mergeCell ref="A27:B28"/>
    <mergeCell ref="A25:B26"/>
    <mergeCell ref="A54:G5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zoomScale="70" zoomScaleNormal="70" workbookViewId="0">
      <selection activeCell="U20" sqref="U20"/>
    </sheetView>
  </sheetViews>
  <sheetFormatPr defaultColWidth="8.96666666666667" defaultRowHeight="15.75"/>
  <cols>
    <col min="1" max="1" width="5.94166666666667" style="1" customWidth="1"/>
    <col min="2" max="2" width="7.575" style="1" customWidth="1"/>
    <col min="3" max="3" width="9.44166666666667" style="1" customWidth="1"/>
    <col min="4" max="4" width="12.5916666666667" style="1" customWidth="1"/>
    <col min="5" max="5" width="8.31666666666667" style="1" customWidth="1"/>
    <col min="6" max="6" width="11.2" style="1" customWidth="1"/>
    <col min="7" max="7" width="8.20833333333333" style="1" customWidth="1"/>
    <col min="8" max="8" width="9.9" style="1" customWidth="1"/>
    <col min="9" max="9" width="11.775" style="1" customWidth="1"/>
    <col min="10" max="10" width="9.9" style="1" customWidth="1"/>
    <col min="11" max="11" width="8.20833333333333" style="1" customWidth="1"/>
    <col min="12" max="12" width="8.94166666666667" style="1" customWidth="1"/>
    <col min="13" max="13" width="12.5916666666667" style="1" customWidth="1"/>
    <col min="14" max="14" width="8.31666666666667" style="1" customWidth="1"/>
    <col min="15" max="15" width="11.2" style="1" customWidth="1"/>
    <col min="16" max="16" width="8.20833333333333" style="1" customWidth="1"/>
    <col min="17" max="17" width="9.9" style="1" customWidth="1"/>
    <col min="18" max="18" width="11.775" style="1" customWidth="1"/>
    <col min="19" max="19" width="9.9" style="1" customWidth="1"/>
    <col min="20" max="20" width="8.20833333333333" style="1" customWidth="1"/>
    <col min="21" max="21" width="13.8416666666667" style="1" customWidth="1"/>
    <col min="22" max="16384" width="8.96666666666667" style="1"/>
  </cols>
  <sheetData>
    <row r="1" ht="20.25" spans="1:21">
      <c r="A1" s="5" t="s">
        <v>88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21"/>
    </row>
    <row r="2" spans="1:21">
      <c r="A2" s="7" t="s">
        <v>89</v>
      </c>
      <c r="B2" s="8" t="s">
        <v>90</v>
      </c>
      <c r="C2" s="9" t="s">
        <v>91</v>
      </c>
      <c r="D2" s="9"/>
      <c r="E2" s="9"/>
      <c r="F2" s="9"/>
      <c r="G2" s="9"/>
      <c r="H2" s="9"/>
      <c r="I2" s="9"/>
      <c r="J2" s="9"/>
      <c r="K2" s="9"/>
      <c r="L2" s="9" t="s">
        <v>92</v>
      </c>
      <c r="M2" s="9"/>
      <c r="N2" s="9"/>
      <c r="O2" s="9"/>
      <c r="P2" s="9"/>
      <c r="Q2" s="9"/>
      <c r="R2" s="9"/>
      <c r="S2" s="9"/>
      <c r="T2" s="9"/>
      <c r="U2" s="22" t="s">
        <v>93</v>
      </c>
    </row>
    <row r="3" spans="1:21">
      <c r="A3" s="7"/>
      <c r="B3" s="8"/>
      <c r="C3" s="9" t="s">
        <v>94</v>
      </c>
      <c r="D3" s="9" t="s">
        <v>95</v>
      </c>
      <c r="E3" s="9" t="s">
        <v>96</v>
      </c>
      <c r="F3" s="9" t="s">
        <v>97</v>
      </c>
      <c r="G3" s="10" t="s">
        <v>98</v>
      </c>
      <c r="H3" s="10" t="s">
        <v>99</v>
      </c>
      <c r="I3" s="10" t="s">
        <v>100</v>
      </c>
      <c r="J3" s="10" t="s">
        <v>101</v>
      </c>
      <c r="K3" s="9" t="s">
        <v>102</v>
      </c>
      <c r="L3" s="9" t="s">
        <v>103</v>
      </c>
      <c r="M3" s="9" t="s">
        <v>95</v>
      </c>
      <c r="N3" s="9" t="s">
        <v>96</v>
      </c>
      <c r="O3" s="9" t="s">
        <v>104</v>
      </c>
      <c r="P3" s="10" t="s">
        <v>98</v>
      </c>
      <c r="Q3" s="10" t="s">
        <v>99</v>
      </c>
      <c r="R3" s="10" t="s">
        <v>100</v>
      </c>
      <c r="S3" s="9" t="s">
        <v>101</v>
      </c>
      <c r="T3" s="9" t="s">
        <v>102</v>
      </c>
      <c r="U3" s="22"/>
    </row>
    <row r="4" spans="1:21">
      <c r="A4" s="11" t="s">
        <v>105</v>
      </c>
      <c r="B4" s="12" t="s">
        <v>106</v>
      </c>
      <c r="C4" s="11" t="s">
        <v>107</v>
      </c>
      <c r="D4" s="11" t="s">
        <v>108</v>
      </c>
      <c r="E4" s="11" t="s">
        <v>109</v>
      </c>
      <c r="F4" s="11" t="s">
        <v>110</v>
      </c>
      <c r="G4" s="13">
        <v>0</v>
      </c>
      <c r="H4" s="13">
        <v>0</v>
      </c>
      <c r="I4" s="13">
        <v>1260</v>
      </c>
      <c r="J4" s="13" t="s">
        <v>111</v>
      </c>
      <c r="K4" s="11" t="s">
        <v>112</v>
      </c>
      <c r="L4" s="11" t="s">
        <v>113</v>
      </c>
      <c r="M4" s="11" t="s">
        <v>114</v>
      </c>
      <c r="N4" s="11" t="s">
        <v>115</v>
      </c>
      <c r="O4" s="11" t="s">
        <v>116</v>
      </c>
      <c r="P4" s="13">
        <v>0</v>
      </c>
      <c r="Q4" s="13">
        <v>0</v>
      </c>
      <c r="R4" s="13">
        <v>940</v>
      </c>
      <c r="S4" s="13" t="s">
        <v>111</v>
      </c>
      <c r="T4" s="11" t="s">
        <v>112</v>
      </c>
      <c r="U4" s="14"/>
    </row>
    <row r="5" spans="1:21">
      <c r="A5" s="11" t="s">
        <v>117</v>
      </c>
      <c r="B5" s="12" t="s">
        <v>118</v>
      </c>
      <c r="C5" s="11" t="s">
        <v>107</v>
      </c>
      <c r="D5" s="11" t="s">
        <v>119</v>
      </c>
      <c r="E5" s="11" t="s">
        <v>120</v>
      </c>
      <c r="F5" s="11" t="s">
        <v>121</v>
      </c>
      <c r="G5" s="13">
        <v>0</v>
      </c>
      <c r="H5" s="13">
        <v>0</v>
      </c>
      <c r="I5" s="13">
        <v>610</v>
      </c>
      <c r="J5" s="13" t="s">
        <v>111</v>
      </c>
      <c r="K5" s="11" t="s">
        <v>112</v>
      </c>
      <c r="L5" s="11" t="s">
        <v>113</v>
      </c>
      <c r="M5" s="11" t="s">
        <v>122</v>
      </c>
      <c r="N5" s="11" t="s">
        <v>123</v>
      </c>
      <c r="O5" s="11" t="s">
        <v>124</v>
      </c>
      <c r="P5" s="13">
        <v>0</v>
      </c>
      <c r="Q5" s="13">
        <v>0</v>
      </c>
      <c r="R5" s="13">
        <v>840</v>
      </c>
      <c r="S5" s="13" t="s">
        <v>111</v>
      </c>
      <c r="T5" s="11" t="s">
        <v>112</v>
      </c>
      <c r="U5" s="14"/>
    </row>
    <row r="6" spans="1:21">
      <c r="A6" s="11" t="s">
        <v>125</v>
      </c>
      <c r="B6" s="12" t="s">
        <v>126</v>
      </c>
      <c r="C6" s="11" t="s">
        <v>107</v>
      </c>
      <c r="D6" s="11" t="s">
        <v>127</v>
      </c>
      <c r="E6" s="14" t="s">
        <v>128</v>
      </c>
      <c r="F6" s="11" t="s">
        <v>129</v>
      </c>
      <c r="G6" s="13">
        <v>0</v>
      </c>
      <c r="H6" s="13">
        <v>0</v>
      </c>
      <c r="I6" s="13">
        <v>1160</v>
      </c>
      <c r="J6" s="13" t="s">
        <v>111</v>
      </c>
      <c r="K6" s="11" t="s">
        <v>112</v>
      </c>
      <c r="L6" s="11" t="s">
        <v>130</v>
      </c>
      <c r="M6" s="11" t="s">
        <v>131</v>
      </c>
      <c r="N6" s="14" t="s">
        <v>132</v>
      </c>
      <c r="O6" s="11" t="s">
        <v>133</v>
      </c>
      <c r="P6" s="13">
        <v>0</v>
      </c>
      <c r="Q6" s="13">
        <v>498</v>
      </c>
      <c r="R6" s="13">
        <v>590</v>
      </c>
      <c r="S6" s="13" t="s">
        <v>111</v>
      </c>
      <c r="T6" s="11" t="s">
        <v>112</v>
      </c>
      <c r="U6" s="14"/>
    </row>
    <row r="7" spans="1:21">
      <c r="A7" s="11" t="s">
        <v>134</v>
      </c>
      <c r="B7" s="12" t="s">
        <v>135</v>
      </c>
      <c r="C7" s="11" t="s">
        <v>107</v>
      </c>
      <c r="D7" s="11" t="s">
        <v>136</v>
      </c>
      <c r="E7" s="11" t="s">
        <v>137</v>
      </c>
      <c r="F7" s="11" t="s">
        <v>138</v>
      </c>
      <c r="G7" s="13">
        <v>0</v>
      </c>
      <c r="H7" s="13">
        <v>0</v>
      </c>
      <c r="I7" s="13">
        <v>850</v>
      </c>
      <c r="J7" s="13" t="s">
        <v>111</v>
      </c>
      <c r="K7" s="11" t="s">
        <v>112</v>
      </c>
      <c r="L7" s="11" t="s">
        <v>130</v>
      </c>
      <c r="M7" s="11" t="s">
        <v>139</v>
      </c>
      <c r="N7" s="11" t="s">
        <v>140</v>
      </c>
      <c r="O7" s="11" t="s">
        <v>141</v>
      </c>
      <c r="P7" s="13">
        <v>0</v>
      </c>
      <c r="Q7" s="13">
        <v>0</v>
      </c>
      <c r="R7" s="13">
        <v>1060</v>
      </c>
      <c r="S7" s="13" t="s">
        <v>111</v>
      </c>
      <c r="T7" s="11" t="s">
        <v>112</v>
      </c>
      <c r="U7" s="14"/>
    </row>
    <row r="8" spans="1:21">
      <c r="A8" s="11" t="s">
        <v>142</v>
      </c>
      <c r="B8" s="12" t="s">
        <v>143</v>
      </c>
      <c r="C8" s="11"/>
      <c r="D8" s="11"/>
      <c r="E8" s="11"/>
      <c r="F8" s="11"/>
      <c r="G8" s="13"/>
      <c r="H8" s="13"/>
      <c r="I8" s="13"/>
      <c r="J8" s="13"/>
      <c r="K8" s="11"/>
      <c r="L8" s="11" t="s">
        <v>130</v>
      </c>
      <c r="M8" s="11" t="s">
        <v>144</v>
      </c>
      <c r="N8" s="11" t="s">
        <v>145</v>
      </c>
      <c r="O8" s="11" t="s">
        <v>146</v>
      </c>
      <c r="P8" s="13">
        <v>0</v>
      </c>
      <c r="Q8" s="13">
        <v>0</v>
      </c>
      <c r="R8" s="13">
        <v>620</v>
      </c>
      <c r="S8" s="13" t="s">
        <v>111</v>
      </c>
      <c r="T8" s="11" t="s">
        <v>112</v>
      </c>
      <c r="U8" s="14"/>
    </row>
    <row r="9" spans="1:21">
      <c r="A9" s="11" t="s">
        <v>147</v>
      </c>
      <c r="B9" s="12" t="s">
        <v>148</v>
      </c>
      <c r="C9" s="11" t="s">
        <v>149</v>
      </c>
      <c r="D9" s="11" t="s">
        <v>150</v>
      </c>
      <c r="E9" s="11" t="s">
        <v>151</v>
      </c>
      <c r="F9" s="11" t="s">
        <v>152</v>
      </c>
      <c r="G9" s="13">
        <v>0</v>
      </c>
      <c r="H9" s="13">
        <v>0</v>
      </c>
      <c r="I9" s="13">
        <v>910</v>
      </c>
      <c r="J9" s="13" t="s">
        <v>111</v>
      </c>
      <c r="K9" s="11" t="s">
        <v>112</v>
      </c>
      <c r="L9" s="11" t="s">
        <v>130</v>
      </c>
      <c r="M9" s="11" t="s">
        <v>153</v>
      </c>
      <c r="N9" s="11" t="s">
        <v>154</v>
      </c>
      <c r="O9" s="11" t="s">
        <v>155</v>
      </c>
      <c r="P9" s="13">
        <v>0</v>
      </c>
      <c r="Q9" s="13">
        <v>0</v>
      </c>
      <c r="R9" s="13">
        <v>1100</v>
      </c>
      <c r="S9" s="13" t="s">
        <v>111</v>
      </c>
      <c r="T9" s="11" t="s">
        <v>112</v>
      </c>
      <c r="U9" s="14"/>
    </row>
    <row r="10" spans="1:21">
      <c r="A10" s="11" t="s">
        <v>156</v>
      </c>
      <c r="B10" s="12" t="s">
        <v>157</v>
      </c>
      <c r="C10" s="11" t="s">
        <v>107</v>
      </c>
      <c r="D10" s="11" t="s">
        <v>127</v>
      </c>
      <c r="E10" s="11" t="s">
        <v>158</v>
      </c>
      <c r="F10" s="11" t="s">
        <v>159</v>
      </c>
      <c r="G10" s="13">
        <v>0</v>
      </c>
      <c r="H10" s="13">
        <v>0</v>
      </c>
      <c r="I10" s="13">
        <v>1490</v>
      </c>
      <c r="J10" s="13" t="s">
        <v>111</v>
      </c>
      <c r="K10" s="11" t="s">
        <v>112</v>
      </c>
      <c r="L10" s="11" t="s">
        <v>130</v>
      </c>
      <c r="M10" s="11" t="s">
        <v>131</v>
      </c>
      <c r="N10" s="11" t="s">
        <v>160</v>
      </c>
      <c r="O10" s="11" t="s">
        <v>161</v>
      </c>
      <c r="P10" s="13">
        <v>0</v>
      </c>
      <c r="Q10" s="13">
        <v>0</v>
      </c>
      <c r="R10" s="13">
        <v>660</v>
      </c>
      <c r="S10" s="13" t="s">
        <v>111</v>
      </c>
      <c r="T10" s="11" t="s">
        <v>112</v>
      </c>
      <c r="U10" s="14"/>
    </row>
    <row r="11" spans="1:21">
      <c r="A11" s="15"/>
      <c r="B11" s="16"/>
      <c r="C11" s="15"/>
      <c r="D11" s="15"/>
      <c r="E11" s="15"/>
      <c r="F11" s="15"/>
      <c r="G11" s="17">
        <f t="shared" ref="G11:I11" si="0">SUM(G4:G7)</f>
        <v>0</v>
      </c>
      <c r="H11" s="18">
        <f t="shared" si="0"/>
        <v>0</v>
      </c>
      <c r="I11" s="18">
        <f t="shared" si="0"/>
        <v>3880</v>
      </c>
      <c r="J11" s="20"/>
      <c r="K11" s="15"/>
      <c r="L11" s="15"/>
      <c r="M11" s="15"/>
      <c r="N11" s="15"/>
      <c r="O11" s="15"/>
      <c r="P11" s="17">
        <f>SUM(P4:P9)</f>
        <v>0</v>
      </c>
      <c r="Q11" s="18">
        <f>SUM(Q4:Q9)</f>
        <v>498</v>
      </c>
      <c r="R11" s="18">
        <f>SUM(R4:R10)</f>
        <v>5810</v>
      </c>
      <c r="S11" s="15"/>
      <c r="T11" s="15"/>
      <c r="U11" s="23">
        <f>I11+R11+Q11</f>
        <v>10188</v>
      </c>
    </row>
    <row r="12" spans="1:21">
      <c r="A12" s="15" t="s">
        <v>162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 t="s">
        <v>163</v>
      </c>
      <c r="U12" s="24">
        <f>U11*T12</f>
        <v>611.28</v>
      </c>
    </row>
    <row r="13" ht="20.25" spans="1:21">
      <c r="A13" s="5" t="s">
        <v>164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21"/>
    </row>
    <row r="14" spans="1:21">
      <c r="A14" s="7" t="s">
        <v>89</v>
      </c>
      <c r="B14" s="8" t="s">
        <v>90</v>
      </c>
      <c r="C14" s="9" t="s">
        <v>91</v>
      </c>
      <c r="D14" s="9"/>
      <c r="E14" s="9"/>
      <c r="F14" s="9"/>
      <c r="G14" s="9"/>
      <c r="H14" s="9"/>
      <c r="I14" s="9"/>
      <c r="J14" s="9"/>
      <c r="K14" s="9"/>
      <c r="L14" s="9" t="s">
        <v>92</v>
      </c>
      <c r="M14" s="9"/>
      <c r="N14" s="9"/>
      <c r="O14" s="9"/>
      <c r="P14" s="9"/>
      <c r="Q14" s="9"/>
      <c r="R14" s="9"/>
      <c r="S14" s="9"/>
      <c r="T14" s="9"/>
      <c r="U14" s="22" t="s">
        <v>93</v>
      </c>
    </row>
    <row r="15" spans="1:21">
      <c r="A15" s="7"/>
      <c r="B15" s="8"/>
      <c r="C15" s="9" t="s">
        <v>94</v>
      </c>
      <c r="D15" s="9" t="s">
        <v>95</v>
      </c>
      <c r="E15" s="9" t="s">
        <v>165</v>
      </c>
      <c r="F15" s="9" t="s">
        <v>166</v>
      </c>
      <c r="G15" s="10" t="s">
        <v>98</v>
      </c>
      <c r="H15" s="10" t="s">
        <v>99</v>
      </c>
      <c r="I15" s="10" t="s">
        <v>167</v>
      </c>
      <c r="J15" s="10" t="s">
        <v>101</v>
      </c>
      <c r="K15" s="9" t="s">
        <v>102</v>
      </c>
      <c r="L15" s="9" t="s">
        <v>103</v>
      </c>
      <c r="M15" s="9" t="s">
        <v>95</v>
      </c>
      <c r="N15" s="9" t="s">
        <v>165</v>
      </c>
      <c r="O15" s="9" t="s">
        <v>166</v>
      </c>
      <c r="P15" s="10" t="s">
        <v>98</v>
      </c>
      <c r="Q15" s="10" t="s">
        <v>99</v>
      </c>
      <c r="R15" s="10" t="s">
        <v>167</v>
      </c>
      <c r="S15" s="9" t="s">
        <v>101</v>
      </c>
      <c r="T15" s="9" t="s">
        <v>102</v>
      </c>
      <c r="U15" s="22"/>
    </row>
    <row r="16" spans="1:21">
      <c r="A16" s="11" t="s">
        <v>105</v>
      </c>
      <c r="B16" s="12" t="s">
        <v>168</v>
      </c>
      <c r="C16" s="11" t="s">
        <v>169</v>
      </c>
      <c r="D16" s="11" t="s">
        <v>170</v>
      </c>
      <c r="E16" s="11" t="s">
        <v>171</v>
      </c>
      <c r="F16" s="11" t="s">
        <v>172</v>
      </c>
      <c r="G16" s="13">
        <v>0</v>
      </c>
      <c r="H16" s="13">
        <v>0</v>
      </c>
      <c r="I16" s="13">
        <v>159</v>
      </c>
      <c r="J16" s="13" t="s">
        <v>173</v>
      </c>
      <c r="K16" s="11" t="s">
        <v>112</v>
      </c>
      <c r="L16" s="11" t="s">
        <v>174</v>
      </c>
      <c r="M16" s="11" t="s">
        <v>175</v>
      </c>
      <c r="N16" s="11" t="s">
        <v>176</v>
      </c>
      <c r="O16" s="11" t="s">
        <v>177</v>
      </c>
      <c r="P16" s="13">
        <v>0</v>
      </c>
      <c r="Q16" s="13">
        <v>0</v>
      </c>
      <c r="R16" s="13">
        <v>153</v>
      </c>
      <c r="S16" s="13" t="s">
        <v>173</v>
      </c>
      <c r="T16" s="11" t="s">
        <v>112</v>
      </c>
      <c r="U16" s="14"/>
    </row>
    <row r="17" spans="1:21">
      <c r="A17" s="11" t="s">
        <v>117</v>
      </c>
      <c r="B17" s="12" t="s">
        <v>143</v>
      </c>
      <c r="C17" s="11" t="s">
        <v>169</v>
      </c>
      <c r="D17" s="11" t="s">
        <v>178</v>
      </c>
      <c r="E17" s="11" t="s">
        <v>179</v>
      </c>
      <c r="F17" s="11" t="s">
        <v>180</v>
      </c>
      <c r="G17" s="13">
        <v>0</v>
      </c>
      <c r="H17" s="13">
        <v>0</v>
      </c>
      <c r="I17" s="13">
        <v>164</v>
      </c>
      <c r="J17" s="13" t="s">
        <v>173</v>
      </c>
      <c r="K17" s="11" t="s">
        <v>112</v>
      </c>
      <c r="L17" s="11"/>
      <c r="M17" s="11"/>
      <c r="N17" s="11"/>
      <c r="O17" s="11"/>
      <c r="P17" s="13"/>
      <c r="Q17" s="13"/>
      <c r="R17" s="13"/>
      <c r="S17" s="13"/>
      <c r="T17" s="11"/>
      <c r="U17" s="14"/>
    </row>
    <row r="18" ht="41.65" spans="1:21">
      <c r="A18" s="11" t="s">
        <v>125</v>
      </c>
      <c r="B18" s="12" t="s">
        <v>181</v>
      </c>
      <c r="C18" s="11" t="s">
        <v>182</v>
      </c>
      <c r="D18" s="11" t="s">
        <v>170</v>
      </c>
      <c r="E18" s="11" t="s">
        <v>183</v>
      </c>
      <c r="F18" s="11" t="s">
        <v>184</v>
      </c>
      <c r="G18" s="13">
        <v>0</v>
      </c>
      <c r="H18" s="13">
        <v>0</v>
      </c>
      <c r="I18" s="13">
        <v>153</v>
      </c>
      <c r="J18" s="13" t="s">
        <v>173</v>
      </c>
      <c r="K18" s="11" t="s">
        <v>112</v>
      </c>
      <c r="L18" s="11" t="s">
        <v>174</v>
      </c>
      <c r="M18" s="11" t="s">
        <v>185</v>
      </c>
      <c r="N18" s="11" t="s">
        <v>186</v>
      </c>
      <c r="O18" s="11" t="s">
        <v>187</v>
      </c>
      <c r="P18" s="13">
        <v>0</v>
      </c>
      <c r="Q18" s="13">
        <v>0</v>
      </c>
      <c r="R18" s="13">
        <v>153</v>
      </c>
      <c r="S18" s="13" t="s">
        <v>173</v>
      </c>
      <c r="T18" s="11" t="s">
        <v>112</v>
      </c>
      <c r="U18" s="14" t="s">
        <v>188</v>
      </c>
    </row>
    <row r="19" spans="1:21">
      <c r="A19" s="15"/>
      <c r="B19" s="16"/>
      <c r="C19" s="15"/>
      <c r="D19" s="15"/>
      <c r="E19" s="15"/>
      <c r="F19" s="15"/>
      <c r="G19" s="17">
        <f>SUM(G16:G17)</f>
        <v>0</v>
      </c>
      <c r="H19" s="18">
        <f>SUM(H16:H17)</f>
        <v>0</v>
      </c>
      <c r="I19" s="18">
        <f>SUM(I16:I18)</f>
        <v>476</v>
      </c>
      <c r="J19" s="20"/>
      <c r="K19" s="15"/>
      <c r="L19" s="15"/>
      <c r="M19" s="15"/>
      <c r="N19" s="15"/>
      <c r="O19" s="15"/>
      <c r="P19" s="17">
        <f>SUM(P16:P17)</f>
        <v>0</v>
      </c>
      <c r="Q19" s="18">
        <f>SUM(Q16:Q17)</f>
        <v>0</v>
      </c>
      <c r="R19" s="18">
        <f>SUM(R16:R18)</f>
        <v>306</v>
      </c>
      <c r="S19" s="15"/>
      <c r="T19" s="15"/>
      <c r="U19" s="23">
        <f>I19+R19</f>
        <v>782</v>
      </c>
    </row>
    <row r="20" spans="1:21">
      <c r="A20" s="15" t="s">
        <v>162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 t="s">
        <v>163</v>
      </c>
      <c r="U20" s="24">
        <f>U19*T20</f>
        <v>46.92</v>
      </c>
    </row>
    <row r="21" ht="19.1" spans="1:21">
      <c r="A21" s="19" t="s">
        <v>189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5">
        <f>U11+U12+U19+U20</f>
        <v>11628.2</v>
      </c>
    </row>
  </sheetData>
  <mergeCells count="15">
    <mergeCell ref="A1:U1"/>
    <mergeCell ref="C2:K2"/>
    <mergeCell ref="L2:T2"/>
    <mergeCell ref="A12:S12"/>
    <mergeCell ref="A13:U13"/>
    <mergeCell ref="C14:K14"/>
    <mergeCell ref="L14:T14"/>
    <mergeCell ref="A20:S20"/>
    <mergeCell ref="A21:T21"/>
    <mergeCell ref="A2:A3"/>
    <mergeCell ref="A14:A15"/>
    <mergeCell ref="B2:B3"/>
    <mergeCell ref="B14:B15"/>
    <mergeCell ref="U2:U3"/>
    <mergeCell ref="U14:U15"/>
  </mergeCells>
  <conditionalFormatting sqref="B4">
    <cfRule type="duplicateValues" dxfId="0" priority="6"/>
    <cfRule type="duplicateValues" dxfId="0" priority="5"/>
  </conditionalFormatting>
  <conditionalFormatting sqref="B5">
    <cfRule type="duplicateValues" dxfId="0" priority="4"/>
    <cfRule type="duplicateValues" dxfId="0" priority="3"/>
  </conditionalFormatting>
  <conditionalFormatting sqref="B6">
    <cfRule type="duplicateValues" dxfId="0" priority="8"/>
    <cfRule type="duplicateValues" dxfId="0" priority="7"/>
  </conditionalFormatting>
  <conditionalFormatting sqref="B16">
    <cfRule type="duplicateValues" dxfId="0" priority="1"/>
    <cfRule type="duplicateValues" dxfId="0" priority="2"/>
  </conditionalFormatting>
  <conditionalFormatting sqref="B7:B10">
    <cfRule type="duplicateValues" dxfId="0" priority="10"/>
    <cfRule type="duplicateValues" dxfId="0" priority="9"/>
  </conditionalFormatting>
  <conditionalFormatting sqref="B17:B18">
    <cfRule type="duplicateValues" dxfId="0" priority="11"/>
    <cfRule type="duplicateValues" dxfId="0" priority="12"/>
  </conditionalFormatting>
  <dataValidations count="2">
    <dataValidation type="list" allowBlank="1" showInputMessage="1" showErrorMessage="1" sqref="J4:J10 J16:J18 S4:S10 S16:S18">
      <formula1>"折扣经济舱,全价经济舱,头等舱/公务舱,商务座,一等座,二等座,其它"</formula1>
    </dataValidation>
    <dataValidation type="list" allowBlank="1" showInputMessage="1" showErrorMessage="1" sqref="K4:K10 K16:K18 T4:T10 T16:T18">
      <formula1>"已出票,未出票,其它"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1" sqref="D11:D12"/>
    </sheetView>
  </sheetViews>
  <sheetFormatPr defaultColWidth="8.96666666666667" defaultRowHeight="15.75" outlineLevelCol="4"/>
  <cols>
    <col min="1" max="3" width="8.96666666666667" style="1"/>
    <col min="4" max="5" width="12.6916666666667" style="1" customWidth="1"/>
    <col min="6" max="16384" width="8.96666666666667" style="1"/>
  </cols>
  <sheetData>
    <row r="1" spans="1:5">
      <c r="A1" s="2" t="s">
        <v>89</v>
      </c>
      <c r="B1" s="2" t="s">
        <v>190</v>
      </c>
      <c r="C1" s="2" t="s">
        <v>191</v>
      </c>
      <c r="D1" s="2" t="s">
        <v>192</v>
      </c>
      <c r="E1" s="2" t="s">
        <v>193</v>
      </c>
    </row>
    <row r="2" spans="1:5">
      <c r="A2" s="2">
        <v>1</v>
      </c>
      <c r="B2" s="2" t="s">
        <v>194</v>
      </c>
      <c r="C2" s="2">
        <v>246</v>
      </c>
      <c r="D2" s="3" t="s">
        <v>195</v>
      </c>
      <c r="E2" s="2" t="s">
        <v>196</v>
      </c>
    </row>
    <row r="3" spans="1:5">
      <c r="A3" s="2">
        <v>2</v>
      </c>
      <c r="B3" s="2" t="s">
        <v>194</v>
      </c>
      <c r="C3" s="2">
        <v>238</v>
      </c>
      <c r="D3" s="3"/>
      <c r="E3" s="2"/>
    </row>
    <row r="4" spans="1:5">
      <c r="A4" s="2">
        <v>3</v>
      </c>
      <c r="B4" s="2" t="s">
        <v>194</v>
      </c>
      <c r="C4" s="2">
        <v>235</v>
      </c>
      <c r="D4" s="3"/>
      <c r="E4" s="2"/>
    </row>
    <row r="5" spans="1:5">
      <c r="A5" s="2">
        <v>4</v>
      </c>
      <c r="B5" s="2" t="s">
        <v>194</v>
      </c>
      <c r="C5" s="2">
        <v>245</v>
      </c>
      <c r="D5" s="3"/>
      <c r="E5" s="2"/>
    </row>
    <row r="6" spans="1:5">
      <c r="A6" s="2">
        <v>5</v>
      </c>
      <c r="B6" s="2" t="s">
        <v>197</v>
      </c>
      <c r="C6" s="2">
        <v>350</v>
      </c>
      <c r="D6" s="3" t="s">
        <v>198</v>
      </c>
      <c r="E6" s="2" t="s">
        <v>148</v>
      </c>
    </row>
    <row r="7" spans="1:5">
      <c r="A7" s="2">
        <v>6</v>
      </c>
      <c r="B7" s="2" t="s">
        <v>197</v>
      </c>
      <c r="C7" s="2">
        <v>350</v>
      </c>
      <c r="D7" s="3"/>
      <c r="E7" s="2"/>
    </row>
    <row r="8" spans="1:5">
      <c r="A8" s="2">
        <v>7</v>
      </c>
      <c r="B8" s="2" t="s">
        <v>197</v>
      </c>
      <c r="C8" s="2">
        <v>260</v>
      </c>
      <c r="D8" s="3" t="s">
        <v>199</v>
      </c>
      <c r="E8" s="2" t="s">
        <v>135</v>
      </c>
    </row>
    <row r="9" spans="1:5">
      <c r="A9" s="2">
        <v>8</v>
      </c>
      <c r="B9" s="2" t="s">
        <v>197</v>
      </c>
      <c r="C9" s="2">
        <v>260</v>
      </c>
      <c r="D9" s="3"/>
      <c r="E9" s="2"/>
    </row>
    <row r="10" spans="1:5">
      <c r="A10" s="2">
        <v>9</v>
      </c>
      <c r="B10" s="2" t="s">
        <v>200</v>
      </c>
      <c r="C10" s="2">
        <v>155.62</v>
      </c>
      <c r="D10" s="2" t="s">
        <v>201</v>
      </c>
      <c r="E10" s="2" t="s">
        <v>143</v>
      </c>
    </row>
    <row r="11" spans="1:5">
      <c r="A11" s="2">
        <v>10</v>
      </c>
      <c r="B11" s="2" t="s">
        <v>200</v>
      </c>
      <c r="C11" s="3">
        <v>168.03</v>
      </c>
      <c r="D11" s="3" t="s">
        <v>202</v>
      </c>
      <c r="E11" s="3" t="s">
        <v>118</v>
      </c>
    </row>
    <row r="12" spans="1:5">
      <c r="A12" s="2">
        <v>11</v>
      </c>
      <c r="B12" s="2" t="s">
        <v>200</v>
      </c>
      <c r="C12" s="3">
        <v>167.49</v>
      </c>
      <c r="D12" s="3"/>
      <c r="E12" s="3"/>
    </row>
    <row r="13" spans="1:5">
      <c r="A13" s="2">
        <v>12</v>
      </c>
      <c r="B13" s="2" t="s">
        <v>200</v>
      </c>
      <c r="C13" s="4">
        <f>32.21+11.19+19.89</f>
        <v>63.29</v>
      </c>
      <c r="D13" s="3" t="s">
        <v>203</v>
      </c>
      <c r="E13" s="4" t="s">
        <v>204</v>
      </c>
    </row>
    <row r="14" spans="1:5">
      <c r="A14" s="2">
        <v>13</v>
      </c>
      <c r="B14" s="2" t="s">
        <v>194</v>
      </c>
      <c r="C14" s="4">
        <v>32</v>
      </c>
      <c r="D14" s="3"/>
      <c r="E14" s="4" t="s">
        <v>205</v>
      </c>
    </row>
    <row r="15" spans="1:5">
      <c r="A15" s="2">
        <v>14</v>
      </c>
      <c r="B15" s="2" t="s">
        <v>200</v>
      </c>
      <c r="C15" s="4">
        <v>26.32</v>
      </c>
      <c r="D15" s="3"/>
      <c r="E15" s="4" t="s">
        <v>206</v>
      </c>
    </row>
    <row r="16" spans="1:5">
      <c r="A16" s="2">
        <v>15</v>
      </c>
      <c r="B16" s="2" t="s">
        <v>200</v>
      </c>
      <c r="C16" s="4">
        <f>16.88+23.61</f>
        <v>40.49</v>
      </c>
      <c r="D16" s="3"/>
      <c r="E16" s="4" t="s">
        <v>207</v>
      </c>
    </row>
    <row r="17" spans="1:5">
      <c r="A17" s="2">
        <v>16</v>
      </c>
      <c r="B17" s="2" t="s">
        <v>194</v>
      </c>
      <c r="C17" s="4">
        <v>59</v>
      </c>
      <c r="D17" s="3"/>
      <c r="E17" s="4" t="s">
        <v>208</v>
      </c>
    </row>
    <row r="18" spans="1:5">
      <c r="A18" s="2">
        <v>17</v>
      </c>
      <c r="B18" s="2" t="s">
        <v>200</v>
      </c>
      <c r="C18" s="4">
        <v>14.91</v>
      </c>
      <c r="D18" s="3"/>
      <c r="E18" s="4" t="s">
        <v>209</v>
      </c>
    </row>
    <row r="19" spans="1:5">
      <c r="A19" s="2">
        <v>18</v>
      </c>
      <c r="B19" s="2" t="s">
        <v>200</v>
      </c>
      <c r="C19" s="4">
        <v>45.02</v>
      </c>
      <c r="D19" s="3"/>
      <c r="E19" s="4" t="s">
        <v>210</v>
      </c>
    </row>
    <row r="20" spans="1:5">
      <c r="A20" s="2">
        <v>19</v>
      </c>
      <c r="B20" s="2" t="s">
        <v>200</v>
      </c>
      <c r="C20" s="4">
        <v>14.83</v>
      </c>
      <c r="D20" s="3"/>
      <c r="E20" s="4" t="s">
        <v>211</v>
      </c>
    </row>
    <row r="21" spans="1:5">
      <c r="A21" s="2">
        <v>20</v>
      </c>
      <c r="B21" s="2" t="s">
        <v>200</v>
      </c>
      <c r="C21" s="4">
        <v>23.22</v>
      </c>
      <c r="D21" s="3"/>
      <c r="E21" s="4" t="s">
        <v>212</v>
      </c>
    </row>
    <row r="22" spans="1:5">
      <c r="A22" s="2">
        <v>21</v>
      </c>
      <c r="B22" s="2" t="s">
        <v>200</v>
      </c>
      <c r="C22" s="4">
        <v>23.49</v>
      </c>
      <c r="D22" s="3"/>
      <c r="E22" s="4" t="s">
        <v>213</v>
      </c>
    </row>
    <row r="23" spans="3:3">
      <c r="C23" s="1">
        <f>SUM(C2:C22)</f>
        <v>3017.71</v>
      </c>
    </row>
  </sheetData>
  <mergeCells count="9">
    <mergeCell ref="D2:D5"/>
    <mergeCell ref="D6:D7"/>
    <mergeCell ref="D8:D9"/>
    <mergeCell ref="D11:D12"/>
    <mergeCell ref="D13:D22"/>
    <mergeCell ref="E2:E5"/>
    <mergeCell ref="E6:E7"/>
    <mergeCell ref="E8:E9"/>
    <mergeCell ref="E11:E1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结算-地接社</vt:lpstr>
      <vt:lpstr>机票＆高铁票明细</vt:lpstr>
      <vt:lpstr>打车费用明细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2024-01-16T07:41:33Z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3D398DA51FAA420180BAB315BB9A1B5E_13</vt:lpwstr>
  </property>
  <property fmtid="{D5CDD505-2E9C-101B-9397-08002B2CF9AE}" pid="6" name="KSOProductBuildVer">
    <vt:lpwstr>2052-12.1.0.16120</vt:lpwstr>
  </property>
  <property fmtid="{D5CDD505-2E9C-101B-9397-08002B2CF9AE}" pid="7" name="KSOReadingLayout">
    <vt:bool>true</vt:bool>
  </property>
</Properties>
</file>