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<sst xmlns="http://schemas.openxmlformats.org/spreadsheetml/2006/main" count="96">
  <si>
    <t>【借款报销单】</t>
  </si>
  <si>
    <t>团号：KMJB-181115-ANS292</t>
  </si>
  <si>
    <t>会议日期：2017年11月16日-18日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</si>
  <si>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</si>
  <si>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</si>
  <si>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</si>
  <si>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</si>
  <si>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</si>
  <si>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</si>
  <si>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</si>
  <si>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</si>
  <si>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</si>
  <si>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</si>
  <si>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</si>
  <si>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</si>
  <si>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</si>
  <si>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</si>
  <si>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</si>
  <si>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</si>
  <si>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</si>
  <si>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</si>
  <si>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</si>
  <si>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</si>
  <si>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</si>
  <si>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</si>
  <si>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1000泰铢</t>
  </si>
  <si>
    <t>境外用餐垫付现点酒水费用</t>
  </si>
  <si>
    <t>需提供刷卡联、菜单（小票）</t>
  </si>
  <si>
    <t>国内集结客户用餐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</si>
  <si>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</si>
  <si>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</si>
  <si>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</si>
  <si>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</si>
  <si>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</si>
  <si>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</si>
  <si>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</si>
  <si>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</si>
  <si>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</si>
  <si>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</si>
  <si>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</si>
  <si>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</si>
  <si>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</si>
  <si>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900泰铢</t>
  </si>
  <si>
    <t>司导小费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</si>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</sst>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#,##0.00_);[Red]\(#,##0.00\)"/>
    <numFmt numFmtId="180" formatCode="yyyy&quot;年&quot;m&quot;月&quot;d&quot;日&quot;;@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26" borderId="20" applyNumberFormat="0" applyAlignment="0" applyProtection="0">
      <alignment vertical="center"/>
    </xf>
    <xf numFmtId="0" fontId="26" fillId="26" borderId="18" applyNumberFormat="0" applyAlignment="0" applyProtection="0">
      <alignment vertical="center"/>
    </xf>
    <xf numFmtId="0" fontId="27" fillId="31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H54" sqref="H54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5" max="5" width="12.375" customWidth="1"/>
    <col min="8" max="8" width="9.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5000</v>
      </c>
      <c r="D22" s="66">
        <v>1</v>
      </c>
      <c r="E22" s="65">
        <f t="shared" si="2"/>
        <v>5000</v>
      </c>
      <c r="F22" s="65" t="s">
        <v>25</v>
      </c>
      <c r="G22" s="65">
        <v>0</v>
      </c>
      <c r="H22" s="65">
        <f>1000*0.2114</f>
        <v>211.4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385</v>
      </c>
      <c r="G23" s="65">
        <v>0</v>
      </c>
      <c r="H23" s="65">
        <f t="shared" si="0"/>
        <v>385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5000</v>
      </c>
      <c r="D24" s="69">
        <f t="shared" ref="D24:E24" si="6">SUM(D22)</f>
        <v>1</v>
      </c>
      <c r="E24" s="69">
        <f t="shared" si="6"/>
        <v>5000</v>
      </c>
      <c r="F24" s="69">
        <f>SUM(F22:F23)</f>
        <v>385</v>
      </c>
      <c r="G24" s="69">
        <f t="shared" ref="G24:H24" si="7">SUM(G22:G23)</f>
        <v>0</v>
      </c>
      <c r="H24" s="69">
        <f t="shared" si="7"/>
        <v>596.4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5000</v>
      </c>
      <c r="D41" s="66">
        <v>1</v>
      </c>
      <c r="E41" s="65">
        <f t="shared" si="2"/>
        <v>5000</v>
      </c>
      <c r="F41" s="65" t="s">
        <v>42</v>
      </c>
      <c r="G41" s="65">
        <v>0</v>
      </c>
      <c r="H41" s="65">
        <f>900*0.2114</f>
        <v>190.26</v>
      </c>
      <c r="I41" s="86" t="s">
        <v>43</v>
      </c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5000</v>
      </c>
      <c r="D44" s="69">
        <f t="shared" ref="D44:E44" si="17">SUM(D41)</f>
        <v>1</v>
      </c>
      <c r="E44" s="69">
        <f t="shared" si="17"/>
        <v>5000</v>
      </c>
      <c r="F44" s="69">
        <f>SUM(F41:F43)</f>
        <v>0</v>
      </c>
      <c r="G44" s="69">
        <f t="shared" ref="G44:H44" si="18">SUM(G41:G43)</f>
        <v>0</v>
      </c>
      <c r="H44" s="69">
        <f>SUM(H41:H43)</f>
        <v>190.26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10000</v>
      </c>
      <c r="D53" s="69">
        <f t="shared" ref="D53:H53" si="22">SUM(D52,D44,D40,D37,D32,D27,D24,D21,D16,D13)</f>
        <v>2</v>
      </c>
      <c r="E53" s="69">
        <f t="shared" si="22"/>
        <v>10000</v>
      </c>
      <c r="F53" s="69">
        <f t="shared" si="22"/>
        <v>385</v>
      </c>
      <c r="G53" s="69">
        <f t="shared" si="22"/>
        <v>0</v>
      </c>
      <c r="H53" s="69">
        <f>SUM(H52,H44,H40,H37,H32,H27,H24,H21,H16,H13)</f>
        <v>786.66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10000</v>
      </c>
      <c r="B58" s="81"/>
      <c r="C58" s="81">
        <f>H53</f>
        <v>786.66</v>
      </c>
      <c r="D58" s="81"/>
      <c r="E58" s="81">
        <f>F53</f>
        <v>385</v>
      </c>
      <c r="F58" s="81"/>
      <c r="G58" s="81">
        <f>G53</f>
        <v>0</v>
      </c>
      <c r="H58" s="81"/>
      <c r="I58" s="99">
        <f>A58-C58</f>
        <v>9213.34</v>
      </c>
    </row>
    <row r="60" customHeight="1" spans="1:9">
      <c r="A60" s="82" t="s">
        <v>54</v>
      </c>
      <c r="B60" s="83"/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2"/>
      <c r="J11" s="43"/>
      <c r="K11" s="44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/>
      <c r="I12" s="42"/>
      <c r="J12" s="43"/>
      <c r="K12" s="44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0</v>
      </c>
      <c r="H13" s="25"/>
      <c r="I13" s="42"/>
      <c r="J13" s="43"/>
      <c r="K13" s="44" t="s">
        <v>79</v>
      </c>
    </row>
    <row r="14" ht="20.1" customHeight="1" spans="2:11">
      <c r="B14" s="22">
        <v>4</v>
      </c>
      <c r="C14" s="23"/>
      <c r="D14" s="26"/>
      <c r="E14" s="22" t="s">
        <v>83</v>
      </c>
      <c r="F14" s="23"/>
      <c r="G14" s="25">
        <v>0</v>
      </c>
      <c r="H14" s="25"/>
      <c r="I14" s="42"/>
      <c r="J14" s="43"/>
      <c r="K14" s="44" t="s">
        <v>84</v>
      </c>
    </row>
    <row r="15" ht="20.1" customHeight="1" spans="2:11">
      <c r="B15" s="22">
        <v>5</v>
      </c>
      <c r="C15" s="23"/>
      <c r="D15" s="24" t="s">
        <v>46</v>
      </c>
      <c r="E15" s="27" t="s">
        <v>85</v>
      </c>
      <c r="F15" s="27"/>
      <c r="G15" s="25">
        <v>33</v>
      </c>
      <c r="H15" s="25">
        <v>33</v>
      </c>
      <c r="I15" s="42"/>
      <c r="J15" s="43"/>
      <c r="K15" s="44" t="s">
        <v>86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87</v>
      </c>
      <c r="H20" s="21"/>
      <c r="I20" s="21"/>
      <c r="J20" s="21"/>
      <c r="K20" s="21" t="s">
        <v>88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89</v>
      </c>
      <c r="C23" s="16"/>
      <c r="D23" s="16"/>
      <c r="E23" s="16"/>
      <c r="F23" s="16" t="s">
        <v>55</v>
      </c>
      <c r="G23" s="16" t="s">
        <v>90</v>
      </c>
      <c r="H23" s="16"/>
      <c r="I23" s="16"/>
      <c r="J23" s="16" t="s">
        <v>57</v>
      </c>
      <c r="K23" s="16"/>
    </row>
    <row r="26" ht="18.7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宋净菲</v>
      </c>
      <c r="G28" s="7"/>
      <c r="H28" s="6" t="s">
        <v>61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11月4日-6日</v>
      </c>
      <c r="G30" s="11"/>
      <c r="H30" s="10" t="s">
        <v>69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92</v>
      </c>
      <c r="E33" s="27" t="s">
        <v>93</v>
      </c>
      <c r="F33" s="27"/>
      <c r="G33" s="25" t="s">
        <v>94</v>
      </c>
      <c r="H33" s="25" t="s">
        <v>95</v>
      </c>
      <c r="I33" s="25" t="s">
        <v>48</v>
      </c>
      <c r="J33" s="25"/>
      <c r="K33" s="50" t="s">
        <v>76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89</v>
      </c>
      <c r="C38" s="16"/>
      <c r="D38" s="16"/>
      <c r="E38" s="16"/>
      <c r="F38" s="16" t="s">
        <v>55</v>
      </c>
      <c r="G38" s="16" t="s">
        <v>90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2018-12-07T04:17:13Z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