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370"/>
  </bookViews>
  <sheets>
    <sheet name="君悦" sheetId="2" r:id="rId1"/>
  </sheets>
  <calcPr calcId="144525"/>
</workbook>
</file>

<file path=xl/calcChain.xml><?xml version="1.0" encoding="utf-8"?>
<calcChain xmlns="http://schemas.openxmlformats.org/spreadsheetml/2006/main">
  <c r="I37" i="2"/>
  <c r="I36"/>
  <c r="I35"/>
  <c r="I34"/>
  <c r="I33"/>
  <c r="I32"/>
  <c r="I31"/>
  <c r="I30"/>
  <c r="I29"/>
  <c r="I28"/>
  <c r="I27"/>
  <c r="I26"/>
  <c r="I25"/>
  <c r="I24"/>
  <c r="I23"/>
  <c r="I20"/>
  <c r="I19"/>
  <c r="I18"/>
  <c r="I17"/>
  <c r="I16"/>
  <c r="I15"/>
  <c r="I14"/>
  <c r="I13"/>
  <c r="I12"/>
  <c r="I11"/>
  <c r="I10"/>
  <c r="I9"/>
</calcChain>
</file>

<file path=xl/sharedStrings.xml><?xml version="1.0" encoding="utf-8"?>
<sst xmlns="http://schemas.openxmlformats.org/spreadsheetml/2006/main" count="99" uniqueCount="67">
  <si>
    <t>2018年雪佛兰六区区域会议</t>
  </si>
  <si>
    <t>时间:</t>
  </si>
  <si>
    <t xml:space="preserve">2018年3月6日 -8日 </t>
  </si>
  <si>
    <t>地点：</t>
  </si>
  <si>
    <t>云南 -丽江，古城区 香江路8号 ，近玉泉路</t>
  </si>
  <si>
    <t>酒店：</t>
  </si>
  <si>
    <t>丽江金茂君悦酒店</t>
  </si>
  <si>
    <t>人数:</t>
  </si>
  <si>
    <t>经销商140人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</si>
  <si>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</si>
  <si>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</si>
  <si>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</si>
  <si>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</si>
  <si>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</si>
  <si>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</si>
  <si>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</si>
  <si>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</si>
  <si>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</si>
  <si>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房间</t>
  </si>
  <si>
    <t>高级标间</t>
  </si>
  <si>
    <t>间</t>
  </si>
  <si>
    <t>晚</t>
  </si>
  <si>
    <t>含双早</t>
  </si>
  <si>
    <t>高级单间</t>
  </si>
  <si>
    <t>房间合计费用</t>
  </si>
  <si>
    <t>晚餐</t>
  </si>
  <si>
    <t>次</t>
  </si>
  <si>
    <t>用餐</t>
  </si>
  <si>
    <t>午餐lunch</t>
  </si>
  <si>
    <t>人</t>
  </si>
  <si>
    <t>3月7日 午餐</t>
  </si>
  <si>
    <t>桌</t>
  </si>
  <si>
    <t>加茶水 菜品</t>
  </si>
  <si>
    <t>会议当天晚宴dinner</t>
  </si>
  <si>
    <t>3月7日 晚餐</t>
  </si>
  <si>
    <t>酒水饮料</t>
  </si>
  <si>
    <t>3月7日 酒水</t>
  </si>
  <si>
    <t>用餐费用合计</t>
  </si>
  <si>
    <t>会议室</t>
  </si>
  <si>
    <t>大会议室Meeting Room（宴会厅1，2厅）</t>
  </si>
  <si>
    <t>天</t>
  </si>
  <si>
    <t>场</t>
  </si>
  <si>
    <t>3月7日 全天  525平米  含投影仪  140人课桌  300寸</t>
  </si>
  <si>
    <t>会议室选择二（宴会厅1厅或2厅）</t>
  </si>
  <si>
    <t>3月7日 全天   262平米 含投影仪 140人 剧院   200寸</t>
  </si>
  <si>
    <t>LED</t>
  </si>
  <si>
    <t>56平米   P3屏</t>
  </si>
  <si>
    <t>会议费用合计</t>
  </si>
  <si>
    <t>物料</t>
  </si>
  <si>
    <t>欢迎信</t>
  </si>
  <si>
    <t>张</t>
  </si>
  <si>
    <t>展架</t>
  </si>
  <si>
    <t>个</t>
  </si>
  <si>
    <t>奖杯</t>
  </si>
  <si>
    <t>证书</t>
  </si>
  <si>
    <t>物料费用合计</t>
  </si>
  <si>
    <t>执行人员费用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</si>
  <si>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</si>
  <si>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</si>
  <si>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</si>
  <si>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执行人员费用action agent expense</t>
  </si>
  <si>
    <t>执行人员费用合计</t>
  </si>
  <si>
    <t>净价合计</t>
  </si>
  <si>
    <t>服务费10%</t>
  </si>
  <si>
    <t>含服务费合计</t>
  </si>
  <si>
    <t>税费6%</t>
  </si>
  <si>
    <t>含税总价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</si>
</sst>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8" formatCode="\¥#,##0.00;\¥\-#,##0.00"/>
    <numFmt numFmtId="179" formatCode="\¥#,##0.00_);[Red]\(\¥#,##0.00\)"/>
    <numFmt numFmtId="180" formatCode="\¥#,##0.00"/>
  </numFmts>
  <fonts count="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179" fontId="3" fillId="2" borderId="8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5" fillId="3" borderId="8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9" fontId="4" fillId="2" borderId="8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178" fontId="5" fillId="3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9" fontId="4" fillId="0" borderId="5" xfId="1" applyNumberFormat="1" applyFont="1" applyFill="1" applyBorder="1" applyAlignment="1">
      <alignment horizontal="center" vertical="center"/>
    </xf>
    <xf numFmtId="180" fontId="5" fillId="3" borderId="8" xfId="0" applyNumberFormat="1" applyFont="1" applyFill="1" applyBorder="1" applyAlignment="1">
      <alignment horizontal="center" vertical="center"/>
    </xf>
    <xf numFmtId="179" fontId="5" fillId="0" borderId="8" xfId="1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9" fontId="3" fillId="2" borderId="5" xfId="1" applyNumberFormat="1" applyFont="1" applyFill="1" applyBorder="1" applyAlignment="1">
      <alignment horizontal="left" vertical="center"/>
    </xf>
    <xf numFmtId="179" fontId="5" fillId="4" borderId="8" xfId="1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8" fontId="6" fillId="2" borderId="8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center" vertical="center"/>
    </xf>
    <xf numFmtId="179" fontId="3" fillId="6" borderId="5" xfId="1" applyNumberFormat="1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left" vertical="center"/>
    </xf>
    <xf numFmtId="0" fontId="3" fillId="7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58" fontId="6" fillId="3" borderId="17" xfId="0" applyNumberFormat="1" applyFont="1" applyFill="1" applyBorder="1" applyAlignment="1">
      <alignment horizontal="center" vertical="center"/>
    </xf>
    <xf numFmtId="179" fontId="5" fillId="3" borderId="17" xfId="0" applyNumberFormat="1" applyFont="1" applyFill="1" applyBorder="1" applyAlignment="1">
      <alignment horizontal="center" vertical="center"/>
    </xf>
    <xf numFmtId="179" fontId="5" fillId="3" borderId="16" xfId="0" applyNumberFormat="1" applyFont="1" applyFill="1" applyBorder="1" applyAlignment="1">
      <alignment horizontal="center" vertical="center"/>
    </xf>
    <xf numFmtId="179" fontId="4" fillId="2" borderId="16" xfId="0" applyNumberFormat="1" applyFont="1" applyFill="1" applyBorder="1" applyAlignment="1">
      <alignment horizontal="center" vertical="center"/>
    </xf>
    <xf numFmtId="179" fontId="5" fillId="4" borderId="8" xfId="0" applyNumberFormat="1" applyFont="1" applyFill="1" applyBorder="1" applyAlignment="1">
      <alignment horizontal="center" vertical="center"/>
    </xf>
    <xf numFmtId="179" fontId="5" fillId="4" borderId="16" xfId="0" applyNumberFormat="1" applyFont="1" applyFill="1" applyBorder="1" applyAlignment="1">
      <alignment horizontal="left" vertical="center"/>
    </xf>
    <xf numFmtId="179" fontId="5" fillId="4" borderId="16" xfId="0" applyNumberFormat="1" applyFont="1" applyFill="1" applyBorder="1" applyAlignment="1">
      <alignment horizontal="center" vertical="center"/>
    </xf>
    <xf numFmtId="179" fontId="5" fillId="0" borderId="16" xfId="0" applyNumberFormat="1" applyFont="1" applyFill="1" applyBorder="1" applyAlignment="1">
      <alignment horizontal="center" vertical="center" wrapText="1"/>
    </xf>
    <xf numFmtId="179" fontId="3" fillId="2" borderId="16" xfId="0" applyNumberFormat="1" applyFont="1" applyFill="1" applyBorder="1" applyAlignment="1">
      <alignment horizontal="center" vertical="center"/>
    </xf>
    <xf numFmtId="179" fontId="3" fillId="5" borderId="8" xfId="0" applyNumberFormat="1" applyFont="1" applyFill="1" applyBorder="1" applyAlignment="1">
      <alignment horizontal="center" vertical="center"/>
    </xf>
    <xf numFmtId="179" fontId="3" fillId="5" borderId="16" xfId="0" applyNumberFormat="1" applyFont="1" applyFill="1" applyBorder="1" applyAlignment="1">
      <alignment horizontal="center" vertical="center"/>
    </xf>
    <xf numFmtId="179" fontId="3" fillId="6" borderId="8" xfId="0" applyNumberFormat="1" applyFont="1" applyFill="1" applyBorder="1" applyAlignment="1">
      <alignment horizontal="center" vertical="center"/>
    </xf>
    <xf numFmtId="179" fontId="3" fillId="6" borderId="16" xfId="0" applyNumberFormat="1" applyFont="1" applyFill="1" applyBorder="1" applyAlignment="1">
      <alignment horizontal="center" vertical="center"/>
    </xf>
    <xf numFmtId="179" fontId="3" fillId="7" borderId="14" xfId="0" applyNumberFormat="1" applyFont="1" applyFill="1" applyBorder="1" applyAlignment="1">
      <alignment horizontal="center" vertical="center"/>
    </xf>
    <xf numFmtId="179" fontId="3" fillId="7" borderId="18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79" fontId="5" fillId="3" borderId="8" xfId="1" applyNumberFormat="1" applyFont="1" applyFill="1" applyBorder="1" applyAlignment="1">
      <alignment horizontal="center" vertical="center"/>
    </xf>
    <xf numFmtId="179" fontId="4" fillId="2" borderId="5" xfId="1" applyNumberFormat="1" applyFont="1" applyFill="1" applyBorder="1" applyAlignment="1">
      <alignment horizontal="left" vertical="center"/>
    </xf>
    <xf numFmtId="179" fontId="4" fillId="2" borderId="8" xfId="1" applyNumberFormat="1" applyFont="1" applyFill="1" applyBorder="1" applyAlignment="1">
      <alignment horizontal="left" vertical="center"/>
    </xf>
    <xf numFmtId="179" fontId="5" fillId="0" borderId="8" xfId="1" applyNumberFormat="1" applyFont="1" applyFill="1" applyBorder="1" applyAlignment="1">
      <alignment horizontal="center" vertical="center"/>
    </xf>
    <xf numFmtId="179" fontId="3" fillId="2" borderId="5" xfId="1" applyNumberFormat="1" applyFont="1" applyFill="1" applyBorder="1" applyAlignment="1">
      <alignment horizontal="left" vertical="center"/>
    </xf>
    <xf numFmtId="179" fontId="3" fillId="2" borderId="8" xfId="1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179" fontId="6" fillId="2" borderId="8" xfId="1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9" fontId="3" fillId="6" borderId="8" xfId="1" applyNumberFormat="1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79" fontId="4" fillId="0" borderId="5" xfId="1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79" fontId="5" fillId="8" borderId="8" xfId="0" applyNumberFormat="1" applyFont="1" applyFill="1" applyBorder="1" applyAlignment="1">
      <alignment horizontal="center" vertical="center"/>
    </xf>
    <xf numFmtId="179" fontId="3" fillId="8" borderId="8" xfId="0" applyNumberFormat="1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10" workbookViewId="0">
      <selection activeCell="I28" sqref="I28"/>
    </sheetView>
  </sheetViews>
  <sheetFormatPr defaultColWidth="9" defaultRowHeight="16.5"/>
  <cols>
    <col min="1" max="1" width="14.5" style="1" customWidth="1"/>
    <col min="2" max="2" width="10" style="1" customWidth="1"/>
    <col min="3" max="3" width="25.875" style="1" customWidth="1"/>
    <col min="4" max="7" width="8.125" style="1" customWidth="1"/>
    <col min="8" max="8" width="10.375" style="2" customWidth="1"/>
    <col min="9" max="9" width="13.75" style="2" customWidth="1"/>
    <col min="10" max="10" width="45.25" style="2" customWidth="1"/>
    <col min="11" max="16384" width="9" style="1"/>
  </cols>
  <sheetData>
    <row r="1" spans="1:10" ht="27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1" t="s">
        <v>1</v>
      </c>
      <c r="B2" s="1" t="s">
        <v>2</v>
      </c>
      <c r="H2" s="1"/>
      <c r="I2" s="1"/>
      <c r="J2" s="1"/>
    </row>
    <row r="3" spans="1:10">
      <c r="A3" s="1" t="s">
        <v>3</v>
      </c>
      <c r="B3" s="53" t="s">
        <v>4</v>
      </c>
      <c r="C3" s="53"/>
      <c r="H3" s="1"/>
      <c r="I3" s="1"/>
      <c r="J3" s="1"/>
    </row>
    <row r="4" spans="1:10">
      <c r="A4" s="1" t="s">
        <v>5</v>
      </c>
      <c r="B4" s="1" t="s">
        <v>6</v>
      </c>
      <c r="H4" s="1"/>
      <c r="I4" s="1"/>
      <c r="J4" s="1"/>
    </row>
    <row r="5" spans="1:10">
      <c r="A5" s="1" t="s">
        <v>7</v>
      </c>
      <c r="B5" s="53" t="s">
        <v>8</v>
      </c>
      <c r="C5" s="53"/>
      <c r="H5" s="1"/>
      <c r="I5" s="1"/>
      <c r="J5" s="1"/>
    </row>
    <row r="6" spans="1:10">
      <c r="A6" s="3" t="s">
        <v>9</v>
      </c>
      <c r="B6" s="54"/>
      <c r="C6" s="55"/>
      <c r="D6" s="54" t="s">
        <v>10</v>
      </c>
      <c r="E6" s="56"/>
      <c r="F6" s="56"/>
      <c r="G6" s="56"/>
      <c r="H6" s="56"/>
      <c r="I6" s="55"/>
      <c r="J6" s="34" t="s">
        <v>11</v>
      </c>
    </row>
    <row r="7" spans="1:10">
      <c r="A7" s="4"/>
      <c r="B7" s="57"/>
      <c r="C7" s="58"/>
      <c r="D7" s="5" t="s">
        <v>12</v>
      </c>
      <c r="E7" s="5"/>
      <c r="F7" s="5"/>
      <c r="G7" s="5"/>
      <c r="H7" s="6" t="s">
        <v>13</v>
      </c>
      <c r="I7" s="6"/>
      <c r="J7" s="35"/>
    </row>
    <row r="8" spans="1:10">
      <c r="A8" s="4"/>
      <c r="B8" s="57"/>
      <c r="C8" s="58"/>
      <c r="D8" s="5" t="s">
        <v>14</v>
      </c>
      <c r="E8" s="5" t="s">
        <v>15</v>
      </c>
      <c r="F8" s="5" t="s">
        <v>14</v>
      </c>
      <c r="G8" s="5" t="s">
        <v>15</v>
      </c>
      <c r="H8" s="6" t="s">
        <v>16</v>
      </c>
      <c r="I8" s="6" t="s">
        <v>17</v>
      </c>
      <c r="J8" s="35"/>
    </row>
    <row r="9" spans="1:10">
      <c r="A9" s="74" t="s">
        <v>18</v>
      </c>
      <c r="B9" s="59" t="s">
        <v>19</v>
      </c>
      <c r="C9" s="60"/>
      <c r="D9" s="7">
        <v>2</v>
      </c>
      <c r="E9" s="7" t="s">
        <v>20</v>
      </c>
      <c r="F9" s="7">
        <v>2</v>
      </c>
      <c r="G9" s="7" t="s">
        <v>21</v>
      </c>
      <c r="H9" s="8">
        <v>600</v>
      </c>
      <c r="I9" s="8">
        <f>D9*F9*H9</f>
        <v>2400</v>
      </c>
      <c r="J9" s="36" t="s">
        <v>22</v>
      </c>
    </row>
    <row r="10" spans="1:10">
      <c r="A10" s="75"/>
      <c r="B10" s="59" t="s">
        <v>23</v>
      </c>
      <c r="C10" s="60"/>
      <c r="D10" s="7">
        <v>1</v>
      </c>
      <c r="E10" s="7" t="s">
        <v>20</v>
      </c>
      <c r="F10" s="7">
        <v>2</v>
      </c>
      <c r="G10" s="7" t="s">
        <v>21</v>
      </c>
      <c r="H10" s="8">
        <v>600</v>
      </c>
      <c r="I10" s="8">
        <f>D10*F10*H10</f>
        <v>1200</v>
      </c>
      <c r="J10" s="36" t="s">
        <v>22</v>
      </c>
    </row>
    <row r="11" spans="1:10">
      <c r="A11" s="9" t="s">
        <v>24</v>
      </c>
      <c r="B11" s="10"/>
      <c r="C11" s="11"/>
      <c r="D11" s="12"/>
      <c r="E11" s="12"/>
      <c r="F11" s="12"/>
      <c r="G11" s="12"/>
      <c r="H11" s="13"/>
      <c r="I11" s="13">
        <f>SUM(I9:I10)</f>
        <v>3600</v>
      </c>
      <c r="J11" s="35"/>
    </row>
    <row r="12" spans="1:10">
      <c r="A12" s="14"/>
      <c r="B12" s="59" t="s">
        <v>25</v>
      </c>
      <c r="C12" s="60"/>
      <c r="D12" s="7">
        <v>1</v>
      </c>
      <c r="E12" s="7" t="s">
        <v>26</v>
      </c>
      <c r="F12" s="7">
        <v>1</v>
      </c>
      <c r="G12" s="7" t="s">
        <v>26</v>
      </c>
      <c r="H12" s="8">
        <v>1919</v>
      </c>
      <c r="I12" s="79">
        <f>D12*F12*H12</f>
        <v>1919</v>
      </c>
      <c r="J12" s="37">
        <v>43165</v>
      </c>
    </row>
    <row r="13" spans="1:10">
      <c r="A13" s="74" t="s">
        <v>27</v>
      </c>
      <c r="B13" s="61" t="s">
        <v>28</v>
      </c>
      <c r="C13" s="61"/>
      <c r="D13" s="7">
        <v>143</v>
      </c>
      <c r="E13" s="7" t="s">
        <v>29</v>
      </c>
      <c r="F13" s="7">
        <v>1</v>
      </c>
      <c r="G13" s="7" t="s">
        <v>26</v>
      </c>
      <c r="H13" s="15">
        <v>158</v>
      </c>
      <c r="I13" s="8">
        <f t="shared" ref="I13:I18" si="0">D13*F13*H13</f>
        <v>22594</v>
      </c>
      <c r="J13" s="38" t="s">
        <v>30</v>
      </c>
    </row>
    <row r="14" spans="1:10">
      <c r="A14" s="75"/>
      <c r="B14" s="61"/>
      <c r="C14" s="61"/>
      <c r="D14" s="7">
        <v>2</v>
      </c>
      <c r="E14" s="7" t="s">
        <v>31</v>
      </c>
      <c r="F14" s="7">
        <v>1</v>
      </c>
      <c r="G14" s="7" t="s">
        <v>26</v>
      </c>
      <c r="H14" s="15">
        <v>2000</v>
      </c>
      <c r="I14" s="8">
        <f t="shared" si="0"/>
        <v>4000</v>
      </c>
      <c r="J14" s="38"/>
    </row>
    <row r="15" spans="1:10">
      <c r="A15" s="75"/>
      <c r="B15" s="61"/>
      <c r="C15" s="61"/>
      <c r="D15" s="7">
        <v>1</v>
      </c>
      <c r="E15" s="7" t="s">
        <v>31</v>
      </c>
      <c r="F15" s="7">
        <v>1</v>
      </c>
      <c r="G15" s="7" t="s">
        <v>26</v>
      </c>
      <c r="H15" s="15">
        <v>460.03</v>
      </c>
      <c r="I15" s="8">
        <f t="shared" si="0"/>
        <v>460.03</v>
      </c>
      <c r="J15" s="38" t="s">
        <v>32</v>
      </c>
    </row>
    <row r="16" spans="1:10">
      <c r="A16" s="75"/>
      <c r="B16" s="61" t="s">
        <v>33</v>
      </c>
      <c r="C16" s="61"/>
      <c r="D16" s="7">
        <v>15</v>
      </c>
      <c r="E16" s="7" t="s">
        <v>29</v>
      </c>
      <c r="F16" s="7">
        <v>1</v>
      </c>
      <c r="G16" s="7" t="s">
        <v>26</v>
      </c>
      <c r="H16" s="15">
        <v>300</v>
      </c>
      <c r="I16" s="8">
        <f t="shared" si="0"/>
        <v>4500</v>
      </c>
      <c r="J16" s="38"/>
    </row>
    <row r="17" spans="1:10">
      <c r="A17" s="75"/>
      <c r="B17" s="61"/>
      <c r="C17" s="61"/>
      <c r="D17" s="7">
        <v>15</v>
      </c>
      <c r="E17" s="7" t="s">
        <v>31</v>
      </c>
      <c r="F17" s="7">
        <v>1</v>
      </c>
      <c r="G17" s="7" t="s">
        <v>26</v>
      </c>
      <c r="H17" s="15">
        <v>2000</v>
      </c>
      <c r="I17" s="8">
        <f t="shared" si="0"/>
        <v>30000</v>
      </c>
      <c r="J17" s="38" t="s">
        <v>34</v>
      </c>
    </row>
    <row r="18" spans="1:10">
      <c r="A18" s="75"/>
      <c r="B18" s="61" t="s">
        <v>35</v>
      </c>
      <c r="C18" s="61"/>
      <c r="D18" s="7">
        <v>1</v>
      </c>
      <c r="E18" s="7" t="s">
        <v>26</v>
      </c>
      <c r="F18" s="7">
        <v>1</v>
      </c>
      <c r="G18" s="7" t="s">
        <v>26</v>
      </c>
      <c r="H18" s="15">
        <v>4853</v>
      </c>
      <c r="I18" s="79">
        <f t="shared" si="0"/>
        <v>4853</v>
      </c>
      <c r="J18" s="39" t="s">
        <v>36</v>
      </c>
    </row>
    <row r="19" spans="1:10">
      <c r="A19" s="62" t="s">
        <v>37</v>
      </c>
      <c r="B19" s="63"/>
      <c r="C19" s="63"/>
      <c r="D19" s="16"/>
      <c r="E19" s="16"/>
      <c r="F19" s="16"/>
      <c r="G19" s="16"/>
      <c r="H19" s="16"/>
      <c r="I19" s="13">
        <f>SUM(I12:I18)</f>
        <v>68326.03</v>
      </c>
      <c r="J19" s="40"/>
    </row>
    <row r="20" spans="1:10">
      <c r="A20" s="76" t="s">
        <v>38</v>
      </c>
      <c r="B20" s="61" t="s">
        <v>39</v>
      </c>
      <c r="C20" s="61"/>
      <c r="D20" s="7">
        <v>1</v>
      </c>
      <c r="E20" s="7" t="s">
        <v>40</v>
      </c>
      <c r="F20" s="7">
        <v>1</v>
      </c>
      <c r="G20" s="7" t="s">
        <v>41</v>
      </c>
      <c r="H20" s="18">
        <v>25000</v>
      </c>
      <c r="I20" s="41">
        <f>H20*F20*D20</f>
        <v>25000</v>
      </c>
      <c r="J20" s="42" t="s">
        <v>42</v>
      </c>
    </row>
    <row r="21" spans="1:10">
      <c r="A21" s="76"/>
      <c r="B21" s="61" t="s">
        <v>43</v>
      </c>
      <c r="C21" s="61"/>
      <c r="D21" s="7">
        <v>1</v>
      </c>
      <c r="E21" s="7" t="s">
        <v>40</v>
      </c>
      <c r="F21" s="7">
        <v>1</v>
      </c>
      <c r="G21" s="7" t="s">
        <v>41</v>
      </c>
      <c r="H21" s="18">
        <v>17000</v>
      </c>
      <c r="I21" s="41">
        <v>0</v>
      </c>
      <c r="J21" s="42" t="s">
        <v>44</v>
      </c>
    </row>
    <row r="22" spans="1:10">
      <c r="A22" s="76"/>
      <c r="B22" s="61" t="s">
        <v>45</v>
      </c>
      <c r="C22" s="61"/>
      <c r="D22" s="7">
        <v>1</v>
      </c>
      <c r="E22" s="7" t="s">
        <v>40</v>
      </c>
      <c r="F22" s="7">
        <v>1</v>
      </c>
      <c r="G22" s="7" t="s">
        <v>41</v>
      </c>
      <c r="H22" s="18">
        <v>20000</v>
      </c>
      <c r="I22" s="41">
        <v>0</v>
      </c>
      <c r="J22" s="43" t="s">
        <v>46</v>
      </c>
    </row>
    <row r="23" spans="1:10">
      <c r="A23" s="62" t="s">
        <v>47</v>
      </c>
      <c r="B23" s="63"/>
      <c r="C23" s="63"/>
      <c r="D23" s="16"/>
      <c r="E23" s="16"/>
      <c r="F23" s="16"/>
      <c r="G23" s="16"/>
      <c r="H23" s="16"/>
      <c r="I23" s="13">
        <f>SUM(I20,I22)</f>
        <v>25000</v>
      </c>
      <c r="J23" s="40"/>
    </row>
    <row r="24" spans="1:10" ht="17.25" customHeight="1">
      <c r="A24" s="76" t="s">
        <v>48</v>
      </c>
      <c r="B24" s="64" t="s">
        <v>49</v>
      </c>
      <c r="C24" s="64"/>
      <c r="D24" s="20">
        <v>150</v>
      </c>
      <c r="E24" s="20" t="s">
        <v>50</v>
      </c>
      <c r="F24" s="20">
        <v>1</v>
      </c>
      <c r="G24" s="20" t="s">
        <v>26</v>
      </c>
      <c r="H24" s="19">
        <v>8</v>
      </c>
      <c r="I24" s="41">
        <f>D24*F24*H24</f>
        <v>1200</v>
      </c>
      <c r="J24" s="44"/>
    </row>
    <row r="25" spans="1:10" ht="17.25" customHeight="1">
      <c r="A25" s="76"/>
      <c r="B25" s="64" t="s">
        <v>51</v>
      </c>
      <c r="C25" s="64"/>
      <c r="D25" s="20">
        <v>2</v>
      </c>
      <c r="E25" s="20" t="s">
        <v>52</v>
      </c>
      <c r="F25" s="20">
        <v>1</v>
      </c>
      <c r="G25" s="20" t="s">
        <v>26</v>
      </c>
      <c r="H25" s="19">
        <v>300</v>
      </c>
      <c r="I25" s="41">
        <f>D25*F25*H25</f>
        <v>600</v>
      </c>
      <c r="J25" s="44"/>
    </row>
    <row r="26" spans="1:10" ht="17.25" customHeight="1">
      <c r="A26" s="17"/>
      <c r="B26" s="64" t="s">
        <v>53</v>
      </c>
      <c r="C26" s="64"/>
      <c r="D26" s="20">
        <v>20</v>
      </c>
      <c r="E26" s="20" t="s">
        <v>52</v>
      </c>
      <c r="F26" s="20">
        <v>1</v>
      </c>
      <c r="G26" s="20" t="s">
        <v>26</v>
      </c>
      <c r="H26" s="19">
        <v>130</v>
      </c>
      <c r="I26" s="41">
        <f>D26*F26*H26</f>
        <v>2600</v>
      </c>
      <c r="J26" s="44"/>
    </row>
    <row r="27" spans="1:10" ht="17.25" customHeight="1">
      <c r="A27" s="17"/>
      <c r="B27" s="64" t="s">
        <v>54</v>
      </c>
      <c r="C27" s="64"/>
      <c r="D27" s="20">
        <v>18</v>
      </c>
      <c r="E27" s="20" t="s">
        <v>52</v>
      </c>
      <c r="F27" s="20">
        <v>1</v>
      </c>
      <c r="G27" s="20" t="s">
        <v>26</v>
      </c>
      <c r="H27" s="19">
        <v>40</v>
      </c>
      <c r="I27" s="41">
        <f>D27*F27*H27</f>
        <v>720</v>
      </c>
      <c r="J27" s="44"/>
    </row>
    <row r="28" spans="1:10">
      <c r="A28" s="65" t="s">
        <v>55</v>
      </c>
      <c r="B28" s="66"/>
      <c r="C28" s="66"/>
      <c r="D28" s="5"/>
      <c r="E28" s="5"/>
      <c r="F28" s="5"/>
      <c r="G28" s="5"/>
      <c r="H28" s="5"/>
      <c r="I28" s="80">
        <f>SUM(I24:I27)</f>
        <v>5120</v>
      </c>
      <c r="J28" s="45"/>
    </row>
    <row r="29" spans="1:10">
      <c r="A29" s="77" t="s">
        <v>56</v>
      </c>
      <c r="B29" s="67" t="s">
        <v>57</v>
      </c>
      <c r="C29" s="67"/>
      <c r="D29" s="20">
        <v>1</v>
      </c>
      <c r="E29" s="20" t="s">
        <v>29</v>
      </c>
      <c r="F29" s="20">
        <v>2</v>
      </c>
      <c r="G29" s="20" t="s">
        <v>26</v>
      </c>
      <c r="H29" s="22">
        <v>1500</v>
      </c>
      <c r="I29" s="22">
        <f t="shared" ref="I29:I31" si="1">H29*F29*D29</f>
        <v>3000</v>
      </c>
      <c r="J29" s="78" t="s">
        <v>58</v>
      </c>
    </row>
    <row r="30" spans="1:10">
      <c r="A30" s="77"/>
      <c r="B30" s="67" t="s">
        <v>59</v>
      </c>
      <c r="C30" s="67"/>
      <c r="D30" s="20">
        <v>1</v>
      </c>
      <c r="E30" s="20" t="s">
        <v>20</v>
      </c>
      <c r="F30" s="20">
        <v>3</v>
      </c>
      <c r="G30" s="20" t="s">
        <v>21</v>
      </c>
      <c r="H30" s="22">
        <v>400</v>
      </c>
      <c r="I30" s="22">
        <f t="shared" si="1"/>
        <v>1200</v>
      </c>
      <c r="J30" s="78"/>
    </row>
    <row r="31" spans="1:10">
      <c r="A31" s="77"/>
      <c r="B31" s="67" t="s">
        <v>60</v>
      </c>
      <c r="C31" s="67"/>
      <c r="D31" s="20">
        <v>2</v>
      </c>
      <c r="E31" s="20" t="s">
        <v>29</v>
      </c>
      <c r="F31" s="20">
        <v>4</v>
      </c>
      <c r="G31" s="20" t="s">
        <v>40</v>
      </c>
      <c r="H31" s="22">
        <v>400</v>
      </c>
      <c r="I31" s="22">
        <f t="shared" si="1"/>
        <v>3200</v>
      </c>
      <c r="J31" s="78"/>
    </row>
    <row r="32" spans="1:10">
      <c r="A32" s="21" t="s">
        <v>61</v>
      </c>
      <c r="B32" s="68"/>
      <c r="C32" s="68"/>
      <c r="D32" s="23"/>
      <c r="E32" s="23"/>
      <c r="F32" s="23"/>
      <c r="G32" s="23"/>
      <c r="H32" s="24"/>
      <c r="I32" s="6">
        <f>SUM(I29:I31)</f>
        <v>7400</v>
      </c>
      <c r="J32" s="45"/>
    </row>
    <row r="33" spans="1:10">
      <c r="A33" s="25" t="s">
        <v>62</v>
      </c>
      <c r="B33" s="69"/>
      <c r="C33" s="70"/>
      <c r="D33" s="28"/>
      <c r="E33" s="28"/>
      <c r="F33" s="28"/>
      <c r="G33" s="28"/>
      <c r="H33" s="29"/>
      <c r="I33" s="46">
        <f>SUM(I11,I19,I23,I28,I32)</f>
        <v>109446.03</v>
      </c>
      <c r="J33" s="47"/>
    </row>
    <row r="34" spans="1:10">
      <c r="A34" s="25" t="s">
        <v>63</v>
      </c>
      <c r="B34" s="69"/>
      <c r="C34" s="70"/>
      <c r="D34" s="28"/>
      <c r="E34" s="28"/>
      <c r="F34" s="28"/>
      <c r="G34" s="28"/>
      <c r="H34" s="29"/>
      <c r="I34" s="46">
        <f>I33*0.1</f>
        <v>10944.602999999999</v>
      </c>
      <c r="J34" s="47"/>
    </row>
    <row r="35" spans="1:10">
      <c r="A35" s="25" t="s">
        <v>64</v>
      </c>
      <c r="B35" s="26"/>
      <c r="C35" s="27"/>
      <c r="D35" s="28"/>
      <c r="E35" s="28"/>
      <c r="F35" s="28"/>
      <c r="G35" s="28"/>
      <c r="H35" s="29"/>
      <c r="I35" s="46">
        <f>SUM(I33:I34)</f>
        <v>120390.633</v>
      </c>
      <c r="J35" s="47"/>
    </row>
    <row r="36" spans="1:10">
      <c r="A36" s="30" t="s">
        <v>65</v>
      </c>
      <c r="B36" s="71"/>
      <c r="C36" s="71"/>
      <c r="D36" s="31"/>
      <c r="E36" s="31"/>
      <c r="F36" s="31"/>
      <c r="G36" s="31"/>
      <c r="H36" s="31"/>
      <c r="I36" s="48">
        <f>I35*0.06</f>
        <v>7223.4379799999997</v>
      </c>
      <c r="J36" s="49"/>
    </row>
    <row r="37" spans="1:10">
      <c r="A37" s="32" t="s">
        <v>66</v>
      </c>
      <c r="B37" s="72"/>
      <c r="C37" s="73"/>
      <c r="D37" s="33"/>
      <c r="E37" s="33"/>
      <c r="F37" s="33"/>
      <c r="G37" s="33"/>
      <c r="H37" s="33"/>
      <c r="I37" s="50">
        <f>SUM(I35:I36)</f>
        <v>127614.07098</v>
      </c>
      <c r="J37" s="51"/>
    </row>
    <row r="47" spans="1:10" ht="21" customHeight="1"/>
  </sheetData>
  <mergeCells count="37">
    <mergeCell ref="J29:J31"/>
    <mergeCell ref="B16:C17"/>
    <mergeCell ref="B13:C15"/>
    <mergeCell ref="B33:C33"/>
    <mergeCell ref="B34:C34"/>
    <mergeCell ref="B36:C36"/>
    <mergeCell ref="B37:C37"/>
    <mergeCell ref="A9:A10"/>
    <mergeCell ref="A13:A18"/>
    <mergeCell ref="A20:A22"/>
    <mergeCell ref="A24:A25"/>
    <mergeCell ref="A29:A31"/>
    <mergeCell ref="A28:C28"/>
    <mergeCell ref="B29:C29"/>
    <mergeCell ref="B30:C30"/>
    <mergeCell ref="B31:C31"/>
    <mergeCell ref="B32:C32"/>
    <mergeCell ref="A23:C23"/>
    <mergeCell ref="B24:C24"/>
    <mergeCell ref="B25:C25"/>
    <mergeCell ref="B26:C26"/>
    <mergeCell ref="B27:C27"/>
    <mergeCell ref="B18:C18"/>
    <mergeCell ref="A19:C19"/>
    <mergeCell ref="B20:C20"/>
    <mergeCell ref="B21:C21"/>
    <mergeCell ref="B22:C22"/>
    <mergeCell ref="B7:C7"/>
    <mergeCell ref="B8:C8"/>
    <mergeCell ref="B9:C9"/>
    <mergeCell ref="B10:C10"/>
    <mergeCell ref="B12:C12"/>
    <mergeCell ref="A1:J1"/>
    <mergeCell ref="B3:C3"/>
    <mergeCell ref="B5:C5"/>
    <mergeCell ref="B6:C6"/>
    <mergeCell ref="D6:I6"/>
  </mergeCells>
  <phoneticPr fontId="8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君悦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caoli</dc:creator>
  <cp:lastModifiedBy>China</cp:lastModifiedBy>
  <dcterms:created xsi:type="dcterms:W3CDTF">2018-01-03T09:06:00Z</dcterms:created>
  <dcterms:modified xsi:type="dcterms:W3CDTF">2018-03-22T03:12:19Z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