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C48F43E9-028D-454C-B7B8-2F177B48C59A}" xr6:coauthVersionLast="47" xr6:coauthVersionMax="47" xr10:uidLastSave="{00000000-0000-0000-0000-000000000000}"/>
  <bookViews>
    <workbookView xWindow="5100" yWindow="500" windowWidth="28660" windowHeight="16260" xr2:uid="{00000000-000D-0000-FFFF-FFFF00000000}"/>
  </bookViews>
  <sheets>
    <sheet name="金主侧预算单" sheetId="2" r:id="rId1"/>
    <sheet name="主播侧预算单" sheetId="3" r:id="rId2"/>
    <sheet name="Sheet5" sheetId="9" r:id="rId3"/>
    <sheet name="Sheet2" sheetId="11" r:id="rId4"/>
    <sheet name="VIP用车明细" sheetId="14" r:id="rId5"/>
    <sheet name="主播用车明细" sheetId="12" r:id="rId6"/>
    <sheet name="限价" sheetId="10" r:id="rId7"/>
    <sheet name="Sheet4" sheetId="13" r:id="rId8"/>
    <sheet name="员工差旅机票费用" sheetId="6" r:id="rId9"/>
    <sheet name="Sheet3" sheetId="7" r:id="rId10"/>
    <sheet name="主播侧机票费用" sheetId="8" r:id="rId11"/>
    <sheet name="VIP侧机票费用" sheetId="5" r:id="rId12"/>
    <sheet name="总预算" sheetId="4" r:id="rId13"/>
  </sheets>
  <externalReferences>
    <externalReference r:id="rId14"/>
  </externalReferences>
  <definedNames>
    <definedName name="_xlnm._FilterDatabase" localSheetId="4" hidden="1">VIP用车明细!$A$1:$W$251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6" i="2" l="1"/>
  <c r="K140" i="2" l="1"/>
  <c r="K217" i="3"/>
  <c r="K216" i="3"/>
  <c r="K215" i="3"/>
  <c r="K214" i="3"/>
  <c r="K213" i="3"/>
  <c r="G5" i="9"/>
  <c r="K212" i="3"/>
  <c r="K211" i="3"/>
  <c r="K210" i="3"/>
  <c r="K209" i="3"/>
  <c r="K208" i="3"/>
  <c r="K207" i="3"/>
  <c r="K121" i="2"/>
  <c r="G3" i="9"/>
  <c r="G14" i="9" l="1"/>
  <c r="K148" i="3"/>
  <c r="K123" i="3"/>
  <c r="K122" i="3"/>
  <c r="K116" i="3"/>
  <c r="K117" i="3"/>
  <c r="K118" i="3"/>
  <c r="K119" i="3"/>
  <c r="K120" i="3"/>
  <c r="K121" i="3"/>
  <c r="K115" i="3"/>
  <c r="K114" i="3"/>
  <c r="K110" i="3"/>
  <c r="K109" i="3"/>
  <c r="K108" i="3"/>
  <c r="K107" i="3"/>
  <c r="S243" i="14"/>
  <c r="P243" i="14"/>
  <c r="W243" i="14" s="1"/>
  <c r="J243" i="14"/>
  <c r="S242" i="14"/>
  <c r="P242" i="14"/>
  <c r="J242" i="14"/>
  <c r="S241" i="14"/>
  <c r="P241" i="14"/>
  <c r="W241" i="14" s="1"/>
  <c r="J241" i="14"/>
  <c r="S240" i="14"/>
  <c r="P240" i="14"/>
  <c r="J240" i="14"/>
  <c r="S239" i="14"/>
  <c r="P239" i="14"/>
  <c r="J239" i="14"/>
  <c r="S238" i="14"/>
  <c r="P238" i="14"/>
  <c r="J238" i="14"/>
  <c r="S237" i="14"/>
  <c r="P237" i="14"/>
  <c r="J237" i="14"/>
  <c r="S236" i="14"/>
  <c r="P236" i="14"/>
  <c r="W236" i="14" s="1"/>
  <c r="J236" i="14"/>
  <c r="S235" i="14"/>
  <c r="P235" i="14"/>
  <c r="J235" i="14"/>
  <c r="S234" i="14"/>
  <c r="P234" i="14"/>
  <c r="J234" i="14"/>
  <c r="S233" i="14"/>
  <c r="P233" i="14"/>
  <c r="W233" i="14" s="1"/>
  <c r="J233" i="14"/>
  <c r="S232" i="14"/>
  <c r="P232" i="14"/>
  <c r="W232" i="14" s="1"/>
  <c r="J232" i="14"/>
  <c r="S231" i="14"/>
  <c r="P231" i="14"/>
  <c r="J231" i="14"/>
  <c r="S230" i="14"/>
  <c r="P230" i="14"/>
  <c r="J230" i="14"/>
  <c r="S229" i="14"/>
  <c r="P229" i="14"/>
  <c r="W229" i="14" s="1"/>
  <c r="J229" i="14"/>
  <c r="S228" i="14"/>
  <c r="P228" i="14"/>
  <c r="W228" i="14" s="1"/>
  <c r="J228" i="14"/>
  <c r="S227" i="14"/>
  <c r="P227" i="14"/>
  <c r="J227" i="14"/>
  <c r="S226" i="14"/>
  <c r="P226" i="14"/>
  <c r="J226" i="14"/>
  <c r="S225" i="14"/>
  <c r="P225" i="14"/>
  <c r="W225" i="14" s="1"/>
  <c r="J225" i="14"/>
  <c r="S224" i="14"/>
  <c r="P224" i="14"/>
  <c r="W224" i="14" s="1"/>
  <c r="J224" i="14"/>
  <c r="S223" i="14"/>
  <c r="P223" i="14"/>
  <c r="J223" i="14"/>
  <c r="S222" i="14"/>
  <c r="P222" i="14"/>
  <c r="J222" i="14"/>
  <c r="S221" i="14"/>
  <c r="P221" i="14"/>
  <c r="W221" i="14" s="1"/>
  <c r="J221" i="14"/>
  <c r="S220" i="14"/>
  <c r="P220" i="14"/>
  <c r="W220" i="14" s="1"/>
  <c r="J220" i="14"/>
  <c r="S219" i="14"/>
  <c r="P219" i="14"/>
  <c r="J219" i="14"/>
  <c r="S218" i="14"/>
  <c r="P218" i="14"/>
  <c r="J218" i="14"/>
  <c r="S217" i="14"/>
  <c r="P217" i="14"/>
  <c r="W217" i="14" s="1"/>
  <c r="J217" i="14"/>
  <c r="S216" i="14"/>
  <c r="P216" i="14"/>
  <c r="W216" i="14" s="1"/>
  <c r="J216" i="14"/>
  <c r="S215" i="14"/>
  <c r="P215" i="14"/>
  <c r="J215" i="14"/>
  <c r="S214" i="14"/>
  <c r="P214" i="14"/>
  <c r="J214" i="14"/>
  <c r="S213" i="14"/>
  <c r="P213" i="14"/>
  <c r="J213" i="14"/>
  <c r="S212" i="14"/>
  <c r="P212" i="14"/>
  <c r="W212" i="14" s="1"/>
  <c r="J212" i="14"/>
  <c r="S211" i="14"/>
  <c r="P211" i="14"/>
  <c r="J211" i="14"/>
  <c r="S210" i="14"/>
  <c r="P210" i="14"/>
  <c r="J210" i="14"/>
  <c r="S209" i="14"/>
  <c r="P209" i="14"/>
  <c r="J209" i="14"/>
  <c r="S208" i="14"/>
  <c r="P208" i="14"/>
  <c r="W208" i="14" s="1"/>
  <c r="J208" i="14"/>
  <c r="S207" i="14"/>
  <c r="P207" i="14"/>
  <c r="J207" i="14"/>
  <c r="S206" i="14"/>
  <c r="P206" i="14"/>
  <c r="J206" i="14"/>
  <c r="S205" i="14"/>
  <c r="P205" i="14"/>
  <c r="J205" i="14"/>
  <c r="S204" i="14"/>
  <c r="P204" i="14"/>
  <c r="W204" i="14" s="1"/>
  <c r="J204" i="14"/>
  <c r="S203" i="14"/>
  <c r="P203" i="14"/>
  <c r="J203" i="14"/>
  <c r="S202" i="14"/>
  <c r="P202" i="14"/>
  <c r="J202" i="14"/>
  <c r="S201" i="14"/>
  <c r="P201" i="14"/>
  <c r="J201" i="14"/>
  <c r="S200" i="14"/>
  <c r="P200" i="14"/>
  <c r="W200" i="14" s="1"/>
  <c r="J200" i="14"/>
  <c r="S199" i="14"/>
  <c r="P199" i="14"/>
  <c r="J199" i="14"/>
  <c r="S198" i="14"/>
  <c r="P198" i="14"/>
  <c r="J198" i="14"/>
  <c r="S197" i="14"/>
  <c r="P197" i="14"/>
  <c r="J197" i="14"/>
  <c r="S196" i="14"/>
  <c r="P196" i="14"/>
  <c r="W196" i="14" s="1"/>
  <c r="J196" i="14"/>
  <c r="S195" i="14"/>
  <c r="P195" i="14"/>
  <c r="J195" i="14"/>
  <c r="S194" i="14"/>
  <c r="P194" i="14"/>
  <c r="J194" i="14"/>
  <c r="S193" i="14"/>
  <c r="P193" i="14"/>
  <c r="W193" i="14" s="1"/>
  <c r="J193" i="14"/>
  <c r="S192" i="14"/>
  <c r="P192" i="14"/>
  <c r="W192" i="14" s="1"/>
  <c r="J192" i="14"/>
  <c r="S191" i="14"/>
  <c r="P191" i="14"/>
  <c r="J191" i="14"/>
  <c r="S190" i="14"/>
  <c r="P190" i="14"/>
  <c r="J190" i="14"/>
  <c r="S189" i="14"/>
  <c r="P189" i="14"/>
  <c r="J189" i="14"/>
  <c r="S188" i="14"/>
  <c r="P188" i="14"/>
  <c r="W188" i="14" s="1"/>
  <c r="J188" i="14"/>
  <c r="S187" i="14"/>
  <c r="P187" i="14"/>
  <c r="J187" i="14"/>
  <c r="S186" i="14"/>
  <c r="P186" i="14"/>
  <c r="J186" i="14"/>
  <c r="S185" i="14"/>
  <c r="P185" i="14"/>
  <c r="W185" i="14" s="1"/>
  <c r="J185" i="14"/>
  <c r="S184" i="14"/>
  <c r="P184" i="14"/>
  <c r="W184" i="14" s="1"/>
  <c r="J184" i="14"/>
  <c r="S183" i="14"/>
  <c r="P183" i="14"/>
  <c r="J183" i="14"/>
  <c r="S182" i="14"/>
  <c r="P182" i="14"/>
  <c r="J182" i="14"/>
  <c r="S181" i="14"/>
  <c r="P181" i="14"/>
  <c r="W181" i="14" s="1"/>
  <c r="J181" i="14"/>
  <c r="S180" i="14"/>
  <c r="P180" i="14"/>
  <c r="W180" i="14" s="1"/>
  <c r="J180" i="14"/>
  <c r="S179" i="14"/>
  <c r="P179" i="14"/>
  <c r="J179" i="14"/>
  <c r="S178" i="14"/>
  <c r="P178" i="14"/>
  <c r="J178" i="14"/>
  <c r="S177" i="14"/>
  <c r="P177" i="14"/>
  <c r="W177" i="14" s="1"/>
  <c r="J177" i="14"/>
  <c r="S176" i="14"/>
  <c r="P176" i="14"/>
  <c r="W176" i="14" s="1"/>
  <c r="J176" i="14"/>
  <c r="S175" i="14"/>
  <c r="P175" i="14"/>
  <c r="J175" i="14"/>
  <c r="S174" i="14"/>
  <c r="P174" i="14"/>
  <c r="J174" i="14"/>
  <c r="S173" i="14"/>
  <c r="P173" i="14"/>
  <c r="W173" i="14" s="1"/>
  <c r="J173" i="14"/>
  <c r="S172" i="14"/>
  <c r="P172" i="14"/>
  <c r="W172" i="14" s="1"/>
  <c r="J172" i="14"/>
  <c r="S171" i="14"/>
  <c r="N171" i="14"/>
  <c r="P171" i="14" s="1"/>
  <c r="J171" i="14"/>
  <c r="S170" i="14"/>
  <c r="P170" i="14"/>
  <c r="N170" i="14"/>
  <c r="J170" i="14"/>
  <c r="S169" i="14"/>
  <c r="P169" i="14"/>
  <c r="J169" i="14"/>
  <c r="S168" i="14"/>
  <c r="P168" i="14"/>
  <c r="J168" i="14"/>
  <c r="S167" i="14"/>
  <c r="P167" i="14"/>
  <c r="J167" i="14"/>
  <c r="S166" i="14"/>
  <c r="W166" i="14" s="1"/>
  <c r="P166" i="14"/>
  <c r="J166" i="14"/>
  <c r="S165" i="14"/>
  <c r="P165" i="14"/>
  <c r="J165" i="14"/>
  <c r="S164" i="14"/>
  <c r="P164" i="14"/>
  <c r="J164" i="14"/>
  <c r="S163" i="14"/>
  <c r="P163" i="14"/>
  <c r="J163" i="14"/>
  <c r="S162" i="14"/>
  <c r="W162" i="14" s="1"/>
  <c r="P162" i="14"/>
  <c r="J162" i="14"/>
  <c r="S161" i="14"/>
  <c r="P161" i="14"/>
  <c r="J161" i="14"/>
  <c r="S160" i="14"/>
  <c r="P160" i="14"/>
  <c r="J160" i="14"/>
  <c r="S159" i="14"/>
  <c r="P159" i="14"/>
  <c r="J159" i="14"/>
  <c r="S158" i="14"/>
  <c r="W158" i="14" s="1"/>
  <c r="P158" i="14"/>
  <c r="J158" i="14"/>
  <c r="S157" i="14"/>
  <c r="P157" i="14"/>
  <c r="J157" i="14"/>
  <c r="S156" i="14"/>
  <c r="P156" i="14"/>
  <c r="J156" i="14"/>
  <c r="S155" i="14"/>
  <c r="P155" i="14"/>
  <c r="J155" i="14"/>
  <c r="S154" i="14"/>
  <c r="W154" i="14" s="1"/>
  <c r="P154" i="14"/>
  <c r="J154" i="14"/>
  <c r="S153" i="14"/>
  <c r="P153" i="14"/>
  <c r="J153" i="14"/>
  <c r="S152" i="14"/>
  <c r="P152" i="14"/>
  <c r="J152" i="14"/>
  <c r="S151" i="14"/>
  <c r="P151" i="14"/>
  <c r="J151" i="14"/>
  <c r="S150" i="14"/>
  <c r="W150" i="14" s="1"/>
  <c r="P150" i="14"/>
  <c r="J150" i="14"/>
  <c r="S149" i="14"/>
  <c r="P149" i="14"/>
  <c r="J149" i="14"/>
  <c r="S148" i="14"/>
  <c r="P148" i="14"/>
  <c r="J148" i="14"/>
  <c r="S147" i="14"/>
  <c r="P147" i="14"/>
  <c r="J147" i="14"/>
  <c r="S146" i="14"/>
  <c r="W146" i="14" s="1"/>
  <c r="P146" i="14"/>
  <c r="J146" i="14"/>
  <c r="S145" i="14"/>
  <c r="P145" i="14"/>
  <c r="J145" i="14"/>
  <c r="S144" i="14"/>
  <c r="P144" i="14"/>
  <c r="J144" i="14"/>
  <c r="S143" i="14"/>
  <c r="P143" i="14"/>
  <c r="S142" i="14"/>
  <c r="W142" i="14" s="1"/>
  <c r="P142" i="14"/>
  <c r="S141" i="14"/>
  <c r="P141" i="14"/>
  <c r="W141" i="14" s="1"/>
  <c r="J141" i="14"/>
  <c r="S140" i="14"/>
  <c r="P140" i="14"/>
  <c r="J140" i="14"/>
  <c r="S139" i="14"/>
  <c r="N139" i="14"/>
  <c r="P139" i="14" s="1"/>
  <c r="J139" i="14"/>
  <c r="S138" i="14"/>
  <c r="P138" i="14"/>
  <c r="W138" i="14" s="1"/>
  <c r="J138" i="14"/>
  <c r="S137" i="14"/>
  <c r="P137" i="14"/>
  <c r="W137" i="14" s="1"/>
  <c r="J137" i="14"/>
  <c r="S136" i="14"/>
  <c r="P136" i="14"/>
  <c r="J136" i="14"/>
  <c r="S135" i="14"/>
  <c r="P135" i="14"/>
  <c r="J135" i="14"/>
  <c r="S134" i="14"/>
  <c r="P134" i="14"/>
  <c r="W134" i="14" s="1"/>
  <c r="J134" i="14"/>
  <c r="S133" i="14"/>
  <c r="P133" i="14"/>
  <c r="W133" i="14" s="1"/>
  <c r="J133" i="14"/>
  <c r="S132" i="14"/>
  <c r="P132" i="14"/>
  <c r="J132" i="14"/>
  <c r="S131" i="14"/>
  <c r="P131" i="14"/>
  <c r="J131" i="14"/>
  <c r="S130" i="14"/>
  <c r="P130" i="14"/>
  <c r="W130" i="14" s="1"/>
  <c r="J130" i="14"/>
  <c r="S129" i="14"/>
  <c r="P129" i="14"/>
  <c r="W129" i="14" s="1"/>
  <c r="S128" i="14"/>
  <c r="P128" i="14"/>
  <c r="J128" i="14"/>
  <c r="S127" i="14"/>
  <c r="P127" i="14"/>
  <c r="J127" i="14"/>
  <c r="S126" i="14"/>
  <c r="P126" i="14"/>
  <c r="W126" i="14" s="1"/>
  <c r="J126" i="14"/>
  <c r="S125" i="14"/>
  <c r="P125" i="14"/>
  <c r="J125" i="14"/>
  <c r="S124" i="14"/>
  <c r="P124" i="14"/>
  <c r="J124" i="14"/>
  <c r="S123" i="14"/>
  <c r="P123" i="14"/>
  <c r="N123" i="14"/>
  <c r="J123" i="14"/>
  <c r="S122" i="14"/>
  <c r="N122" i="14"/>
  <c r="P122" i="14" s="1"/>
  <c r="W122" i="14" s="1"/>
  <c r="J122" i="14"/>
  <c r="S121" i="14"/>
  <c r="P121" i="14"/>
  <c r="W121" i="14" s="1"/>
  <c r="J121" i="14"/>
  <c r="S120" i="14"/>
  <c r="N120" i="14"/>
  <c r="P120" i="14" s="1"/>
  <c r="W120" i="14" s="1"/>
  <c r="J120" i="14"/>
  <c r="S119" i="14"/>
  <c r="P119" i="14"/>
  <c r="W119" i="14" s="1"/>
  <c r="J119" i="14"/>
  <c r="S118" i="14"/>
  <c r="P118" i="14"/>
  <c r="W118" i="14" s="1"/>
  <c r="J118" i="14"/>
  <c r="S117" i="14"/>
  <c r="P117" i="14"/>
  <c r="W117" i="14" s="1"/>
  <c r="J117" i="14"/>
  <c r="S116" i="14"/>
  <c r="P116" i="14"/>
  <c r="W116" i="14" s="1"/>
  <c r="J116" i="14"/>
  <c r="S115" i="14"/>
  <c r="P115" i="14"/>
  <c r="W115" i="14" s="1"/>
  <c r="J115" i="14"/>
  <c r="S114" i="14"/>
  <c r="P114" i="14"/>
  <c r="W114" i="14" s="1"/>
  <c r="J114" i="14"/>
  <c r="S113" i="14"/>
  <c r="P113" i="14"/>
  <c r="W113" i="14" s="1"/>
  <c r="S112" i="14"/>
  <c r="P112" i="14"/>
  <c r="S111" i="14"/>
  <c r="P111" i="14"/>
  <c r="W111" i="14" s="1"/>
  <c r="J111" i="14"/>
  <c r="S110" i="14"/>
  <c r="P110" i="14"/>
  <c r="J110" i="14"/>
  <c r="S109" i="14"/>
  <c r="P109" i="14"/>
  <c r="J109" i="14"/>
  <c r="S108" i="14"/>
  <c r="P108" i="14"/>
  <c r="J108" i="14"/>
  <c r="S107" i="14"/>
  <c r="P107" i="14"/>
  <c r="W107" i="14" s="1"/>
  <c r="J107" i="14"/>
  <c r="S106" i="14"/>
  <c r="N106" i="14"/>
  <c r="P106" i="14" s="1"/>
  <c r="W106" i="14" s="1"/>
  <c r="J106" i="14"/>
  <c r="S105" i="14"/>
  <c r="W105" i="14" s="1"/>
  <c r="P105" i="14"/>
  <c r="S104" i="14"/>
  <c r="P104" i="14"/>
  <c r="S103" i="14"/>
  <c r="N103" i="14"/>
  <c r="P103" i="14" s="1"/>
  <c r="J103" i="14"/>
  <c r="S102" i="14"/>
  <c r="P102" i="14"/>
  <c r="J102" i="14"/>
  <c r="S101" i="14"/>
  <c r="P101" i="14"/>
  <c r="W101" i="14" s="1"/>
  <c r="J101" i="14"/>
  <c r="S100" i="14"/>
  <c r="P100" i="14"/>
  <c r="W100" i="14" s="1"/>
  <c r="S99" i="14"/>
  <c r="N99" i="14"/>
  <c r="P99" i="14" s="1"/>
  <c r="J99" i="14"/>
  <c r="S98" i="14"/>
  <c r="N98" i="14"/>
  <c r="P98" i="14" s="1"/>
  <c r="W98" i="14" s="1"/>
  <c r="J98" i="14"/>
  <c r="S97" i="14"/>
  <c r="P97" i="14"/>
  <c r="W97" i="14" s="1"/>
  <c r="J97" i="14"/>
  <c r="S96" i="14"/>
  <c r="P96" i="14"/>
  <c r="J96" i="14"/>
  <c r="S95" i="14"/>
  <c r="P95" i="14"/>
  <c r="J95" i="14"/>
  <c r="S94" i="14"/>
  <c r="P94" i="14"/>
  <c r="W94" i="14" s="1"/>
  <c r="J94" i="14"/>
  <c r="S93" i="14"/>
  <c r="N93" i="14"/>
  <c r="P93" i="14" s="1"/>
  <c r="W93" i="14" s="1"/>
  <c r="J93" i="14"/>
  <c r="S92" i="14"/>
  <c r="P92" i="14"/>
  <c r="J92" i="14"/>
  <c r="S91" i="14"/>
  <c r="P91" i="14"/>
  <c r="J91" i="14"/>
  <c r="S90" i="14"/>
  <c r="N90" i="14"/>
  <c r="P90" i="14" s="1"/>
  <c r="W90" i="14" s="1"/>
  <c r="J90" i="14"/>
  <c r="S89" i="14"/>
  <c r="P89" i="14"/>
  <c r="J89" i="14"/>
  <c r="S88" i="14"/>
  <c r="P88" i="14"/>
  <c r="J88" i="14"/>
  <c r="S87" i="14"/>
  <c r="W87" i="14" s="1"/>
  <c r="P87" i="14"/>
  <c r="J87" i="14"/>
  <c r="S86" i="14"/>
  <c r="P86" i="14"/>
  <c r="J86" i="14"/>
  <c r="S85" i="14"/>
  <c r="P85" i="14"/>
  <c r="J85" i="14"/>
  <c r="S84" i="14"/>
  <c r="P84" i="14"/>
  <c r="J84" i="14"/>
  <c r="S83" i="14"/>
  <c r="W83" i="14" s="1"/>
  <c r="P83" i="14"/>
  <c r="J83" i="14"/>
  <c r="S82" i="14"/>
  <c r="P82" i="14"/>
  <c r="J82" i="14"/>
  <c r="S81" i="14"/>
  <c r="N81" i="14"/>
  <c r="P81" i="14" s="1"/>
  <c r="W81" i="14" s="1"/>
  <c r="J81" i="14"/>
  <c r="S80" i="14"/>
  <c r="P80" i="14"/>
  <c r="J80" i="14"/>
  <c r="S79" i="14"/>
  <c r="N79" i="14"/>
  <c r="P79" i="14" s="1"/>
  <c r="J79" i="14"/>
  <c r="S78" i="14"/>
  <c r="P78" i="14"/>
  <c r="J78" i="14"/>
  <c r="S77" i="14"/>
  <c r="P77" i="14"/>
  <c r="J77" i="14"/>
  <c r="S76" i="14"/>
  <c r="N76" i="14"/>
  <c r="P76" i="14" s="1"/>
  <c r="J76" i="14"/>
  <c r="S75" i="14"/>
  <c r="P75" i="14"/>
  <c r="J75" i="14"/>
  <c r="S74" i="14"/>
  <c r="P74" i="14"/>
  <c r="J74" i="14"/>
  <c r="S73" i="14"/>
  <c r="N73" i="14"/>
  <c r="P73" i="14" s="1"/>
  <c r="J73" i="14"/>
  <c r="S72" i="14"/>
  <c r="P72" i="14"/>
  <c r="J72" i="14"/>
  <c r="S71" i="14"/>
  <c r="N71" i="14"/>
  <c r="P71" i="14" s="1"/>
  <c r="J71" i="14"/>
  <c r="S70" i="14"/>
  <c r="N70" i="14"/>
  <c r="P70" i="14" s="1"/>
  <c r="J70" i="14"/>
  <c r="S69" i="14"/>
  <c r="P69" i="14"/>
  <c r="J69" i="14"/>
  <c r="S68" i="14"/>
  <c r="N68" i="14"/>
  <c r="P68" i="14" s="1"/>
  <c r="J68" i="14"/>
  <c r="S67" i="14"/>
  <c r="P67" i="14"/>
  <c r="J67" i="14"/>
  <c r="S66" i="14"/>
  <c r="P66" i="14"/>
  <c r="J66" i="14"/>
  <c r="S65" i="14"/>
  <c r="P65" i="14"/>
  <c r="J65" i="14"/>
  <c r="S64" i="14"/>
  <c r="P64" i="14"/>
  <c r="J64" i="14"/>
  <c r="S63" i="14"/>
  <c r="P63" i="14"/>
  <c r="J63" i="14"/>
  <c r="S62" i="14"/>
  <c r="P62" i="14"/>
  <c r="J62" i="14"/>
  <c r="S61" i="14"/>
  <c r="N61" i="14"/>
  <c r="P61" i="14" s="1"/>
  <c r="W61" i="14" s="1"/>
  <c r="J61" i="14"/>
  <c r="S60" i="14"/>
  <c r="P60" i="14"/>
  <c r="J60" i="14"/>
  <c r="S59" i="14"/>
  <c r="N59" i="14"/>
  <c r="P59" i="14" s="1"/>
  <c r="J59" i="14"/>
  <c r="W58" i="14"/>
  <c r="S58" i="14"/>
  <c r="P58" i="14"/>
  <c r="J58" i="14"/>
  <c r="W57" i="14"/>
  <c r="S57" i="14"/>
  <c r="P57" i="14"/>
  <c r="J57" i="14"/>
  <c r="S56" i="14"/>
  <c r="N56" i="14"/>
  <c r="P56" i="14" s="1"/>
  <c r="J56" i="14"/>
  <c r="S55" i="14"/>
  <c r="N55" i="14"/>
  <c r="P55" i="14" s="1"/>
  <c r="J55" i="14"/>
  <c r="S54" i="14"/>
  <c r="N54" i="14"/>
  <c r="P54" i="14" s="1"/>
  <c r="W54" i="14" s="1"/>
  <c r="J54" i="14"/>
  <c r="S53" i="14"/>
  <c r="P53" i="14"/>
  <c r="J53" i="14"/>
  <c r="S52" i="14"/>
  <c r="N52" i="14"/>
  <c r="P52" i="14" s="1"/>
  <c r="J52" i="14"/>
  <c r="S51" i="14"/>
  <c r="P51" i="14"/>
  <c r="J51" i="14"/>
  <c r="S50" i="14"/>
  <c r="N50" i="14"/>
  <c r="P50" i="14" s="1"/>
  <c r="J50" i="14"/>
  <c r="S49" i="14"/>
  <c r="N49" i="14"/>
  <c r="P49" i="14" s="1"/>
  <c r="J49" i="14"/>
  <c r="S48" i="14"/>
  <c r="P48" i="14"/>
  <c r="J48" i="14"/>
  <c r="S47" i="14"/>
  <c r="P47" i="14"/>
  <c r="J47" i="14"/>
  <c r="S46" i="14"/>
  <c r="P46" i="14"/>
  <c r="J46" i="14"/>
  <c r="S45" i="14"/>
  <c r="P45" i="14"/>
  <c r="J45" i="14"/>
  <c r="S44" i="14"/>
  <c r="P44" i="14"/>
  <c r="N44" i="14"/>
  <c r="J44" i="14"/>
  <c r="S43" i="14"/>
  <c r="P43" i="14"/>
  <c r="J43" i="14"/>
  <c r="S42" i="14"/>
  <c r="P42" i="14"/>
  <c r="J42" i="14"/>
  <c r="S41" i="14"/>
  <c r="N41" i="14"/>
  <c r="P41" i="14" s="1"/>
  <c r="J41" i="14"/>
  <c r="S40" i="14"/>
  <c r="P40" i="14"/>
  <c r="W40" i="14" s="1"/>
  <c r="S39" i="14"/>
  <c r="P39" i="14"/>
  <c r="S38" i="14"/>
  <c r="P38" i="14"/>
  <c r="S37" i="14"/>
  <c r="P37" i="14"/>
  <c r="J37" i="14"/>
  <c r="S36" i="14"/>
  <c r="P36" i="14"/>
  <c r="J36" i="14"/>
  <c r="S35" i="14"/>
  <c r="N35" i="14"/>
  <c r="P35" i="14" s="1"/>
  <c r="J35" i="14"/>
  <c r="S34" i="14"/>
  <c r="P34" i="14"/>
  <c r="J34" i="14"/>
  <c r="S33" i="14"/>
  <c r="P33" i="14"/>
  <c r="J33" i="14"/>
  <c r="S32" i="14"/>
  <c r="P32" i="14"/>
  <c r="J32" i="14"/>
  <c r="S31" i="14"/>
  <c r="P31" i="14"/>
  <c r="J31" i="14"/>
  <c r="S30" i="14"/>
  <c r="P30" i="14"/>
  <c r="J30" i="14"/>
  <c r="S29" i="14"/>
  <c r="P29" i="14"/>
  <c r="J29" i="14"/>
  <c r="S28" i="14"/>
  <c r="P28" i="14"/>
  <c r="J28" i="14"/>
  <c r="S27" i="14"/>
  <c r="P27" i="14"/>
  <c r="J27" i="14"/>
  <c r="S26" i="14"/>
  <c r="P26" i="14"/>
  <c r="J26" i="14"/>
  <c r="S25" i="14"/>
  <c r="P25" i="14"/>
  <c r="N25" i="14"/>
  <c r="J25" i="14"/>
  <c r="S24" i="14"/>
  <c r="N24" i="14"/>
  <c r="P24" i="14" s="1"/>
  <c r="J24" i="14"/>
  <c r="S23" i="14"/>
  <c r="N23" i="14"/>
  <c r="P23" i="14" s="1"/>
  <c r="J23" i="14"/>
  <c r="S22" i="14"/>
  <c r="P22" i="14"/>
  <c r="J22" i="14"/>
  <c r="S21" i="14"/>
  <c r="P21" i="14"/>
  <c r="J21" i="14"/>
  <c r="S20" i="14"/>
  <c r="P20" i="14"/>
  <c r="J20" i="14"/>
  <c r="S19" i="14"/>
  <c r="P19" i="14"/>
  <c r="J19" i="14"/>
  <c r="S18" i="14"/>
  <c r="P18" i="14"/>
  <c r="J18" i="14"/>
  <c r="S17" i="14"/>
  <c r="P17" i="14"/>
  <c r="J17" i="14"/>
  <c r="S16" i="14"/>
  <c r="P16" i="14"/>
  <c r="J16" i="14"/>
  <c r="S15" i="14"/>
  <c r="P15" i="14"/>
  <c r="J15" i="14"/>
  <c r="S14" i="14"/>
  <c r="P14" i="14"/>
  <c r="W14" i="14" s="1"/>
  <c r="J14" i="14"/>
  <c r="S13" i="14"/>
  <c r="P13" i="14"/>
  <c r="J13" i="14"/>
  <c r="S12" i="14"/>
  <c r="P12" i="14"/>
  <c r="J12" i="14"/>
  <c r="S11" i="14"/>
  <c r="P11" i="14"/>
  <c r="J11" i="14"/>
  <c r="S10" i="14"/>
  <c r="P10" i="14"/>
  <c r="W10" i="14" s="1"/>
  <c r="J10" i="14"/>
  <c r="S9" i="14"/>
  <c r="P9" i="14"/>
  <c r="J9" i="14"/>
  <c r="S8" i="14"/>
  <c r="P8" i="14"/>
  <c r="J8" i="14"/>
  <c r="S7" i="14"/>
  <c r="P7" i="14"/>
  <c r="J7" i="14"/>
  <c r="S6" i="14"/>
  <c r="N6" i="14"/>
  <c r="P6" i="14" s="1"/>
  <c r="W6" i="14" s="1"/>
  <c r="J6" i="14"/>
  <c r="S5" i="14"/>
  <c r="P5" i="14"/>
  <c r="J5" i="14"/>
  <c r="S4" i="14"/>
  <c r="P4" i="14"/>
  <c r="N4" i="14"/>
  <c r="J4" i="14"/>
  <c r="S3" i="14"/>
  <c r="P3" i="14"/>
  <c r="J3" i="14"/>
  <c r="S2" i="14"/>
  <c r="N2" i="14"/>
  <c r="P2" i="14" s="1"/>
  <c r="W82" i="14" l="1"/>
  <c r="W86" i="14"/>
  <c r="W148" i="14"/>
  <c r="W152" i="14"/>
  <c r="W156" i="14"/>
  <c r="W160" i="14"/>
  <c r="W164" i="14"/>
  <c r="W240" i="14"/>
  <c r="W4" i="14"/>
  <c r="W8" i="14"/>
  <c r="W12" i="14"/>
  <c r="W16" i="14"/>
  <c r="W20" i="14"/>
  <c r="W24" i="14"/>
  <c r="W25" i="14"/>
  <c r="W29" i="14"/>
  <c r="W33" i="14"/>
  <c r="W37" i="14"/>
  <c r="W44" i="14"/>
  <c r="W48" i="14"/>
  <c r="W60" i="14"/>
  <c r="W67" i="14"/>
  <c r="W71" i="14"/>
  <c r="W72" i="14"/>
  <c r="W76" i="14"/>
  <c r="W80" i="14"/>
  <c r="W109" i="14"/>
  <c r="W125" i="14"/>
  <c r="W132" i="14"/>
  <c r="W136" i="14"/>
  <c r="W140" i="14"/>
  <c r="W2" i="14"/>
  <c r="W7" i="14"/>
  <c r="W11" i="14"/>
  <c r="W15" i="14"/>
  <c r="W19" i="14"/>
  <c r="W23" i="14"/>
  <c r="W28" i="14"/>
  <c r="W32" i="14"/>
  <c r="W36" i="14"/>
  <c r="W47" i="14"/>
  <c r="W51" i="14"/>
  <c r="W55" i="14"/>
  <c r="W59" i="14"/>
  <c r="W62" i="14"/>
  <c r="W66" i="14"/>
  <c r="W70" i="14"/>
  <c r="W75" i="14"/>
  <c r="W79" i="14"/>
  <c r="W91" i="14"/>
  <c r="W95" i="14"/>
  <c r="W99" i="14"/>
  <c r="W102" i="14"/>
  <c r="W170" i="14"/>
  <c r="W174" i="14"/>
  <c r="W178" i="14"/>
  <c r="W182" i="14"/>
  <c r="W186" i="14"/>
  <c r="W190" i="14"/>
  <c r="W194" i="14"/>
  <c r="W198" i="14"/>
  <c r="W202" i="14"/>
  <c r="W206" i="14"/>
  <c r="W210" i="14"/>
  <c r="W214" i="14"/>
  <c r="W218" i="14"/>
  <c r="W222" i="14"/>
  <c r="W226" i="14"/>
  <c r="W230" i="14"/>
  <c r="W234" i="14"/>
  <c r="W238" i="14"/>
  <c r="W104" i="14"/>
  <c r="W108" i="14"/>
  <c r="W112" i="14"/>
  <c r="W145" i="14"/>
  <c r="W149" i="14"/>
  <c r="W153" i="14"/>
  <c r="W157" i="14"/>
  <c r="W161" i="14"/>
  <c r="W165" i="14"/>
  <c r="W169" i="14"/>
  <c r="W189" i="14"/>
  <c r="W197" i="14"/>
  <c r="W201" i="14"/>
  <c r="W205" i="14"/>
  <c r="W209" i="14"/>
  <c r="W213" i="14"/>
  <c r="W237" i="14"/>
  <c r="W85" i="14"/>
  <c r="W89" i="14"/>
  <c r="W144" i="14"/>
  <c r="W168" i="14"/>
  <c r="W63" i="14"/>
  <c r="W39" i="14"/>
  <c r="W18" i="14"/>
  <c r="W22" i="14"/>
  <c r="W27" i="14"/>
  <c r="W31" i="14"/>
  <c r="W35" i="14"/>
  <c r="W38" i="14"/>
  <c r="W41" i="14"/>
  <c r="W42" i="14"/>
  <c r="W46" i="14"/>
  <c r="W50" i="14"/>
  <c r="W53" i="14"/>
  <c r="W65" i="14"/>
  <c r="W69" i="14"/>
  <c r="W74" i="14"/>
  <c r="W78" i="14"/>
  <c r="W84" i="14"/>
  <c r="W88" i="14"/>
  <c r="W92" i="14"/>
  <c r="W96" i="14"/>
  <c r="W103" i="14"/>
  <c r="W110" i="14"/>
  <c r="W131" i="14"/>
  <c r="W135" i="14"/>
  <c r="W139" i="14"/>
  <c r="W143" i="14"/>
  <c r="W147" i="14"/>
  <c r="W151" i="14"/>
  <c r="W155" i="14"/>
  <c r="W159" i="14"/>
  <c r="W163" i="14"/>
  <c r="W167" i="14"/>
  <c r="W171" i="14"/>
  <c r="W175" i="14"/>
  <c r="W179" i="14"/>
  <c r="W183" i="14"/>
  <c r="W187" i="14"/>
  <c r="W191" i="14"/>
  <c r="W195" i="14"/>
  <c r="W199" i="14"/>
  <c r="W203" i="14"/>
  <c r="W207" i="14"/>
  <c r="W211" i="14"/>
  <c r="W215" i="14"/>
  <c r="W219" i="14"/>
  <c r="W223" i="14"/>
  <c r="W227" i="14"/>
  <c r="W231" i="14"/>
  <c r="W235" i="14"/>
  <c r="W239" i="14"/>
  <c r="W3" i="14"/>
  <c r="W43" i="14"/>
  <c r="W5" i="14"/>
  <c r="W9" i="14"/>
  <c r="W13" i="14"/>
  <c r="W17" i="14"/>
  <c r="W21" i="14"/>
  <c r="W26" i="14"/>
  <c r="W30" i="14"/>
  <c r="W34" i="14"/>
  <c r="W45" i="14"/>
  <c r="W49" i="14"/>
  <c r="W52" i="14"/>
  <c r="W56" i="14"/>
  <c r="W64" i="14"/>
  <c r="W68" i="14"/>
  <c r="W73" i="14"/>
  <c r="W77" i="14"/>
  <c r="W242" i="14"/>
  <c r="W123" i="14"/>
  <c r="W127" i="14"/>
  <c r="W124" i="14"/>
  <c r="W128" i="14"/>
  <c r="K233" i="3" l="1"/>
  <c r="K232" i="3"/>
  <c r="K231" i="3"/>
  <c r="K147" i="2"/>
  <c r="K151" i="2"/>
  <c r="K146" i="2"/>
  <c r="K149" i="2"/>
  <c r="K79" i="2"/>
  <c r="K80" i="2"/>
  <c r="K78" i="2"/>
  <c r="K5" i="3"/>
  <c r="K9" i="3" s="1"/>
  <c r="K76" i="2"/>
  <c r="K181" i="3"/>
  <c r="K75" i="2"/>
  <c r="K182" i="3"/>
  <c r="K165" i="3"/>
  <c r="K74" i="2"/>
  <c r="K73" i="2"/>
  <c r="K72" i="2"/>
  <c r="K141" i="2"/>
  <c r="K98" i="2"/>
  <c r="K186" i="3"/>
  <c r="K193" i="3"/>
  <c r="K199" i="3"/>
  <c r="K198" i="3"/>
  <c r="K77" i="3"/>
  <c r="K80" i="3"/>
  <c r="K79" i="3"/>
  <c r="K78" i="3"/>
  <c r="K75" i="3"/>
  <c r="K74" i="3"/>
  <c r="K73" i="3"/>
  <c r="K72" i="3"/>
  <c r="K71" i="3"/>
  <c r="K67" i="3"/>
  <c r="K69" i="3"/>
  <c r="K68" i="3"/>
  <c r="K66" i="3"/>
  <c r="K65" i="3"/>
  <c r="K64" i="3"/>
  <c r="K170" i="3" l="1"/>
  <c r="K171" i="3"/>
  <c r="K175" i="3"/>
  <c r="K177" i="3"/>
  <c r="K143" i="3"/>
  <c r="K197" i="3"/>
  <c r="K196" i="3"/>
  <c r="I6" i="2"/>
  <c r="K87" i="2"/>
  <c r="K180" i="3"/>
  <c r="K179" i="3"/>
  <c r="K178" i="3"/>
  <c r="K142" i="3"/>
  <c r="K235" i="3"/>
  <c r="K111" i="2"/>
  <c r="K109" i="2"/>
  <c r="K108" i="2"/>
  <c r="K112" i="2"/>
  <c r="K113" i="2"/>
  <c r="W251" i="14"/>
  <c r="W245" i="14"/>
  <c r="W246" i="14"/>
  <c r="W247" i="14"/>
  <c r="W248" i="14"/>
  <c r="W249" i="14"/>
  <c r="W250" i="14"/>
  <c r="W244" i="14"/>
  <c r="F12" i="13" l="1"/>
  <c r="F11" i="13"/>
  <c r="F10" i="13"/>
  <c r="F9" i="13"/>
  <c r="F8" i="13"/>
  <c r="F7" i="13"/>
  <c r="F6" i="13"/>
  <c r="F5" i="13"/>
  <c r="F4" i="13"/>
  <c r="F3" i="13"/>
  <c r="F13" i="13" s="1"/>
  <c r="J140" i="12"/>
  <c r="I54" i="11"/>
  <c r="I53" i="11"/>
  <c r="I52" i="11"/>
  <c r="I51" i="11"/>
  <c r="I50" i="11"/>
  <c r="I49" i="11"/>
  <c r="I48" i="11"/>
  <c r="I47" i="11"/>
  <c r="I55" i="11" s="1"/>
  <c r="I56" i="11" s="1"/>
  <c r="I46" i="11"/>
  <c r="I43" i="11"/>
  <c r="I42" i="11"/>
  <c r="I41" i="11"/>
  <c r="I44" i="11" s="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39" i="11" s="1"/>
  <c r="I59" i="11" l="1"/>
  <c r="I58" i="11"/>
  <c r="I57" i="11"/>
  <c r="K113" i="3" l="1"/>
  <c r="H311" i="10"/>
  <c r="H310" i="10"/>
  <c r="H309" i="10"/>
  <c r="H308" i="10"/>
  <c r="H306" i="10"/>
  <c r="H305" i="10"/>
  <c r="H304" i="10"/>
  <c r="H303" i="10"/>
  <c r="H302" i="10"/>
  <c r="H301" i="10"/>
  <c r="H300" i="10"/>
  <c r="H299" i="10"/>
  <c r="H298" i="10"/>
  <c r="H297" i="10"/>
  <c r="H296" i="10"/>
  <c r="H295" i="10"/>
  <c r="H294" i="10"/>
  <c r="H293" i="10"/>
  <c r="H292" i="10"/>
  <c r="H291" i="10"/>
  <c r="H290" i="10"/>
  <c r="H289" i="10"/>
  <c r="H288" i="10"/>
  <c r="H287" i="10"/>
  <c r="H286" i="10"/>
  <c r="H284" i="10"/>
  <c r="H282" i="10"/>
  <c r="H281" i="10"/>
  <c r="H280" i="10"/>
  <c r="H279" i="10"/>
  <c r="H278" i="10"/>
  <c r="H277" i="10"/>
  <c r="H276" i="10"/>
  <c r="H275" i="10"/>
  <c r="H274" i="10"/>
  <c r="H273" i="10"/>
  <c r="H272" i="10"/>
  <c r="H271" i="10"/>
  <c r="H270" i="10"/>
  <c r="H269" i="10"/>
  <c r="H268" i="10"/>
  <c r="H267" i="10"/>
  <c r="H266" i="10"/>
  <c r="H265" i="10"/>
  <c r="H264" i="10"/>
  <c r="H263" i="10"/>
  <c r="H262" i="10"/>
  <c r="H261" i="10"/>
  <c r="H260" i="10"/>
  <c r="H259" i="10"/>
  <c r="H258" i="10"/>
  <c r="H257" i="10"/>
  <c r="H256" i="10"/>
  <c r="H255" i="10"/>
  <c r="H254" i="10"/>
  <c r="H253" i="10"/>
  <c r="H252" i="10"/>
  <c r="H251" i="10"/>
  <c r="H250" i="10"/>
  <c r="H249" i="10"/>
  <c r="H248" i="10"/>
  <c r="H247" i="10"/>
  <c r="H246" i="10"/>
  <c r="H245" i="10"/>
  <c r="H244" i="10"/>
  <c r="H243" i="10"/>
  <c r="H242" i="10"/>
  <c r="H241" i="10"/>
  <c r="H240" i="10"/>
  <c r="H239" i="10"/>
  <c r="H238" i="10"/>
  <c r="H237" i="10"/>
  <c r="H236" i="10"/>
  <c r="H235" i="10"/>
  <c r="H234" i="10"/>
  <c r="H233" i="10"/>
  <c r="H232" i="10"/>
  <c r="H231" i="10"/>
  <c r="H230" i="10"/>
  <c r="H229" i="10"/>
  <c r="H228" i="10"/>
  <c r="H227" i="10"/>
  <c r="H226" i="10"/>
  <c r="H225" i="10"/>
  <c r="H224" i="10"/>
  <c r="H223" i="10"/>
  <c r="H222" i="10"/>
  <c r="H221" i="10"/>
  <c r="H220" i="10"/>
  <c r="H219" i="10"/>
  <c r="H218" i="10"/>
  <c r="H217" i="10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K135" i="3"/>
  <c r="K134" i="3"/>
  <c r="K133" i="3"/>
  <c r="K132" i="3"/>
  <c r="K131" i="3"/>
  <c r="K130" i="3"/>
  <c r="K129" i="3"/>
  <c r="K128" i="3"/>
  <c r="K127" i="3"/>
  <c r="K126" i="3"/>
  <c r="K125" i="3"/>
  <c r="K124" i="3"/>
  <c r="K138" i="3"/>
  <c r="K137" i="3"/>
  <c r="K112" i="3"/>
  <c r="K111" i="3"/>
  <c r="K57" i="3" l="1"/>
  <c r="K86" i="3"/>
  <c r="K87" i="3"/>
  <c r="K85" i="3"/>
  <c r="K56" i="3"/>
  <c r="K50" i="3"/>
  <c r="K51" i="3"/>
  <c r="K52" i="3"/>
  <c r="K53" i="3"/>
  <c r="K54" i="3"/>
  <c r="K55" i="3"/>
  <c r="K49" i="3"/>
  <c r="K48" i="3"/>
  <c r="K47" i="3"/>
  <c r="K46" i="3"/>
  <c r="K37" i="3"/>
  <c r="K38" i="3"/>
  <c r="K39" i="3"/>
  <c r="K40" i="3"/>
  <c r="K41" i="3"/>
  <c r="K42" i="3"/>
  <c r="K43" i="3"/>
  <c r="K44" i="3"/>
  <c r="K45" i="3"/>
  <c r="K36" i="3"/>
  <c r="K119" i="2"/>
  <c r="K191" i="3"/>
  <c r="K206" i="3"/>
  <c r="K205" i="3"/>
  <c r="K203" i="3"/>
  <c r="K204" i="3"/>
  <c r="K139" i="2"/>
  <c r="K138" i="2"/>
  <c r="K137" i="2"/>
  <c r="K136" i="2"/>
  <c r="K135" i="2"/>
  <c r="K134" i="2"/>
  <c r="K133" i="2"/>
  <c r="K132" i="2"/>
  <c r="K131" i="2"/>
  <c r="K130" i="2"/>
  <c r="K128" i="2"/>
  <c r="K129" i="2"/>
  <c r="K127" i="2"/>
  <c r="K126" i="2"/>
  <c r="K125" i="2"/>
  <c r="K124" i="2"/>
  <c r="K123" i="2"/>
  <c r="K122" i="2"/>
  <c r="K120" i="2"/>
  <c r="I55" i="2"/>
  <c r="K55" i="2" s="1"/>
  <c r="K31" i="2"/>
  <c r="K30" i="2"/>
  <c r="K29" i="2"/>
  <c r="K28" i="2"/>
  <c r="K27" i="2"/>
  <c r="K26" i="2"/>
  <c r="K25" i="2"/>
  <c r="K24" i="2"/>
  <c r="K23" i="2"/>
  <c r="K22" i="2"/>
  <c r="K19" i="2"/>
  <c r="K20" i="2"/>
  <c r="K21" i="2"/>
  <c r="K18" i="2"/>
  <c r="K15" i="2"/>
  <c r="K16" i="2"/>
  <c r="K17" i="2"/>
  <c r="K14" i="2"/>
  <c r="K13" i="2"/>
  <c r="K12" i="2"/>
  <c r="K11" i="2"/>
  <c r="K59" i="2"/>
  <c r="K58" i="2"/>
  <c r="K35" i="2"/>
  <c r="I308" i="8"/>
  <c r="J307" i="8"/>
  <c r="I307" i="8"/>
  <c r="J192" i="5"/>
  <c r="I192" i="5"/>
  <c r="I193" i="5" s="1"/>
  <c r="K242" i="3"/>
  <c r="K241" i="3"/>
  <c r="K240" i="3"/>
  <c r="K237" i="3"/>
  <c r="K236" i="3"/>
  <c r="K234" i="3"/>
  <c r="K229" i="3"/>
  <c r="K202" i="3"/>
  <c r="K201" i="3"/>
  <c r="K200" i="3"/>
  <c r="K195" i="3"/>
  <c r="K194" i="3"/>
  <c r="K192" i="3"/>
  <c r="K190" i="3"/>
  <c r="K189" i="3"/>
  <c r="K188" i="3"/>
  <c r="K187" i="3"/>
  <c r="K185" i="3"/>
  <c r="K173" i="3"/>
  <c r="K172" i="3"/>
  <c r="K169" i="3"/>
  <c r="K168" i="3"/>
  <c r="K167" i="3"/>
  <c r="K166" i="3"/>
  <c r="K161" i="3"/>
  <c r="K159" i="3"/>
  <c r="K157" i="3"/>
  <c r="K155" i="3"/>
  <c r="K136" i="3"/>
  <c r="K106" i="3"/>
  <c r="K103" i="3"/>
  <c r="K76" i="3"/>
  <c r="K70" i="3"/>
  <c r="K63" i="3"/>
  <c r="K62" i="3"/>
  <c r="K158" i="2"/>
  <c r="K157" i="2"/>
  <c r="K152" i="2"/>
  <c r="K150" i="2"/>
  <c r="K148" i="2"/>
  <c r="K145" i="2"/>
  <c r="K142" i="2"/>
  <c r="K118" i="2"/>
  <c r="K114" i="2"/>
  <c r="K110" i="2"/>
  <c r="K107" i="2"/>
  <c r="K106" i="2"/>
  <c r="K105" i="2"/>
  <c r="K104" i="2"/>
  <c r="K103" i="2"/>
  <c r="K102" i="2"/>
  <c r="K101" i="2"/>
  <c r="K100" i="2"/>
  <c r="K99" i="2"/>
  <c r="K97" i="2"/>
  <c r="K93" i="2"/>
  <c r="K92" i="2"/>
  <c r="K91" i="2"/>
  <c r="K90" i="2"/>
  <c r="K85" i="2"/>
  <c r="K84" i="2"/>
  <c r="K83" i="2"/>
  <c r="K82" i="2"/>
  <c r="K77" i="2"/>
  <c r="K70" i="2"/>
  <c r="K69" i="2"/>
  <c r="K66" i="2"/>
  <c r="K65" i="2"/>
  <c r="K64" i="2"/>
  <c r="K63" i="2"/>
  <c r="K62" i="2"/>
  <c r="K61" i="2"/>
  <c r="K53" i="2"/>
  <c r="K52" i="2"/>
  <c r="K51" i="2"/>
  <c r="K50" i="2"/>
  <c r="K47" i="2"/>
  <c r="K46" i="2"/>
  <c r="K45" i="2"/>
  <c r="K44" i="2"/>
  <c r="K43" i="2"/>
  <c r="K42" i="2"/>
  <c r="K41" i="2"/>
  <c r="K40" i="2"/>
  <c r="K39" i="2"/>
  <c r="K36" i="2"/>
  <c r="K34" i="2"/>
  <c r="K33" i="2"/>
  <c r="K5" i="2"/>
  <c r="K9" i="2" s="1"/>
  <c r="K227" i="3" l="1"/>
  <c r="K183" i="3"/>
  <c r="K238" i="3"/>
  <c r="K104" i="3"/>
  <c r="K83" i="3"/>
  <c r="K60" i="3"/>
  <c r="K37" i="2"/>
  <c r="K94" i="2"/>
  <c r="K154" i="2"/>
  <c r="K243" i="3"/>
  <c r="K143" i="2"/>
  <c r="K56" i="2"/>
  <c r="K159" i="2"/>
  <c r="K244" i="3" l="1"/>
  <c r="K160" i="2"/>
  <c r="K245" i="3" l="1"/>
  <c r="K248" i="3" s="1"/>
  <c r="K249" i="3" s="1"/>
  <c r="K161" i="2"/>
  <c r="C3" i="4" l="1"/>
  <c r="D3" i="4" s="1"/>
  <c r="K163" i="2"/>
  <c r="K164" i="2" s="1"/>
  <c r="C4" i="4" s="1"/>
  <c r="D4" i="4" s="1"/>
  <c r="C5" i="4" l="1"/>
  <c r="D5" i="4" s="1"/>
</calcChain>
</file>

<file path=xl/sharedStrings.xml><?xml version="1.0" encoding="utf-8"?>
<sst xmlns="http://schemas.openxmlformats.org/spreadsheetml/2006/main" count="8163" uniqueCount="3794">
  <si>
    <r>
      <rPr>
        <sz val="10"/>
        <color theme="10"/>
        <rFont val="Calibri"/>
        <family val="2"/>
      </rPr>
      <t>@刘艳蔷</t>
    </r>
    <r>
      <rPr>
        <sz val="10"/>
        <color theme="1"/>
        <rFont val="等线"/>
        <family val="2"/>
        <scheme val="minor"/>
      </rPr>
      <t>最新渠道价格9折</t>
    </r>
  </si>
  <si>
    <t xml:space="preserve"> 活动时间：</t>
  </si>
  <si>
    <t>2023.1.8</t>
  </si>
  <si>
    <t>金主人数：</t>
  </si>
  <si>
    <t>80-120</t>
  </si>
  <si>
    <t>城市</t>
  </si>
  <si>
    <t>待定</t>
  </si>
  <si>
    <t xml:space="preserve">项目 </t>
  </si>
  <si>
    <t>项目明细</t>
  </si>
  <si>
    <t xml:space="preserve"> </t>
  </si>
  <si>
    <t xml:space="preserve"> 数量 </t>
  </si>
  <si>
    <t xml:space="preserve"> 单位</t>
  </si>
  <si>
    <t>单价</t>
  </si>
  <si>
    <t>单位</t>
  </si>
  <si>
    <t>小计</t>
  </si>
  <si>
    <t>备注</t>
  </si>
  <si>
    <t>1-机票</t>
  </si>
  <si>
    <t>往返城市</t>
  </si>
  <si>
    <t>航班</t>
  </si>
  <si>
    <t>舱等</t>
  </si>
  <si>
    <t>机票预算</t>
  </si>
  <si>
    <t>各地往返珠海</t>
  </si>
  <si>
    <t>商务舱</t>
  </si>
  <si>
    <t>项</t>
  </si>
  <si>
    <t>次</t>
  </si>
  <si>
    <t>元</t>
  </si>
  <si>
    <t>机票费用合计</t>
  </si>
  <si>
    <t>2-酒店</t>
  </si>
  <si>
    <t>酒店名称</t>
  </si>
  <si>
    <t>酒店房间类型</t>
  </si>
  <si>
    <t>是否含早（每间房间早餐最大量）</t>
  </si>
  <si>
    <t>房间数</t>
  </si>
  <si>
    <t>间夜</t>
  </si>
  <si>
    <t>入住天数</t>
  </si>
  <si>
    <t>晚</t>
  </si>
  <si>
    <t>VIP嘉宾</t>
  </si>
  <si>
    <t>SPA</t>
  </si>
  <si>
    <t>人</t>
  </si>
  <si>
    <t>洗衣费</t>
  </si>
  <si>
    <t>房间水果</t>
  </si>
  <si>
    <t>间</t>
  </si>
  <si>
    <t>酒店住费用合计</t>
  </si>
  <si>
    <t>3-用车</t>
  </si>
  <si>
    <t>车辆用途</t>
  </si>
  <si>
    <t>车型</t>
  </si>
  <si>
    <t>数量</t>
  </si>
  <si>
    <t>辆</t>
  </si>
  <si>
    <t xml:space="preserve"> VIP用车</t>
  </si>
  <si>
    <t>GL8</t>
  </si>
  <si>
    <t>天</t>
  </si>
  <si>
    <t>奔驰</t>
  </si>
  <si>
    <t>广州调车</t>
  </si>
  <si>
    <t>埃尔法</t>
  </si>
  <si>
    <t>豪车（古斯特）</t>
  </si>
  <si>
    <t>政府包车</t>
  </si>
  <si>
    <t>高层</t>
  </si>
  <si>
    <t>车贴</t>
  </si>
  <si>
    <t>工作车</t>
  </si>
  <si>
    <t>用车费用合计</t>
  </si>
  <si>
    <t>4-餐饮</t>
  </si>
  <si>
    <t>餐厅名称</t>
  </si>
  <si>
    <t>用餐类别</t>
  </si>
  <si>
    <t>是否含酒水</t>
  </si>
  <si>
    <t>秀餐厅</t>
  </si>
  <si>
    <t>7日自助午餐</t>
  </si>
  <si>
    <t>自助餐酒水</t>
  </si>
  <si>
    <t>餐</t>
  </si>
  <si>
    <t>7日自助晚餐</t>
  </si>
  <si>
    <t>8日自助午餐</t>
  </si>
  <si>
    <t>8日自助晚餐</t>
  </si>
  <si>
    <t>餐饮费用合计</t>
  </si>
  <si>
    <t>5-出行支持</t>
  </si>
  <si>
    <t>使用位置</t>
  </si>
  <si>
    <t>费用类别</t>
  </si>
  <si>
    <t>个</t>
  </si>
  <si>
    <t>机场物料</t>
  </si>
  <si>
    <t>机场接机牌</t>
  </si>
  <si>
    <t>机场鲜花</t>
  </si>
  <si>
    <t>酒店物料</t>
  </si>
  <si>
    <t>签到背景板</t>
  </si>
  <si>
    <t>平米</t>
  </si>
  <si>
    <t>防疫物料</t>
  </si>
  <si>
    <t>防疫包</t>
  </si>
  <si>
    <t>包</t>
  </si>
  <si>
    <t>签到台免洗洗手液</t>
  </si>
  <si>
    <t>台</t>
  </si>
  <si>
    <t>消毒酒精500ml</t>
  </si>
  <si>
    <t>房间物料</t>
  </si>
  <si>
    <t>定制纸巾</t>
  </si>
  <si>
    <t>盒</t>
  </si>
  <si>
    <t>车上物料</t>
  </si>
  <si>
    <t>定制手提袋</t>
  </si>
  <si>
    <t>定制矿泉水</t>
  </si>
  <si>
    <t>瓶</t>
  </si>
  <si>
    <t>充电宝</t>
  </si>
  <si>
    <t>打火机</t>
  </si>
  <si>
    <t>房间花束</t>
  </si>
  <si>
    <t>束</t>
  </si>
  <si>
    <t>客户用花110束，午餐用花2束</t>
  </si>
  <si>
    <t>房间零食</t>
  </si>
  <si>
    <t>签到台</t>
  </si>
  <si>
    <t>签到烤漆台</t>
  </si>
  <si>
    <t>抗原</t>
  </si>
  <si>
    <t>备用金</t>
  </si>
  <si>
    <t>出行支持费用合计</t>
  </si>
  <si>
    <t>艳蔷标注列</t>
  </si>
  <si>
    <t>6-伴手礼费用</t>
  </si>
  <si>
    <t>世嘉星空灯</t>
  </si>
  <si>
    <t>日本世嘉星空灯</t>
  </si>
  <si>
    <t>已到货</t>
  </si>
  <si>
    <t>✅</t>
  </si>
  <si>
    <t>日本世嘉星空灯（样品）</t>
  </si>
  <si>
    <t>星球马克杯</t>
  </si>
  <si>
    <t>星球马克杯定制</t>
  </si>
  <si>
    <t>已下单</t>
  </si>
  <si>
    <t>起订量这个问题，我们看看</t>
  </si>
  <si>
    <t>华为手机</t>
  </si>
  <si>
    <t>HUAWEI Mate Xs 2颜色随机</t>
  </si>
  <si>
    <t>小米手机</t>
  </si>
  <si>
    <t>Xiaomi 12S Ultra   颜色随机</t>
  </si>
  <si>
    <t>大疆云台</t>
  </si>
  <si>
    <t>大疆 DJI Osmo Mobile 6 OM手持云台</t>
  </si>
  <si>
    <t>沐浴球</t>
  </si>
  <si>
    <t>施丹兰泡沐浴精油球</t>
  </si>
  <si>
    <t>金币定制</t>
  </si>
  <si>
    <t>金币定制金</t>
  </si>
  <si>
    <t>已开始打样</t>
  </si>
  <si>
    <t>这个需要关注下价格</t>
  </si>
  <si>
    <t>金币定制金+银</t>
  </si>
  <si>
    <t>模具</t>
  </si>
  <si>
    <t>金币相框</t>
  </si>
  <si>
    <t>木质，透明亚克力片</t>
  </si>
  <si>
    <t>胸针</t>
  </si>
  <si>
    <t>行李箱</t>
  </si>
  <si>
    <t>铝镁合金行李箱 含logo定制</t>
  </si>
  <si>
    <t>邀请函</t>
  </si>
  <si>
    <t>笔记本</t>
  </si>
  <si>
    <t>荔枝纹皮面，烫银，三边喷银边</t>
  </si>
  <si>
    <t>本</t>
  </si>
  <si>
    <t>行李箱珍珠棉+绒面</t>
  </si>
  <si>
    <t>星球储物盒</t>
  </si>
  <si>
    <t>铁罐定制</t>
  </si>
  <si>
    <t>其他费用合计</t>
  </si>
  <si>
    <t>7-乙方人员</t>
  </si>
  <si>
    <t>人员类别</t>
  </si>
  <si>
    <t>工作内容（本次活动所负责的内容）</t>
  </si>
  <si>
    <t>兼职人员</t>
  </si>
  <si>
    <t>人次</t>
  </si>
  <si>
    <t>当地工作人员</t>
  </si>
  <si>
    <t>机场礼仪</t>
  </si>
  <si>
    <t>酒店大堂</t>
  </si>
  <si>
    <t>酒店安保</t>
  </si>
  <si>
    <t>乙方人员费用合计</t>
  </si>
  <si>
    <t>8-踩线费用</t>
  </si>
  <si>
    <t>珠海</t>
  </si>
  <si>
    <t>工作人员住宿费（1月1日-1月8日）</t>
  </si>
  <si>
    <t>往返机票</t>
  </si>
  <si>
    <t>踩线费用合计</t>
  </si>
  <si>
    <t>项目合计</t>
  </si>
  <si>
    <t>1-8项合计</t>
  </si>
  <si>
    <t>5%服务费比例</t>
  </si>
  <si>
    <t>发票类型（增值税普票/免税普票/增值税专票）</t>
  </si>
  <si>
    <t>增值税专票</t>
  </si>
  <si>
    <t>6%发票税率（纸质发票税率）</t>
  </si>
  <si>
    <t>按照实际从康辉费用算</t>
  </si>
  <si>
    <t>总计</t>
  </si>
  <si>
    <t>预算单（主播侧）</t>
  </si>
  <si>
    <t>经济舱</t>
  </si>
  <si>
    <t>横琴凯悦</t>
  </si>
  <si>
    <t>主播单双同价</t>
  </si>
  <si>
    <t>参考21年116万</t>
  </si>
  <si>
    <t>1月2日起接机</t>
  </si>
  <si>
    <t>接机</t>
  </si>
  <si>
    <t>趟</t>
  </si>
  <si>
    <t>gl8包车</t>
  </si>
  <si>
    <t>8小时100公里</t>
  </si>
  <si>
    <t>特殊车辆</t>
  </si>
  <si>
    <t>参考21年28.5万</t>
  </si>
  <si>
    <t>凯悦酒店</t>
  </si>
  <si>
    <t>庆功宴酒水</t>
  </si>
  <si>
    <t>工作内容</t>
  </si>
  <si>
    <t>外场立体字搭建</t>
  </si>
  <si>
    <t>外场道旗</t>
  </si>
  <si>
    <t>道旗</t>
  </si>
  <si>
    <t>庆功宴</t>
  </si>
  <si>
    <t>防疫物料包（5个N95,1个凝胶，1个喷雾，1包湿巾）</t>
  </si>
  <si>
    <t>部分签到台备用</t>
  </si>
  <si>
    <t>欢迎礼品包-全棉时代洗脸巾小包</t>
  </si>
  <si>
    <t>每间房2包</t>
  </si>
  <si>
    <t>欢迎礼品包-漱口水</t>
  </si>
  <si>
    <t>欢迎礼品包-DHC唇膏</t>
  </si>
  <si>
    <t>欢迎礼品包-护手霜</t>
  </si>
  <si>
    <t>夜床礼品</t>
  </si>
  <si>
    <t>全程使用定制纸巾</t>
  </si>
  <si>
    <t>签到台零食</t>
  </si>
  <si>
    <t>车辆+机场</t>
  </si>
  <si>
    <t>机场</t>
  </si>
  <si>
    <t>鲜花</t>
  </si>
  <si>
    <t>定制百岁山</t>
  </si>
  <si>
    <t>签到桌花</t>
  </si>
  <si>
    <t>防疫包内备用抗原</t>
  </si>
  <si>
    <t>防疫包内（5号前的2个，5号后1个）</t>
  </si>
  <si>
    <t>热饮柜租赁</t>
  </si>
  <si>
    <t>医疗箱</t>
  </si>
  <si>
    <t>6-礼品采购</t>
  </si>
  <si>
    <t>纪念币币定制</t>
  </si>
  <si>
    <t>金币定制模具</t>
  </si>
  <si>
    <t>相框</t>
  </si>
  <si>
    <t>纪念币相框</t>
  </si>
  <si>
    <t>含一个样品</t>
  </si>
  <si>
    <t>摩尔纹烫银</t>
  </si>
  <si>
    <t>打样</t>
  </si>
  <si>
    <t>小瞳智能云台</t>
  </si>
  <si>
    <t>颜色随机</t>
  </si>
  <si>
    <t>小鸣无线蓝牙音响</t>
  </si>
  <si>
    <t>紫色</t>
  </si>
  <si>
    <t>原价298</t>
  </si>
  <si>
    <t>LATTA  ALV 保温杯</t>
  </si>
  <si>
    <t>蓝色</t>
  </si>
  <si>
    <t>官网8折采购</t>
  </si>
  <si>
    <t>往返交通</t>
  </si>
  <si>
    <t>北京-珠海-北京</t>
  </si>
  <si>
    <t>工作人员</t>
  </si>
  <si>
    <t>住宿</t>
  </si>
  <si>
    <t>安保</t>
  </si>
  <si>
    <t>安保人员</t>
  </si>
  <si>
    <t>兼职</t>
  </si>
  <si>
    <t>机场+酒店兼职</t>
  </si>
  <si>
    <t>8小时</t>
  </si>
  <si>
    <t>礼仪</t>
  </si>
  <si>
    <t>机场+酒店礼仪</t>
  </si>
  <si>
    <t>北京-珠海</t>
  </si>
  <si>
    <t>工作人员机票</t>
  </si>
  <si>
    <t>工作人员住宿（1月1日-8日）</t>
  </si>
  <si>
    <t>踩线费用</t>
  </si>
  <si>
    <t>珠海，厦门，长沙踩线</t>
  </si>
  <si>
    <t>板块</t>
  </si>
  <si>
    <t>项目金额</t>
  </si>
  <si>
    <t>剩余可使用金额</t>
  </si>
  <si>
    <t>主播侧</t>
  </si>
  <si>
    <t>VIP侧</t>
  </si>
  <si>
    <t>结算单（金主侧）</t>
    <phoneticPr fontId="88" type="noConversion"/>
  </si>
  <si>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</si>
  <si>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</si>
  <si>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</si>
  <si>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</si>
  <si>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</si>
  <si>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</si>
  <si>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</si>
  <si>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</si>
  <si>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</si>
  <si>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</si>
  <si>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</si>
  <si>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杨森</t>
  </si>
  <si>
    <t>HNDWCG</t>
  </si>
  <si>
    <t>CA8124 R   SA31DEC  TGOHET RR1   1445 1630</t>
  </si>
  <si>
    <t>999-1195289385</t>
  </si>
  <si>
    <t>HNDWMB</t>
  </si>
  <si>
    <t>CZ3308 I   SA31DEC  HETCAN RR1   1905 2230</t>
  </si>
  <si>
    <t>784-1195289386</t>
  </si>
  <si>
    <t>崔永红</t>
  </si>
  <si>
    <t>HPTBCF</t>
  </si>
  <si>
    <t>CA1903 R   SA07JAN  PEKZUH RR2   1630 2010</t>
  </si>
  <si>
    <t>999-1195289401</t>
  </si>
  <si>
    <t>王小铭</t>
  </si>
  <si>
    <t>999-1195289402</t>
  </si>
  <si>
    <t>HPTBPQ</t>
  </si>
  <si>
    <t>CA1906 R   MO09JAN  ZUHPEK RR2   1430 1745</t>
  </si>
  <si>
    <t>999-1195289403</t>
  </si>
  <si>
    <t>999-1195289404</t>
  </si>
  <si>
    <t>李辰</t>
  </si>
  <si>
    <t>JTN88F</t>
  </si>
  <si>
    <t>SC1195 C   SA07JAN  DLCZUH RR1   1035 1545</t>
  </si>
  <si>
    <t>324-1195289421</t>
  </si>
  <si>
    <t>HYPWN6</t>
  </si>
  <si>
    <t>HU7638 R   MO09JAN  ZUHDLC RR1   1425 2005</t>
  </si>
  <si>
    <t>880-1195289422</t>
  </si>
  <si>
    <t>王姿予</t>
  </si>
  <si>
    <t>JQ698Q</t>
  </si>
  <si>
    <t>CZ3150 I   SA07JAN  HGHZUH RR1   1055 1320</t>
  </si>
  <si>
    <t>784-1195289423</t>
  </si>
  <si>
    <t>海嘉慧</t>
  </si>
  <si>
    <t>HWBJKT</t>
  </si>
  <si>
    <t>CZ3150 D   SA07JAN  HGHZUH RR1   1055 1320</t>
  </si>
  <si>
    <t>784-1195289424</t>
  </si>
  <si>
    <t>JGRB0F</t>
  </si>
  <si>
    <t>CZ3881 D   MO09JAN  ZUHHGH RR2   1640 1840</t>
  </si>
  <si>
    <t>784-1195289425</t>
  </si>
  <si>
    <t>JQ6B6H</t>
  </si>
  <si>
    <t>784-1195289426</t>
  </si>
  <si>
    <t>张美生</t>
  </si>
  <si>
    <t>JQ69WK</t>
  </si>
  <si>
    <t>CZ3730 I   SA07JAN  PKXZUH RR1   1425 1735</t>
  </si>
  <si>
    <t>784-1195289427</t>
  </si>
  <si>
    <t>HWBJYP</t>
  </si>
  <si>
    <t>CZ3729 I   MO09JAN  ZUHPKX RR1   1000 1310</t>
  </si>
  <si>
    <t>784-1195289428</t>
  </si>
  <si>
    <t>钱尉宸</t>
  </si>
  <si>
    <t>KEP5N5</t>
  </si>
  <si>
    <t>HU7467 I   SA07JAN  HGHZUH RR1   1425 1650</t>
  </si>
  <si>
    <t>880-1195289431</t>
  </si>
  <si>
    <t>HGDJP5</t>
  </si>
  <si>
    <t>CZ3881 D   MO09JAN  ZUHHGH RR1   1640 1840</t>
  </si>
  <si>
    <t>784-1195289432</t>
  </si>
  <si>
    <t>宋珊珊</t>
  </si>
  <si>
    <t>JN2ENE</t>
  </si>
  <si>
    <t>CZ6387 D   SA07JAN  SHEZUH RR1   1820 2250</t>
  </si>
  <si>
    <t>784-1195289433</t>
  </si>
  <si>
    <t>王逸舟</t>
  </si>
  <si>
    <t>HGDJX4</t>
  </si>
  <si>
    <t>MF8369 I   SA07JAN  HGHZUH RR1   0815 1035</t>
  </si>
  <si>
    <t>731-1195289434</t>
  </si>
  <si>
    <t>KEP610</t>
  </si>
  <si>
    <t>HU7468 R   MO09JAN  ZUHHGH RR1   1745 1940</t>
  </si>
  <si>
    <t>880-1195289435</t>
  </si>
  <si>
    <t>陈珊珊</t>
  </si>
  <si>
    <t>KEP643</t>
  </si>
  <si>
    <t>SC4911 C   SA07JAN  FOCZUH RR1   1635 1820</t>
  </si>
  <si>
    <t>324-1195289436</t>
  </si>
  <si>
    <t>HGDK57</t>
  </si>
  <si>
    <t xml:space="preserve">SC4912 C   MO09JAN  ZUHFOC RR1   1910 2040 </t>
  </si>
  <si>
    <t>324-1195289437</t>
  </si>
  <si>
    <t>刘丽莉</t>
  </si>
  <si>
    <t>JNM03X</t>
  </si>
  <si>
    <t>CZ6675 J   SA07JAN  HRBZUH RR1   1315 1740</t>
  </si>
  <si>
    <t>784-1195289438</t>
  </si>
  <si>
    <t>HTGM2R</t>
  </si>
  <si>
    <t>CZ6676 J   MO09JAN  ZUHHRB RR1   1830 2300</t>
  </si>
  <si>
    <t>784-1195289439</t>
  </si>
  <si>
    <t>王子彦</t>
  </si>
  <si>
    <t>HMT4CL</t>
  </si>
  <si>
    <t>731-1195289440</t>
  </si>
  <si>
    <t>牛鹏程</t>
  </si>
  <si>
    <t>HXMP6Y</t>
  </si>
  <si>
    <t>CZ3150 C   SA07JAN  HGHZUH RR1   1055 1320</t>
  </si>
  <si>
    <t>784-1195289442</t>
  </si>
  <si>
    <t>HXMPBY</t>
  </si>
  <si>
    <t>CZ3881 C   MO09JAN  ZUHHGH RR1   1640 1840</t>
  </si>
  <si>
    <t>784-1195289443</t>
  </si>
  <si>
    <t>KVZ18R</t>
  </si>
  <si>
    <t>CZ2752 I   SA31DEC  TGOHET RR1   0740 0935</t>
  </si>
  <si>
    <t>784-1195289444</t>
  </si>
  <si>
    <t>JY9NB1</t>
  </si>
  <si>
    <t>CA1381 D   SA31DEC  HETCAN RR1   1135 1455</t>
  </si>
  <si>
    <t>999-1195289445</t>
  </si>
  <si>
    <t>魏春荣</t>
  </si>
  <si>
    <t>JFMRSE</t>
  </si>
  <si>
    <t>MU6415 Q   TH05JAN  KHNZUH RR1   1020 1205</t>
  </si>
  <si>
    <t>781-1195289446</t>
  </si>
  <si>
    <t>JFMRZB</t>
  </si>
  <si>
    <t>SC1200 P   MO09JAN  ZUHKHN RR1   1300 1435</t>
  </si>
  <si>
    <t>324-1195289447</t>
  </si>
  <si>
    <t>潘玉双</t>
  </si>
  <si>
    <t>JFMS49</t>
  </si>
  <si>
    <t>CZ2741 C   SA07JAN  NGBZUH RR1   1030 1255</t>
  </si>
  <si>
    <t>784-1195289448</t>
  </si>
  <si>
    <t>JFMSP4</t>
  </si>
  <si>
    <t>CZ3779 I   MO09JAN  CANNGB RR1   1825 2035</t>
  </si>
  <si>
    <t>784-1195289449</t>
  </si>
  <si>
    <t>李鑫伟</t>
  </si>
  <si>
    <t>JFMTV8</t>
  </si>
  <si>
    <t>FM9497 Q   FR06JAN  SHAZUH RR1   1645 1925</t>
  </si>
  <si>
    <t>781-1195289456</t>
  </si>
  <si>
    <t>JVL430</t>
  </si>
  <si>
    <t>FM9216 Q   MO09JAN  ZUHSHA HK1   1945 2205</t>
  </si>
  <si>
    <t>781-1195289457</t>
  </si>
  <si>
    <t>王冰</t>
  </si>
  <si>
    <t>KTEMBW</t>
  </si>
  <si>
    <t>324-1195289458</t>
  </si>
  <si>
    <t>JVL4TB</t>
  </si>
  <si>
    <t>HU7638 I   MO09JAN  ZUHDLC RR1   1425 2005</t>
  </si>
  <si>
    <t>880-1195289459</t>
  </si>
  <si>
    <t>胡强</t>
  </si>
  <si>
    <t>JVL500</t>
  </si>
  <si>
    <t>3U8763 J   SA07JAN  CTUZUH HK1   1850 2115</t>
  </si>
  <si>
    <t>876-1195289460</t>
  </si>
  <si>
    <t>HN8S1B</t>
  </si>
  <si>
    <t>CZ5329 I   MO09JAN  ZUHCTU RR1   1705 1955</t>
  </si>
  <si>
    <t>784-1195289461</t>
  </si>
  <si>
    <t>张国平</t>
  </si>
  <si>
    <t>JVL6WP</t>
  </si>
  <si>
    <t>SC4911 C   WE04JAN  TAOZUH RR1   1320 1820</t>
  </si>
  <si>
    <t>324-1195289462</t>
  </si>
  <si>
    <t>JE84C2</t>
  </si>
  <si>
    <t>SC4910 C   MO09JAN  ZUHTAO RR1   1210 1625</t>
  </si>
  <si>
    <t>324-1195289463</t>
  </si>
  <si>
    <t>俞唯佳</t>
  </si>
  <si>
    <t>HVMXQC</t>
  </si>
  <si>
    <t>CA1323 R   SA07JAN  PEKZUH RR1   1420 1800</t>
  </si>
  <si>
    <t>999-1195289464</t>
  </si>
  <si>
    <t>JE85RC</t>
  </si>
  <si>
    <t>CA1908 R   MO09JAN  ZUHPEK RR1   1610 1930</t>
  </si>
  <si>
    <t>999-1195289465</t>
  </si>
  <si>
    <t>孔为民</t>
  </si>
  <si>
    <t>KVD01M</t>
  </si>
  <si>
    <t>3U8763 J   SA07JAN  CTUZUH RR1   1850 2115</t>
  </si>
  <si>
    <t>876-1195289466</t>
  </si>
  <si>
    <t>HGVH6L</t>
  </si>
  <si>
    <t>CZ5329 D   MO09JAN  ZUHCTU RR1   1705 1955</t>
  </si>
  <si>
    <t>784-1195289467</t>
  </si>
  <si>
    <t>陈俊洋</t>
  </si>
  <si>
    <t>HQRTRN</t>
  </si>
  <si>
    <t>FM9297 Q   SA07JAN  SWAZUH RR1   1345 1455</t>
  </si>
  <si>
    <t>781-1195289469</t>
  </si>
  <si>
    <t>JM5BVZ</t>
  </si>
  <si>
    <t>FM9298 Q   MO09JAN  ZUHSWA RR1   1545 1640</t>
  </si>
  <si>
    <t>781-1195289470</t>
  </si>
  <si>
    <t>储陈成</t>
  </si>
  <si>
    <t>JQ6R51</t>
  </si>
  <si>
    <t>HU7467 I   WE04JAN  HGHZUH RR1   1425 1650</t>
  </si>
  <si>
    <t>880-1195289471</t>
  </si>
  <si>
    <t>HX10C2</t>
  </si>
  <si>
    <t>CZ3881 W   MO09JAN  ZUHHGH RR1   1640 1840</t>
  </si>
  <si>
    <t>784-1195289472</t>
  </si>
  <si>
    <t>李世龙</t>
  </si>
  <si>
    <t>JQ6RCJ</t>
  </si>
  <si>
    <t>CZ3738 I   SA07JAN  PKXZUH RR1   0930 1230</t>
  </si>
  <si>
    <t>784-1195289473</t>
  </si>
  <si>
    <t>HX10M8</t>
  </si>
  <si>
    <t>CZ6388 C   MO09JAN  ZUHSHE RR1   0855 1300</t>
  </si>
  <si>
    <t>784-1195289474</t>
  </si>
  <si>
    <t>马兰芳</t>
  </si>
  <si>
    <t>HX10R3</t>
  </si>
  <si>
    <t>CZ3922 I   TH05JAN  SHSCAN RR1   1145 1335</t>
  </si>
  <si>
    <t>784-1195289475</t>
  </si>
  <si>
    <t>何晶晶</t>
  </si>
  <si>
    <t>KMNWRR</t>
  </si>
  <si>
    <t xml:space="preserve">FM9497 Q   SA07JAN  SHAZUH RR1   1645 1925 </t>
  </si>
  <si>
    <t>781-1195289476</t>
  </si>
  <si>
    <t>HNXJHL</t>
  </si>
  <si>
    <t>FM9498 Q   MO09JAN  ZUHSHA RR1   2015 2225</t>
  </si>
  <si>
    <t>781-1195289486</t>
  </si>
  <si>
    <t>高娜</t>
  </si>
  <si>
    <t>HMZHJR</t>
  </si>
  <si>
    <t>CZ3922 I   TH05JAN  SHSCAN RR2   1145 1335</t>
  </si>
  <si>
    <t>784-1195289477</t>
  </si>
  <si>
    <t>李博</t>
  </si>
  <si>
    <t>HX115F</t>
  </si>
  <si>
    <t>784-1195289478</t>
  </si>
  <si>
    <t>林媙</t>
  </si>
  <si>
    <t>KMNX4D</t>
  </si>
  <si>
    <t>CZ6704 J   SA07JAN  SYXZUH RR1   1320 1445</t>
  </si>
  <si>
    <t>784-1195289479</t>
  </si>
  <si>
    <t>宋煊</t>
  </si>
  <si>
    <t>JQ6S8Z</t>
  </si>
  <si>
    <t>CA1903 Z   SA07JAN  PEKZUH RR1   1630 2010</t>
  </si>
  <si>
    <t>999-1195289480</t>
  </si>
  <si>
    <t>KMNX9N</t>
  </si>
  <si>
    <t>CA1906 Z   MO09JAN  ZUHPEK RR1   1430 1745</t>
  </si>
  <si>
    <t>999-1195289481</t>
  </si>
  <si>
    <t>李冉</t>
  </si>
  <si>
    <t>KVD0C9</t>
  </si>
  <si>
    <t>CZ8286 D   SA07JAN  CKGZUH RR1   2210 0010+1</t>
  </si>
  <si>
    <t>784-1195289482</t>
  </si>
  <si>
    <t>JR1DH2</t>
  </si>
  <si>
    <t>CZ8285 D   MO09JAN  ZUHCKG RR1   1830 2100</t>
  </si>
  <si>
    <t>784-1195289483</t>
  </si>
  <si>
    <t>金泼</t>
  </si>
  <si>
    <t>KDFQ40</t>
  </si>
  <si>
    <t>880-1195289484</t>
  </si>
  <si>
    <t>HX1021</t>
  </si>
  <si>
    <t>880-1195289485</t>
  </si>
  <si>
    <t>余国君</t>
  </si>
  <si>
    <t>KS567G</t>
  </si>
  <si>
    <t>880-1195289487</t>
  </si>
  <si>
    <t>HNXKF4</t>
  </si>
  <si>
    <t>880-1195289488</t>
  </si>
  <si>
    <t>陈万东</t>
  </si>
  <si>
    <t>KS56C6</t>
  </si>
  <si>
    <t>HU7467 Z   WE04JAN  HGHZUH RR1   1425 1650</t>
  </si>
  <si>
    <t>880-1195289489</t>
  </si>
  <si>
    <t>JPFYNV</t>
  </si>
  <si>
    <t>784-1195289490</t>
  </si>
  <si>
    <t>耿婷婷</t>
  </si>
  <si>
    <t>HGVHJS</t>
  </si>
  <si>
    <t>CZ3846 D   SA07JAN  HAKZUH RR1   1315 1410</t>
  </si>
  <si>
    <t>784-1195289491</t>
  </si>
  <si>
    <t>HGVHTD</t>
  </si>
  <si>
    <t>999-1195289492</t>
  </si>
  <si>
    <t>林霞</t>
  </si>
  <si>
    <t>KS561Y</t>
  </si>
  <si>
    <t>784-1195289493</t>
  </si>
  <si>
    <t>严斯恩</t>
  </si>
  <si>
    <t>JWR1NB</t>
  </si>
  <si>
    <t>880-1195289494</t>
  </si>
  <si>
    <t>JWR1PY</t>
  </si>
  <si>
    <t>MF8370 D   MO09JAN  ZUHHGH RR1   1130 1325</t>
  </si>
  <si>
    <t>731-1195289495</t>
  </si>
  <si>
    <t>王晓岑</t>
  </si>
  <si>
    <t>KY4J94</t>
  </si>
  <si>
    <t>999-1195289496</t>
  </si>
  <si>
    <t>HQRTNK</t>
  </si>
  <si>
    <t>CZ3881 W   MO09JAN  ZUHHGH HK1   1640 1840</t>
  </si>
  <si>
    <t>784-1195289501</t>
  </si>
  <si>
    <t>王海涛</t>
  </si>
  <si>
    <t>HQ4KE2</t>
  </si>
  <si>
    <t xml:space="preserve">CZ3791 C   MO09JAN  ZUHTYN RR1   0900 1145 </t>
  </si>
  <si>
    <t>784-1195289516</t>
  </si>
  <si>
    <t>谭静</t>
  </si>
  <si>
    <t>KD2BE1</t>
  </si>
  <si>
    <t>CA1903 D   SA07JAN  PEKZUH RR1   1630 2010</t>
  </si>
  <si>
    <t>999-1195289517</t>
  </si>
  <si>
    <t>高宇</t>
  </si>
  <si>
    <t>HDPBW1</t>
  </si>
  <si>
    <t>ZH8315 R   SA07JAN  NKGZUH HK1   0810 1050</t>
  </si>
  <si>
    <t>479-1195254377</t>
  </si>
  <si>
    <t>JELW1D</t>
  </si>
  <si>
    <t>CZ6582 I   MO09JAN  ZUHNKG RR1   1705 1915</t>
  </si>
  <si>
    <t>784-1195289518</t>
  </si>
  <si>
    <t>彭亮</t>
  </si>
  <si>
    <t>JELW7R</t>
  </si>
  <si>
    <t>876-1195289519</t>
  </si>
  <si>
    <t>HQ0PG4</t>
  </si>
  <si>
    <t>HU7468 I   MO09JAN  ZUHHGH RR1   1745 1940</t>
  </si>
  <si>
    <t>880-1195289520</t>
  </si>
  <si>
    <t>乐先亮</t>
  </si>
  <si>
    <t>JELYQW</t>
  </si>
  <si>
    <t>880-1195289521</t>
  </si>
  <si>
    <t>JELYK3</t>
  </si>
  <si>
    <t>880-1195289522</t>
  </si>
  <si>
    <t>朱麾</t>
  </si>
  <si>
    <t>KYRS0K</t>
  </si>
  <si>
    <t>CA2691 R   SA07JAN  TFUZUH RR1   1625 1845</t>
  </si>
  <si>
    <t>999-1196425215</t>
  </si>
  <si>
    <t>JRW4ZB</t>
  </si>
  <si>
    <t>CA2692 D   MO09JAN  ZUHTFU RR1   1940 2225</t>
  </si>
  <si>
    <t>999-1196425216</t>
  </si>
  <si>
    <t>PENG/LIANG</t>
  </si>
  <si>
    <t>KYRSMV</t>
  </si>
  <si>
    <t>NX198  D   WE11JAN  MFMCTU HK1   1220 1440</t>
  </si>
  <si>
    <t>675-3398739467</t>
  </si>
  <si>
    <t>吴雨洁</t>
  </si>
  <si>
    <t>HFX09G</t>
  </si>
  <si>
    <t>CZ3768 I   SA07JAN  CTUZUH RR1   1220 1440</t>
  </si>
  <si>
    <t>784-1196425229</t>
  </si>
  <si>
    <t>JXXMEH</t>
  </si>
  <si>
    <t xml:space="preserve">3U8764 J   MO09JAN  ZUHCTU RR1   2210 0035+1 </t>
  </si>
  <si>
    <t>876-1196425230</t>
  </si>
  <si>
    <t>吕磊</t>
  </si>
  <si>
    <t>HFNWG1</t>
  </si>
  <si>
    <t>CZ3150 D   FR06JAN  HGHZUH RR1   1055 1320</t>
  </si>
  <si>
    <t>784-1196425237</t>
  </si>
  <si>
    <t>KQ1MMT</t>
  </si>
  <si>
    <t>CA1796 R   TH12JAN  CANHGH RR1   1910 2115</t>
  </si>
  <si>
    <t>999-1196425238</t>
  </si>
  <si>
    <t>冯乖明</t>
  </si>
  <si>
    <t>JTTX6K</t>
  </si>
  <si>
    <t>ZH9222 R   FR06JAN  XIYCAN HK1   1230 1520</t>
  </si>
  <si>
    <t>479-1195254754</t>
  </si>
  <si>
    <t>KD4XV6</t>
  </si>
  <si>
    <t>CZ3203 C   MO09JAN  CANXIY RR1   1705 1945</t>
  </si>
  <si>
    <t>784-1196425250</t>
  </si>
  <si>
    <t>王建新</t>
  </si>
  <si>
    <t>KXF1QG</t>
  </si>
  <si>
    <t xml:space="preserve">CA1903 R   FR06JAN  PEKZUH RR1   1630 2010 </t>
  </si>
  <si>
    <t>999-1196425255</t>
  </si>
  <si>
    <t>周裕熊</t>
  </si>
  <si>
    <t>JN4RXD</t>
  </si>
  <si>
    <t>3U8763 I   SA07JAN  CTUZUH RR1   1850 2115</t>
  </si>
  <si>
    <t>876-1196425262</t>
  </si>
  <si>
    <t>JN4RYS</t>
  </si>
  <si>
    <t xml:space="preserve">CA2678 D   MO09JAN  ZUHTFU RR1   1050 1340 </t>
  </si>
  <si>
    <t>999-1196425263</t>
  </si>
  <si>
    <t>CZ3922 I   TU03JAN  SHSCAN HK1   1145 1335</t>
  </si>
  <si>
    <t>784-1196425266</t>
  </si>
  <si>
    <t>JG30EY</t>
  </si>
  <si>
    <t>SC4909 C   TU03JAN  KHNZUH RR1   0935 1120</t>
  </si>
  <si>
    <t>324-1196425267</t>
  </si>
  <si>
    <t>KER46E</t>
  </si>
  <si>
    <t>CZ6703 J   MO09JAN  ZUHSYX RR1   1100 1220</t>
  </si>
  <si>
    <t>784-1196425313</t>
  </si>
  <si>
    <t>JPGWMK</t>
  </si>
  <si>
    <t>CZ8736 W   WE04JAN  TAOSZX RR1   1420 1740</t>
  </si>
  <si>
    <t>784-1196425362</t>
  </si>
  <si>
    <t>胥天若</t>
  </si>
  <si>
    <t>HR8K2J</t>
  </si>
  <si>
    <t>479-1196267633</t>
  </si>
  <si>
    <t>KS66EC</t>
  </si>
  <si>
    <t>784-1196425380</t>
  </si>
  <si>
    <t>谢慧琳</t>
  </si>
  <si>
    <t>JGHNKV</t>
  </si>
  <si>
    <t>MF8145 I   SA07JAN  FOCZUH RR1   1620 1810</t>
  </si>
  <si>
    <t>731-1196425382</t>
  </si>
  <si>
    <t>KMV1LD</t>
  </si>
  <si>
    <t>MF8146 D   MO09JAN  ZUHFOC RR1   1910 2035</t>
  </si>
  <si>
    <t>731-1196425383</t>
  </si>
  <si>
    <t>张鹏飞</t>
  </si>
  <si>
    <t>KVNSRZ</t>
  </si>
  <si>
    <t>CZ9980 J   FR06JAN  CGOZUH RR1   1625 1855</t>
  </si>
  <si>
    <t>784-1196425385</t>
  </si>
  <si>
    <t>KVNSTY</t>
  </si>
  <si>
    <t>CZ6248 I   MO09JAN  ZUHCGO RR1   1615 1840</t>
  </si>
  <si>
    <t>784-1196425386</t>
  </si>
  <si>
    <t>JWER81</t>
  </si>
  <si>
    <t>MF8369 C   SA07JAN  HGHZUH RR1   0815 1035</t>
  </si>
  <si>
    <t>731-1196425387</t>
  </si>
  <si>
    <t>李俊鹏</t>
  </si>
  <si>
    <t>JGWM9F</t>
  </si>
  <si>
    <t>731-1196425391</t>
  </si>
  <si>
    <t>仇国勋</t>
  </si>
  <si>
    <t>JGWMBX</t>
  </si>
  <si>
    <t>MF8369 J   SA07JAN  HGHZUH RR1   0815 1035</t>
  </si>
  <si>
    <t>731-1196425392</t>
  </si>
  <si>
    <t>丁晨</t>
  </si>
  <si>
    <t>HZ287V</t>
  </si>
  <si>
    <t>731-1196425393</t>
  </si>
  <si>
    <t>JMZM69</t>
  </si>
  <si>
    <t xml:space="preserve">MF8370 C   MO09JAN  ZUHHGH RR2   1130 1325 </t>
  </si>
  <si>
    <t>731-1196425394</t>
  </si>
  <si>
    <t>731-1196425395</t>
  </si>
  <si>
    <t>张新梅</t>
  </si>
  <si>
    <t>JF154H</t>
  </si>
  <si>
    <t>SC1159 C   SA07JAN  PEKZUH RR1   1935 2320</t>
  </si>
  <si>
    <t>324-1196425408</t>
  </si>
  <si>
    <t>KDR1CX</t>
  </si>
  <si>
    <t>SC4910 W   MO09JAN  ZUHTAO RR1   1210 1625</t>
  </si>
  <si>
    <t>324-1196425409</t>
  </si>
  <si>
    <t>游上德</t>
  </si>
  <si>
    <t>KWCTR1</t>
  </si>
  <si>
    <t>MU2682 I   MO09JAN  ZUHCZX RR1   1215 1425</t>
  </si>
  <si>
    <t>781-1196425411</t>
  </si>
  <si>
    <t>孙婧轩</t>
  </si>
  <si>
    <t>KTFJQB</t>
  </si>
  <si>
    <t>HO1036 C   TH05JAN  CIFPVG HK1   1315 1555</t>
  </si>
  <si>
    <t>018-1196268270</t>
  </si>
  <si>
    <t>JD4NQL</t>
  </si>
  <si>
    <t>CZ3756 D   TH05JAN  PVGZUH RR1   1935 2235</t>
  </si>
  <si>
    <t>784-1196425412</t>
  </si>
  <si>
    <t>HPZER3</t>
  </si>
  <si>
    <t>MU6712 I   MO09JAN  ZUHPVG RR1   0915 1135</t>
  </si>
  <si>
    <t>781-1196425413</t>
  </si>
  <si>
    <t>JD4NX2</t>
  </si>
  <si>
    <t>HO1206 J   MO09JAN  PVGCIF RR1   1435 1730</t>
  </si>
  <si>
    <t>018-1196268278</t>
  </si>
  <si>
    <t>JD4PDG</t>
  </si>
  <si>
    <t>CA1352 Z   MO09JAN  CANPEK HK1   1240 1545           
CA1123 Z   MO09JAN  PEKTGO HK1   1720 1855</t>
  </si>
  <si>
    <t>999-1196425414</t>
  </si>
  <si>
    <t>李静</t>
  </si>
  <si>
    <t>HPZFND</t>
  </si>
  <si>
    <t>784-1196425415</t>
  </si>
  <si>
    <t>HPZFHD</t>
  </si>
  <si>
    <t>CZ5329 J   MO09JAN  ZUHCTU RR1   1705 1955</t>
  </si>
  <si>
    <t>784-1196425416</t>
  </si>
  <si>
    <t>梅绎</t>
  </si>
  <si>
    <t>HG34W0</t>
  </si>
  <si>
    <t>CA8545 R   SA07JAN  PVGZUH RR1   1810 2120</t>
  </si>
  <si>
    <t>999-1196425417</t>
  </si>
  <si>
    <t>JVX4YN</t>
  </si>
  <si>
    <t>MU5290 I   MO09JAN  ZUHPVG RR1   1530 1800</t>
  </si>
  <si>
    <t>781-1196425418</t>
  </si>
  <si>
    <t>陈滔</t>
  </si>
  <si>
    <t>HYF05F</t>
  </si>
  <si>
    <t xml:space="preserve">CZ3720 C   SA07JAN  CSXZUH RR1   1750 1930 </t>
  </si>
  <si>
    <t>784-1196425419</t>
  </si>
  <si>
    <t>KS4490</t>
  </si>
  <si>
    <t>CZ3719 C   MO09JAN  ZUHCSX RR1   0800 0930</t>
  </si>
  <si>
    <t>784-1196425420</t>
  </si>
  <si>
    <t>张训战</t>
  </si>
  <si>
    <t>KYSNCE</t>
  </si>
  <si>
    <t>SC1195 C   SA07JAN  TNAZUH RR1   1245 1545</t>
  </si>
  <si>
    <t>324-1196425423</t>
  </si>
  <si>
    <t>KYSNNM</t>
  </si>
  <si>
    <t>SC1196 C   MO09JAN  ZUHTNA RR1   1635 1915</t>
  </si>
  <si>
    <t>324-1196425424</t>
  </si>
  <si>
    <t>HYWX3F</t>
  </si>
  <si>
    <t>CA1906 Z   MO09JAN  ZUHPEK HK1   1430 1745</t>
  </si>
  <si>
    <t>999-1196425425</t>
  </si>
  <si>
    <t>吴飞飞</t>
  </si>
  <si>
    <t>HYWXWC</t>
  </si>
  <si>
    <t xml:space="preserve">FM9514 J   MO09JAN  ZUHSHA RR1   1240 1440 </t>
  </si>
  <si>
    <t>781-1196425428</t>
  </si>
  <si>
    <t>赵波</t>
  </si>
  <si>
    <t>JN62MR</t>
  </si>
  <si>
    <t>CZ3845 D   MO09JAN  ZUHHAK RR1   1105 1210</t>
  </si>
  <si>
    <t>784-1196425430</t>
  </si>
  <si>
    <t>龙兰英</t>
  </si>
  <si>
    <t>KDV0ZQ</t>
  </si>
  <si>
    <t>CZ3846 C   TH05JAN  HAKZUH RR1   1315 1410</t>
  </si>
  <si>
    <t>784-1196425431</t>
  </si>
  <si>
    <t>JYBX36</t>
  </si>
  <si>
    <t>784-1196425432</t>
  </si>
  <si>
    <t>KDEP8E</t>
  </si>
  <si>
    <t>CZ9956 J   SU08JAN  JJNZUH RR1   1050 1235</t>
  </si>
  <si>
    <t>784-1196425440</t>
  </si>
  <si>
    <t>张茂林</t>
  </si>
  <si>
    <t>HE7V07</t>
  </si>
  <si>
    <t>CA2691 Z   SA07JAN  TFUZUH RR1   1625 1845</t>
  </si>
  <si>
    <t>999-1196425441</t>
  </si>
  <si>
    <t>KDEQ0D</t>
  </si>
  <si>
    <t>CA2692 C   MO09JAN  ZUHTFU RR1   1940 2225</t>
  </si>
  <si>
    <t>999-1196425442</t>
  </si>
  <si>
    <t>HSCSNJ</t>
  </si>
  <si>
    <t>HU7468 C   MO09JAN  ZUHHGH RR1   1745 1940</t>
  </si>
  <si>
    <t>880-1196425454</t>
  </si>
  <si>
    <t>JNV932</t>
  </si>
  <si>
    <t>999-1196425465</t>
  </si>
  <si>
    <t>KY8JD3</t>
  </si>
  <si>
    <t>HU7467 C   FR06JAN  HGHZUH RR1   1425 1650</t>
  </si>
  <si>
    <t>880-1196425466</t>
  </si>
  <si>
    <t>KSM6GL</t>
  </si>
  <si>
    <t>CZ3756 I   SA07JAN  PVGZUH RR1   1935 2235</t>
  </si>
  <si>
    <t>784-1196425473</t>
  </si>
  <si>
    <t>刘鑫</t>
  </si>
  <si>
    <t>JSE7P0</t>
  </si>
  <si>
    <t>SC2287 D   SA07JAN  HAKZUH RR1   1100 1210</t>
  </si>
  <si>
    <t>324-1196425474</t>
  </si>
  <si>
    <t>HZN3LD</t>
  </si>
  <si>
    <t>HU7004 D   WE11JAN  CANHAK RR1   0900 1030</t>
  </si>
  <si>
    <t>880-1196425475</t>
  </si>
  <si>
    <t>杨冉</t>
  </si>
  <si>
    <t>KSM7DC</t>
  </si>
  <si>
    <t>CZ3762 C   FR06JAN  XIYZUH RR1   1315 1600</t>
  </si>
  <si>
    <t>784-1196425476</t>
  </si>
  <si>
    <t>KSM77T</t>
  </si>
  <si>
    <t>CZ3761 C   TU10JAN  ZUHXIY RR1   0915 1210</t>
  </si>
  <si>
    <t>784-1196425477</t>
  </si>
  <si>
    <t>蔡辉</t>
  </si>
  <si>
    <t>JP5X9X</t>
  </si>
  <si>
    <t>784-1196425479</t>
  </si>
  <si>
    <t>KFM1C6</t>
  </si>
  <si>
    <t>CZ3767 D   MO09JAN  ZUHCTU RR1   0825 1055</t>
  </si>
  <si>
    <t>784-1196425480</t>
  </si>
  <si>
    <t>JTYTLF</t>
  </si>
  <si>
    <t>784-1196425484</t>
  </si>
  <si>
    <t>KVKDRP</t>
  </si>
  <si>
    <t>CZ3846 C   SA07JAN  HAKZUH RR1   1315 1410</t>
  </si>
  <si>
    <t>784-1196425485</t>
  </si>
  <si>
    <t>KXYKY4</t>
  </si>
  <si>
    <t>CZ8547 J   MO09JAN  ZUHNKG RR1   0840 1050</t>
  </si>
  <si>
    <t>784-1196425487</t>
  </si>
  <si>
    <t>KFG75Y</t>
  </si>
  <si>
    <t>HO1785 J   MO09JAN  NKGCIF HK1   1235 1500</t>
  </si>
  <si>
    <t>018-1196470682</t>
  </si>
  <si>
    <t>HVJXX4</t>
  </si>
  <si>
    <t>MU6416 Q   MO09JAN  ZUHKHN RR1   1305 1445</t>
  </si>
  <si>
    <t>781-1196425488</t>
  </si>
  <si>
    <t>HM08CX</t>
  </si>
  <si>
    <t>CA1324 R   TU10JAN  ZUHPEK RR1   1900 2210</t>
  </si>
  <si>
    <t>999-1196425492</t>
  </si>
  <si>
    <t>徐雪丽</t>
  </si>
  <si>
    <t>KYQHYR</t>
  </si>
  <si>
    <t>ZH9326 U   FR06JAN  SYXSZX RR1   1850 2035</t>
  </si>
  <si>
    <t>479-1196471055</t>
  </si>
  <si>
    <t>HQ0JTF</t>
  </si>
  <si>
    <t>CZ6703 Y   MO09JAN  ZUHSYX RR1   1100 1220</t>
  </si>
  <si>
    <t>784-1196425494</t>
  </si>
  <si>
    <t>HR5WS4</t>
  </si>
  <si>
    <t>HU7532 C   MO09JAN  ZUHXIY RR1   1745 2025</t>
  </si>
  <si>
    <t>880-1196425496</t>
  </si>
  <si>
    <t>朱芷萱</t>
  </si>
  <si>
    <t>HYM4Z5</t>
  </si>
  <si>
    <t>HU7637 Q   SA07JAN  CGOZUH RR1   1055 1335</t>
  </si>
  <si>
    <t>880-1196425498</t>
  </si>
  <si>
    <t>KV1M9F</t>
  </si>
  <si>
    <t xml:space="preserve">MU2785 Q   MO09JAN  ZUHNKG RR1   1135 1350 </t>
  </si>
  <si>
    <t>781-1196425500</t>
  </si>
  <si>
    <t>黄文秀</t>
  </si>
  <si>
    <t>HM4ZSS</t>
  </si>
  <si>
    <t>731-1196425501</t>
  </si>
  <si>
    <t>KE813J</t>
  </si>
  <si>
    <t>SC2294 C   SA07JAN  SHAZUH HK1   1515 1755</t>
  </si>
  <si>
    <t>324-1196425502</t>
  </si>
  <si>
    <t>HRL0D4</t>
  </si>
  <si>
    <t>ZH8962 J   SA07JAN  NGBSZX RR1   1240 1505</t>
  </si>
  <si>
    <t>479-2346733879</t>
  </si>
  <si>
    <t>JXZK0E</t>
  </si>
  <si>
    <t>CZ3307 C   MO09JAN  CANHET HK1   1445 1805
CZ2751 D   MO09JAN  HETTGO HK1   2130 2315</t>
  </si>
  <si>
    <t>784-1196425505</t>
  </si>
  <si>
    <t>JXZLHM</t>
  </si>
  <si>
    <t>784-1196425506</t>
  </si>
  <si>
    <t>JETTR6</t>
  </si>
  <si>
    <t>SC1161 C   SA07JAN  PEKZUH RR1   2005 2345</t>
  </si>
  <si>
    <t>324-1196425509</t>
  </si>
  <si>
    <t>KTT81X</t>
  </si>
  <si>
    <t xml:space="preserve">CZ3773 I   TU10JAN  ZUHTNA RR1   1705 2000 </t>
  </si>
  <si>
    <t>784-1196425510</t>
  </si>
  <si>
    <t>JMWJ4J</t>
  </si>
  <si>
    <t>CZ3921 D   MO09JAN  CANSHS RR2   0850 1045</t>
  </si>
  <si>
    <t>784-1196425512</t>
  </si>
  <si>
    <t>784-1196425513</t>
  </si>
  <si>
    <t>KMX652</t>
  </si>
  <si>
    <t>784-1196425514</t>
  </si>
  <si>
    <t>1.09 G3673</t>
  </si>
  <si>
    <t>E648120054</t>
  </si>
  <si>
    <t>KVE644</t>
  </si>
  <si>
    <t>784-1196425520</t>
  </si>
  <si>
    <t>KSML19</t>
  </si>
  <si>
    <t>FM9216 D   TU10JAN  ZUHSHA RR1   1945 2205</t>
  </si>
  <si>
    <t>781-1196425525</t>
  </si>
  <si>
    <t>JQC17Z</t>
  </si>
  <si>
    <t>880-1196425527</t>
  </si>
  <si>
    <t>JMMH10</t>
  </si>
  <si>
    <t>SC4912 C   TU10JAN  ZUHFOC RR1   1910 2040</t>
  </si>
  <si>
    <t>324-1196425534</t>
  </si>
  <si>
    <t>HEDZXV</t>
  </si>
  <si>
    <t>MU2326 Q   MO09JAN  SZXKHN RR1   1755 1925</t>
  </si>
  <si>
    <t>781-1196425538</t>
  </si>
  <si>
    <t>1.10 G3673</t>
  </si>
  <si>
    <t>E618295920</t>
  </si>
  <si>
    <t>E602983017</t>
  </si>
  <si>
    <t>JSQJT5</t>
  </si>
  <si>
    <t xml:space="preserve">HU7638 Q   WE11JAN  ZUHCGO HK1   1425 1655 </t>
  </si>
  <si>
    <t>880-1196425539</t>
  </si>
  <si>
    <t>KQ6CXZ</t>
  </si>
  <si>
    <t>HU7468 C   TU10JAN  ZUHHGH RR1   1745 1940</t>
  </si>
  <si>
    <t>880-1196425550</t>
  </si>
  <si>
    <t>KWH10S</t>
  </si>
  <si>
    <t>HU7310 D   TU10JAN  CANSYX RR1   2055 2240</t>
  </si>
  <si>
    <t>880-1196425551</t>
  </si>
  <si>
    <t>JX9P7Q</t>
  </si>
  <si>
    <t>HU7468 Z   WE11JAN  ZUHHGH RR1   1745 1940</t>
  </si>
  <si>
    <t>880-1196425552</t>
  </si>
  <si>
    <t>JQD7WK</t>
  </si>
  <si>
    <t>CA4372 Z   MO09JAN  ZUHCKG RR1   2145 0010+1</t>
  </si>
  <si>
    <t>999-1196425553</t>
  </si>
  <si>
    <t>HE918B</t>
  </si>
  <si>
    <t>CZ3167 I   TU10JAN  SZXPKX RR1   1330 1635</t>
  </si>
  <si>
    <t>784-1196425554</t>
  </si>
  <si>
    <t>JT9T6K</t>
  </si>
  <si>
    <t>CZ8285 D   TU10JAN  ZUHCKG RR1   1830 2100</t>
  </si>
  <si>
    <t>784-1196425556</t>
  </si>
  <si>
    <t>HS5H58</t>
  </si>
  <si>
    <t>HU7532 Z   WE11JAN  ZUHXIY RR1   1745 2025</t>
  </si>
  <si>
    <t>880-1196425557</t>
  </si>
  <si>
    <t>KEJ17R</t>
  </si>
  <si>
    <t>HU7468 Q   TU10JAN  ZUHHGH RR1   1745 1940</t>
  </si>
  <si>
    <t>880-1196425560</t>
  </si>
  <si>
    <t>应收小计</t>
  </si>
  <si>
    <t>应收合计</t>
  </si>
  <si>
    <t>制单人：</t>
  </si>
  <si>
    <t>王政</t>
  </si>
  <si>
    <t>制单日期：</t>
  </si>
  <si>
    <t>2023.01.16</t>
  </si>
  <si>
    <t>财务审核人：</t>
  </si>
  <si>
    <t>机票费用</t>
    <phoneticPr fontId="88" type="noConversion"/>
  </si>
  <si>
    <t>高铁费用</t>
    <phoneticPr fontId="88" type="noConversion"/>
  </si>
  <si>
    <t>范瑞芬</t>
  </si>
  <si>
    <t>JG3BRP</t>
  </si>
  <si>
    <t>CZ3738 L   SU01JAN  PKXZUH HK6   0930 1235</t>
  </si>
  <si>
    <t>784-1195289450</t>
  </si>
  <si>
    <t>高原</t>
  </si>
  <si>
    <t>784-1195289451</t>
  </si>
  <si>
    <t>李文博</t>
  </si>
  <si>
    <t>784-1195289452</t>
  </si>
  <si>
    <t>马洁</t>
  </si>
  <si>
    <t>784-1195289453</t>
  </si>
  <si>
    <t>张清清</t>
  </si>
  <si>
    <t>784-1195289454</t>
  </si>
  <si>
    <t>张蓉蓉</t>
  </si>
  <si>
    <t>784-1195289455</t>
  </si>
  <si>
    <t>HZ71DX</t>
  </si>
  <si>
    <t>CZ3845 H   TU10JAN  ZUHHAK HK2   1105 1215</t>
  </si>
  <si>
    <t>784-1196425360</t>
  </si>
  <si>
    <t>784-1196425361</t>
  </si>
  <si>
    <t>钱晶晶</t>
  </si>
  <si>
    <t>HG6R6L</t>
  </si>
  <si>
    <t>CZ3738 V   TH05JAN  PKXZUH HK1   0930 1230</t>
  </si>
  <si>
    <t>784-1196425404</t>
  </si>
  <si>
    <t>KSM5T3</t>
  </si>
  <si>
    <t>SC1161 U   TH05JAN  PEKZUH RR1   2005 2345</t>
  </si>
  <si>
    <t>324-1196425472</t>
  </si>
  <si>
    <t>JDP8BJ</t>
  </si>
  <si>
    <t>CZ3845 B   TU10JAN  ZUHHAK RR1   1105 1215</t>
  </si>
  <si>
    <t>784-1196425549</t>
  </si>
  <si>
    <t>KEBR41</t>
  </si>
  <si>
    <t>CZ3733 Z   TU10JAN  ZUHPKX RR2   1200 1515</t>
  </si>
  <si>
    <t>784-1196425558</t>
  </si>
  <si>
    <t>784-1196425559</t>
  </si>
  <si>
    <t>HGSB8L</t>
  </si>
  <si>
    <t>CA1908 S   WE11JAN  ZUHPEK RR2   1610 1930</t>
  </si>
  <si>
    <t>999-1196425561</t>
  </si>
  <si>
    <t>999-1196425562</t>
  </si>
  <si>
    <t>孔晓玲</t>
  </si>
  <si>
    <t>KVQT4K</t>
  </si>
  <si>
    <t>CA2691 L   TH05JAN  TFUZUH RR1   1625 1845</t>
  </si>
  <si>
    <t>999-1195289502</t>
  </si>
  <si>
    <t>JE3TWV</t>
  </si>
  <si>
    <t>CZ5329 U   MO09JAN  ZUHCTU RR1   1705 1955</t>
  </si>
  <si>
    <t>784-1195289503</t>
  </si>
  <si>
    <t>凌晨</t>
  </si>
  <si>
    <t>JRYE4Q</t>
  </si>
  <si>
    <t>FM9513 R   WE04JAN  SHAZUH RR1   0825 1125</t>
  </si>
  <si>
    <t>781-1195289504</t>
  </si>
  <si>
    <t>HNP1D4</t>
  </si>
  <si>
    <t>FM9514 S   MO09JAN  ZUHSHA RR1   1215 1435</t>
  </si>
  <si>
    <t>781-1195289505</t>
  </si>
  <si>
    <t>王子淼</t>
  </si>
  <si>
    <t>JSBMYH</t>
  </si>
  <si>
    <t>ZH8621 W   FR06JAN  HFEZUH HK1   1340 1555</t>
  </si>
  <si>
    <t>479-2346560559</t>
  </si>
  <si>
    <t>KRLEQF</t>
  </si>
  <si>
    <t>ZH8622 V   MO09JAN  ZUHHFE HK1   1700 1905</t>
  </si>
  <si>
    <t>479-2346560628</t>
  </si>
  <si>
    <t>马飞龙</t>
  </si>
  <si>
    <t>KTBFEL</t>
  </si>
  <si>
    <t xml:space="preserve">CZ3762 Z   FR06JAN  XIYZUH RR1   1315 1600 </t>
  </si>
  <si>
    <t>784-1195289506</t>
  </si>
  <si>
    <t>JSBPH0</t>
  </si>
  <si>
    <t>HU7532 Q   TU10JAN  ZUHXIY RR1   1745 2025</t>
  </si>
  <si>
    <t>880-1195289507</t>
  </si>
  <si>
    <t>高倩玉</t>
  </si>
  <si>
    <t>HTG8T4</t>
  </si>
  <si>
    <t>CA1323 S   TU03JAN  PEKZUH RR1   1420 1800</t>
  </si>
  <si>
    <t>999-1195289508</t>
  </si>
  <si>
    <t>KSSMWJ</t>
  </si>
  <si>
    <t>CA1906 L   MO09JAN  ZUHPEK RR1   1430 1745</t>
  </si>
  <si>
    <t>999-1195289509</t>
  </si>
  <si>
    <t>代菁菁</t>
  </si>
  <si>
    <t>KSSP29</t>
  </si>
  <si>
    <t>CZ3720 E   FR06JAN  CSXZUH RR1   1750 1930</t>
  </si>
  <si>
    <t>784-1195289510</t>
  </si>
  <si>
    <t>张皓</t>
  </si>
  <si>
    <t>HTGBM2</t>
  </si>
  <si>
    <t>CA1903 P   FR06JAN  PEKZUH RR1   1630 2010</t>
  </si>
  <si>
    <t>999-1195289511</t>
  </si>
  <si>
    <t>KSSPRK</t>
  </si>
  <si>
    <t>CA1904 L   MO09JAN  ZUHPEK RR1   2100 0015+1</t>
  </si>
  <si>
    <t>999-1195289512</t>
  </si>
  <si>
    <t>裴小丽</t>
  </si>
  <si>
    <t>JNTD7G</t>
  </si>
  <si>
    <t>MU6415 V   FR06JAN  KHNZUH RR1   1020 1205</t>
  </si>
  <si>
    <t>781-1195289513</t>
  </si>
  <si>
    <t>KD28H5</t>
  </si>
  <si>
    <t>MU6416 Y   MO09JAN  ZUHKHN RR1   1305 1445</t>
  </si>
  <si>
    <t>781-1195289514</t>
  </si>
  <si>
    <t>张静</t>
  </si>
  <si>
    <t>JNTDZL</t>
  </si>
  <si>
    <t>SC1195 U   TH05JAN  TNAZUH RR1   1245 1545</t>
  </si>
  <si>
    <t>324-1195289515</t>
  </si>
  <si>
    <t>泽林</t>
  </si>
  <si>
    <t>HP2F65</t>
  </si>
  <si>
    <t>KN5831 D   FR06JAN  PKXZUH RR1   1100 1420</t>
  </si>
  <si>
    <t>822-1195289523</t>
  </si>
  <si>
    <t>JR4PMF</t>
  </si>
  <si>
    <t>SC1162 K   MO09JAN  ZUHPEK RR1   0910 1230</t>
  </si>
  <si>
    <t>324-1195289524</t>
  </si>
  <si>
    <t>郭少杰</t>
  </si>
  <si>
    <t>HP2FSF</t>
  </si>
  <si>
    <t>MU2341 R   FR06JAN  XIYZUH RR1   1455 1755</t>
  </si>
  <si>
    <t>781-1195289525</t>
  </si>
  <si>
    <t>KT2Z25</t>
  </si>
  <si>
    <t>CZ3761 M   MO09JAN  ZUHXIY RR1   0915 1210</t>
  </si>
  <si>
    <t>784-1195289526</t>
  </si>
  <si>
    <t>曾艳青</t>
  </si>
  <si>
    <t>HQNMLL</t>
  </si>
  <si>
    <t>CZ3150 N   TH05JAN  HGHZUH RR1   1055 1320</t>
  </si>
  <si>
    <t>784-1195289527</t>
  </si>
  <si>
    <t>KD7E1D</t>
  </si>
  <si>
    <t>CZ3881 V   TU10JAN  ZUHHGH RR1   1640 1840</t>
  </si>
  <si>
    <t>784-1195289528</t>
  </si>
  <si>
    <t>林贝蓓</t>
  </si>
  <si>
    <t>KD7EEV</t>
  </si>
  <si>
    <t>CZ6581 L   FR06JAN  NKGZUH RR1   1335 1605</t>
  </si>
  <si>
    <t>784-1195289529</t>
  </si>
  <si>
    <t>KD7EQN</t>
  </si>
  <si>
    <t>MU2792 R   TU10JAN  ZUHNKG RR1   2005 2225</t>
  </si>
  <si>
    <t>781-1195289530</t>
  </si>
  <si>
    <t>张良</t>
  </si>
  <si>
    <t>JW6NV6</t>
  </si>
  <si>
    <t>SC1195 U   FR06JAN  TNAZUH RR1   1245 1545</t>
  </si>
  <si>
    <t>324-1196425211</t>
  </si>
  <si>
    <t>HQNP81</t>
  </si>
  <si>
    <t>SC1196 V   MO09JAN  ZUHTNA RR1   1635 1915</t>
  </si>
  <si>
    <t>324-1196425212</t>
  </si>
  <si>
    <t>郑诗榆</t>
  </si>
  <si>
    <t>HQNPKJ</t>
  </si>
  <si>
    <t>CZ3768 N   FR06JAN  CTUZUH RR1   1220 1440</t>
  </si>
  <si>
    <t>784-1196425213</t>
  </si>
  <si>
    <t>JRW441</t>
  </si>
  <si>
    <t>3U8764 L   TU10JAN  ZUHCTU RR1   2210 0035+1</t>
  </si>
  <si>
    <t>876-1196425214</t>
  </si>
  <si>
    <t>段俊</t>
  </si>
  <si>
    <t>KFE1F6</t>
  </si>
  <si>
    <t>CZ3768 I   TU03JAN  CTUZUH RR1   1220 1440</t>
  </si>
  <si>
    <t>784-1196425217</t>
  </si>
  <si>
    <t>JYG1LM</t>
  </si>
  <si>
    <t>784-1196425218</t>
  </si>
  <si>
    <t>杜清清</t>
  </si>
  <si>
    <t>HRTY0S</t>
  </si>
  <si>
    <t>CZ3768 E   TU03JAN  CTUZUH RR2   1220 1440</t>
  </si>
  <si>
    <t>784-1196425219</t>
  </si>
  <si>
    <t>刘逸文</t>
  </si>
  <si>
    <t>784-1196425220</t>
  </si>
  <si>
    <t>JYG297</t>
  </si>
  <si>
    <t>CZ5329 U   MO09JAN  ZUHCTU RR2   1705 1955</t>
  </si>
  <si>
    <t>784-1196425221</t>
  </si>
  <si>
    <t>784-1196425222</t>
  </si>
  <si>
    <t>孙艳霞</t>
  </si>
  <si>
    <t>HRTZ0F</t>
  </si>
  <si>
    <t>CZ6581 L   TH05JAN  NKGZUH RR1   1335 1605</t>
  </si>
  <si>
    <t>784-1196425223</t>
  </si>
  <si>
    <t>KPX41Z</t>
  </si>
  <si>
    <t>CZ6582 E   MO09JAN  ZUHNKG RR1   1705 1915</t>
  </si>
  <si>
    <t>784-1196425224</t>
  </si>
  <si>
    <t>张鹏程</t>
  </si>
  <si>
    <t>JQWHLF</t>
  </si>
  <si>
    <t>SC7665 M   TH05JAN  CGOZUH RR1   0955 1245</t>
  </si>
  <si>
    <t>324-1196425225</t>
  </si>
  <si>
    <t>JQWHZ9</t>
  </si>
  <si>
    <t>HU7638 Q   MO09JAN  ZUHCGO RR1   1425 1655</t>
  </si>
  <si>
    <t>880-1196425226</t>
  </si>
  <si>
    <t>李进</t>
  </si>
  <si>
    <t>HF8G22</t>
  </si>
  <si>
    <t>CZ6704 J   FR06JAN  SYXZUH RR1   1320 1445</t>
  </si>
  <si>
    <t>784-1196425227</t>
  </si>
  <si>
    <t>JWVDSE</t>
  </si>
  <si>
    <t>GJ8646 R   TU10JAN  ZUHXUZ RR1   1510 1730</t>
  </si>
  <si>
    <t>891-1195254577</t>
  </si>
  <si>
    <t>贾本蔓</t>
  </si>
  <si>
    <t>HWE1EX</t>
  </si>
  <si>
    <t>SC1157 Z   FR06JAN  PEKZUH RR1   1045 1415</t>
  </si>
  <si>
    <t>324-1196425228</t>
  </si>
  <si>
    <t>HX3BFK</t>
  </si>
  <si>
    <t>GJ8646 Q   TU10JAN  ZUHXUZ RR1   1510 1730</t>
  </si>
  <si>
    <t>891-1195254580</t>
  </si>
  <si>
    <t>艾纯志</t>
  </si>
  <si>
    <t>HXG4R9</t>
  </si>
  <si>
    <t>HU7467 Q   TH05JAN  HGHZUH RR1   1425 1650</t>
  </si>
  <si>
    <t>880-1196425231</t>
  </si>
  <si>
    <t>HXG519</t>
  </si>
  <si>
    <t>MU9789 R   MO09JAN  ZUHXUZ RR1   0810 1025</t>
  </si>
  <si>
    <t>781-1196425232</t>
  </si>
  <si>
    <t>单一帆</t>
  </si>
  <si>
    <t>HXG5ZG</t>
  </si>
  <si>
    <t>CA1323 P   WE04JAN  PEKZUH RR1   1420 1800</t>
  </si>
  <si>
    <t>999-1196425233</t>
  </si>
  <si>
    <t>KY6FQL</t>
  </si>
  <si>
    <t>CZ3760 E   MO09JAN  ZUHWUH RR1   1800 2000
CZ8435 V   MO09JAN  WUHWDS RR1   2205 2320</t>
  </si>
  <si>
    <t>784-1196425234</t>
  </si>
  <si>
    <t>李复欣</t>
  </si>
  <si>
    <t>HXG6V0</t>
  </si>
  <si>
    <t>CZ3720 L   WE04JAN  CSXZUH HK1   1750 1930</t>
  </si>
  <si>
    <t>784-1196425235</t>
  </si>
  <si>
    <t>JGGD2B</t>
  </si>
  <si>
    <t>CZ5989 L   MO09JAN  ZUHCSX RR1   2040 2210</t>
  </si>
  <si>
    <t>784-1196425236</t>
  </si>
  <si>
    <t>王瑜</t>
  </si>
  <si>
    <t>JGGEK3</t>
  </si>
  <si>
    <t>SC1195 Z   TU03JAN  DLCZUH RR1   1035 1545</t>
  </si>
  <si>
    <t>324-1196425239</t>
  </si>
  <si>
    <t>JGGEW3</t>
  </si>
  <si>
    <t xml:space="preserve">HU7638 Q   TH12JAN  ZUHDLC RR1   1425 2005 </t>
  </si>
  <si>
    <t>880-1196425245</t>
  </si>
  <si>
    <t>高继涵</t>
  </si>
  <si>
    <t>HFNYBF</t>
  </si>
  <si>
    <t>324-1196425240</t>
  </si>
  <si>
    <t>周子珺</t>
  </si>
  <si>
    <t>KQ1PQR</t>
  </si>
  <si>
    <t>CZ2784 N   TU03JAN  CKGZUH RR1   1600 1800</t>
  </si>
  <si>
    <t>784-1196425241</t>
  </si>
  <si>
    <t>HFNYYN</t>
  </si>
  <si>
    <t>CZ3753 H   MO09JAN  ZUHCKG RR1   1645 1915</t>
  </si>
  <si>
    <t>784-1196425242</t>
  </si>
  <si>
    <t>张吉</t>
  </si>
  <si>
    <t>HQEHBM</t>
  </si>
  <si>
    <t>3U8763 W   TU03JAN  CTUZUH RR1   1850 2115</t>
  </si>
  <si>
    <t>876-1196425243</t>
  </si>
  <si>
    <t>KQSDSY</t>
  </si>
  <si>
    <t>784-1196425244</t>
  </si>
  <si>
    <t>张海娇</t>
  </si>
  <si>
    <t>KNJEHN</t>
  </si>
  <si>
    <t>GJ8957 D   FR06JAN  CGQZUH HK1   0755 1450</t>
  </si>
  <si>
    <t>891-1195254714</t>
  </si>
  <si>
    <t>王林</t>
  </si>
  <si>
    <t>KQSF1X</t>
  </si>
  <si>
    <t>SC7665 M   FR06JAN  CGOZUH RR1   0955 1245</t>
  </si>
  <si>
    <t>324-1196425246</t>
  </si>
  <si>
    <t>HQEK61</t>
  </si>
  <si>
    <t>SC7666 U   MO09JAN  ZUHCGO RR1   1335 1605</t>
  </si>
  <si>
    <t>324-1196425247</t>
  </si>
  <si>
    <t>刘璋婕</t>
  </si>
  <si>
    <t>JQPMPT</t>
  </si>
  <si>
    <t xml:space="preserve">MF8827 M   FR06JAN  XMNZUH RR1   1815 1950 </t>
  </si>
  <si>
    <t>731-1196425248</t>
  </si>
  <si>
    <t>王伟</t>
  </si>
  <si>
    <t>HRBMZT</t>
  </si>
  <si>
    <t xml:space="preserve">CZ6387 Z   FR06JAN  SHEZUH RR1   1820 2250 </t>
  </si>
  <si>
    <t>784-1196425249</t>
  </si>
  <si>
    <t>陈燕鎔双</t>
  </si>
  <si>
    <t>KXF13H</t>
  </si>
  <si>
    <t>SC4911 Q   TU03JAN  FOCZUH RR1   1635 1820</t>
  </si>
  <si>
    <t>324-1196425253</t>
  </si>
  <si>
    <t>HGQNDM</t>
  </si>
  <si>
    <t>CZ6388 U   MO09JAN  ZUHSHE RR1   0855 1300</t>
  </si>
  <si>
    <t>784-1196425254</t>
  </si>
  <si>
    <t>刘金臣</t>
  </si>
  <si>
    <t>HGQP5Q</t>
  </si>
  <si>
    <t>MU2341 S   TU03JAN  XIYZUH RR1   1455 1755</t>
  </si>
  <si>
    <t>781-1196425256</t>
  </si>
  <si>
    <t>张宇</t>
  </si>
  <si>
    <t>KXF2BL</t>
  </si>
  <si>
    <t>HU7467 Q   TU03JAN  HGHZUH RR1   1425 1650</t>
  </si>
  <si>
    <t>880-1196425257</t>
  </si>
  <si>
    <t>HX3W4S</t>
  </si>
  <si>
    <t>SC1162 M   MO09JAN  ZUHPEK RR1   0910 1230</t>
  </si>
  <si>
    <t>324-1196425258</t>
  </si>
  <si>
    <t>王磊</t>
  </si>
  <si>
    <t>JFBWEE</t>
  </si>
  <si>
    <t>880-1196425259</t>
  </si>
  <si>
    <t>JFBWH8</t>
  </si>
  <si>
    <t>CA2692 V   MO09JAN  ZUHTFU RR1   1940 2225</t>
  </si>
  <si>
    <t>999-1196425260</t>
  </si>
  <si>
    <t>郭安安</t>
  </si>
  <si>
    <t>HX3X47</t>
  </si>
  <si>
    <t>CZ3734 Z   TU03JAN  PKXZUH RR1   1620 1935</t>
  </si>
  <si>
    <t>784-1196425261</t>
  </si>
  <si>
    <t>HMZH0C</t>
  </si>
  <si>
    <t>CZ3768 E   TU03JAN  CTUZUH RR1   1220 1440</t>
  </si>
  <si>
    <t>784-1196425264</t>
  </si>
  <si>
    <t>HMZH3E</t>
  </si>
  <si>
    <t>784-1196425265</t>
  </si>
  <si>
    <t>吴贵洪</t>
  </si>
  <si>
    <t>KP4J0X</t>
  </si>
  <si>
    <t>CZ3730 L   MO02JAN  PKXZUH RR1   1425 1735</t>
  </si>
  <si>
    <t>784-1196425268</t>
  </si>
  <si>
    <t>HMZJ52</t>
  </si>
  <si>
    <t xml:space="preserve">SC1158 M   MO09JAN  ZUHPEK RR1   1505 1830 </t>
  </si>
  <si>
    <t>324-1196425269</t>
  </si>
  <si>
    <t>孙青</t>
  </si>
  <si>
    <t>KE3SMD</t>
  </si>
  <si>
    <t>ZH8621 E   TU03JAN  HFEZUH RR1   1340 1555</t>
  </si>
  <si>
    <t>479-1195254820</t>
  </si>
  <si>
    <t>JMF86G</t>
  </si>
  <si>
    <t>479-1195254821</t>
  </si>
  <si>
    <t>商潮</t>
  </si>
  <si>
    <t>HW4HH8</t>
  </si>
  <si>
    <t>CZ3734 N   FR06JAN  PKXZUH RR1   1620 1935</t>
  </si>
  <si>
    <t>784-1196425270</t>
  </si>
  <si>
    <t>JYP8RR</t>
  </si>
  <si>
    <t>CA1908 L   MO09JAN  ZUHPEK RR1   1610 1930</t>
  </si>
  <si>
    <t>999-1196425271</t>
  </si>
  <si>
    <t>刘晨</t>
  </si>
  <si>
    <t>HPNH0W</t>
  </si>
  <si>
    <t>CZ6247 V   FR06JAN  HRBZUH RR1   0755 1520</t>
  </si>
  <si>
    <t>784-1196425272</t>
  </si>
  <si>
    <t>KQ8M2K</t>
  </si>
  <si>
    <t>CZ3665 Y   MO09JAN  ZUHHRB RR1   0820 1445</t>
  </si>
  <si>
    <t>784-1196425273</t>
  </si>
  <si>
    <t>钏仕云</t>
  </si>
  <si>
    <t>HPNH9E</t>
  </si>
  <si>
    <t>HU7467 Q   FR06JAN  HGHZUH RR1   1425 1650</t>
  </si>
  <si>
    <t>880-1196425274</t>
  </si>
  <si>
    <t>JP48BJ</t>
  </si>
  <si>
    <t>CZ3881 V   MO09JAN  ZUHHGH RR1   1640 1840</t>
  </si>
  <si>
    <t>784-1196425275</t>
  </si>
  <si>
    <t>杜娟</t>
  </si>
  <si>
    <t>HPNHDV</t>
  </si>
  <si>
    <t>3U8763 W   FR06JAN  CTUZUH RR1   1850 2115</t>
  </si>
  <si>
    <t>876-1196425276</t>
  </si>
  <si>
    <t>KQ8MDZ</t>
  </si>
  <si>
    <t>784-1196425277</t>
  </si>
  <si>
    <t>陈韵如</t>
  </si>
  <si>
    <t>KQ8MFS</t>
  </si>
  <si>
    <t>CA2691 L   FR06JAN  TFUZUH RR1   1625 1845</t>
  </si>
  <si>
    <t>999-1196425278</t>
  </si>
  <si>
    <t>JP48NK</t>
  </si>
  <si>
    <t>784-1196425279</t>
  </si>
  <si>
    <t>汪浩鹏</t>
  </si>
  <si>
    <t>HPNHPK</t>
  </si>
  <si>
    <t>CZ3150 T   FR06JAN  HGHZUH RR1   1055 1320</t>
  </si>
  <si>
    <t>784-1196425280</t>
  </si>
  <si>
    <t>连德志</t>
  </si>
  <si>
    <t>KTJM3T</t>
  </si>
  <si>
    <t>CZ9980 N   FR06JAN  CGOZUH RR1   1625 1855</t>
  </si>
  <si>
    <t>784-1196425281</t>
  </si>
  <si>
    <t>JR5H6S</t>
  </si>
  <si>
    <t>SC7666 Q   MO09JAN  ZUHCGO RR1   1335 1605</t>
  </si>
  <si>
    <t>324-1196425282</t>
  </si>
  <si>
    <t>胡靖</t>
  </si>
  <si>
    <t>JR5H81</t>
  </si>
  <si>
    <t>CA1323 P   FR06JAN  PEKZUH RR6   1420 1800</t>
  </si>
  <si>
    <t>999-1196425283</t>
  </si>
  <si>
    <t>姜婉儿</t>
  </si>
  <si>
    <t>999-1196425284</t>
  </si>
  <si>
    <t>刘思佳</t>
  </si>
  <si>
    <t>999-1196425285</t>
  </si>
  <si>
    <t>沈钦祎</t>
  </si>
  <si>
    <t>999-1196425286</t>
  </si>
  <si>
    <t>王梓</t>
  </si>
  <si>
    <t>999-1196425287</t>
  </si>
  <si>
    <t>张玉坤</t>
  </si>
  <si>
    <t>999-1196425288</t>
  </si>
  <si>
    <t>JR5H98</t>
  </si>
  <si>
    <t>CA1906 L   MO09JAN  ZUHPEK RR6   1430 1745</t>
  </si>
  <si>
    <t>999-1196425289</t>
  </si>
  <si>
    <t>999-1196425290</t>
  </si>
  <si>
    <t>999-1196425291</t>
  </si>
  <si>
    <t>999-1196425292</t>
  </si>
  <si>
    <t>999-1196425293</t>
  </si>
  <si>
    <t>999-1196425294</t>
  </si>
  <si>
    <t>王奕可</t>
  </si>
  <si>
    <t>KEJTEL</t>
  </si>
  <si>
    <t>CA8545 P   FR06JAN  PVGZUH HX1   1810 2120</t>
  </si>
  <si>
    <t>999-1196425295</t>
  </si>
  <si>
    <t>张淑蕾</t>
  </si>
  <si>
    <t>JG00SE</t>
  </si>
  <si>
    <t>MU5237 N   FR06JAN  NGBCAN RR1   1650 1910</t>
  </si>
  <si>
    <t>781-1196425296</t>
  </si>
  <si>
    <t>吴昊</t>
  </si>
  <si>
    <t>KMV8PQ</t>
  </si>
  <si>
    <t>ZH8307 S   WE04JAN  SHEZUH RR1   1630 2240</t>
  </si>
  <si>
    <t>479-1195255047</t>
  </si>
  <si>
    <t>JQJMKL</t>
  </si>
  <si>
    <t>CZ6388 M   MO09JAN  ZUHSHE RR1   0855 1300</t>
  </si>
  <si>
    <t>784-1196425297</t>
  </si>
  <si>
    <t>HGGXN0</t>
  </si>
  <si>
    <t>CZ3768 L   TU03JAN  CTUZUH RR1   1220 1440</t>
  </si>
  <si>
    <t>784-1196425298</t>
  </si>
  <si>
    <t>俞可欣</t>
  </si>
  <si>
    <t>JQJNX3</t>
  </si>
  <si>
    <t>CZ3882 N   FR06JAN  HGHZUH RR1   1950 2230</t>
  </si>
  <si>
    <t>784-1196425299</t>
  </si>
  <si>
    <t>钱美甜</t>
  </si>
  <si>
    <t>KFJK49</t>
  </si>
  <si>
    <t>CZ3792 A   FR06JAN  TYNZUH RR1   1245 1540</t>
  </si>
  <si>
    <t>784-1196425300</t>
  </si>
  <si>
    <t>KFJK6N</t>
  </si>
  <si>
    <t>CZ3791 H   MO09JAN  ZUHTYN RR1   0900 1145</t>
  </si>
  <si>
    <t>784-1196425301</t>
  </si>
  <si>
    <t>蒋玲琛</t>
  </si>
  <si>
    <t>KRDF1M</t>
  </si>
  <si>
    <t>784-1196425302</t>
  </si>
  <si>
    <t>柳荟</t>
  </si>
  <si>
    <t>202212311508122914</t>
  </si>
  <si>
    <t>LT4301 Y   FR06JAN  HFEZUH DK1   1305 1525</t>
  </si>
  <si>
    <t>867-2340094482</t>
  </si>
  <si>
    <t>202212311518349449</t>
  </si>
  <si>
    <t xml:space="preserve">LT4302 Y   MO09JAN  ZUHHFE DK1   1625 1835 </t>
  </si>
  <si>
    <t>867-2340094487</t>
  </si>
  <si>
    <t>邓子浩</t>
  </si>
  <si>
    <t>202212311522554591</t>
  </si>
  <si>
    <t>867-2340094488</t>
  </si>
  <si>
    <t>KP1F50</t>
  </si>
  <si>
    <t>ZH8622 Q   MO09JAN  ZUHHFE RR1   1700 1905</t>
  </si>
  <si>
    <t>479-1195255079</t>
  </si>
  <si>
    <t>刘杰</t>
  </si>
  <si>
    <t>HP9W8L</t>
  </si>
  <si>
    <t>UQ3546 X   FR06JAN  HMICGO RR1   1345 1650</t>
  </si>
  <si>
    <t>886-1196425303</t>
  </si>
  <si>
    <t>HDP4PQ</t>
  </si>
  <si>
    <t>PN6243 R   FR06JAN  CGOZUH HK1   1825 2105</t>
  </si>
  <si>
    <t>847-8756437241</t>
  </si>
  <si>
    <t>张彤新</t>
  </si>
  <si>
    <t>HVDMH7</t>
  </si>
  <si>
    <t>SC2294 K   FR06JAN  SHAZUH RR1   1515 1755</t>
  </si>
  <si>
    <t>324-1196425304</t>
  </si>
  <si>
    <t>皓宇</t>
  </si>
  <si>
    <t>KZ90XJ</t>
  </si>
  <si>
    <t>CZ3756 T   FR06JAN  PVGZUH RR1   1935 2235</t>
  </si>
  <si>
    <t>784-1196425305</t>
  </si>
  <si>
    <t>JTYX69</t>
  </si>
  <si>
    <t>CZ6388 U   TU10JAN  ZUHSHE RR1   0855 1300</t>
  </si>
  <si>
    <t>784-1196425306</t>
  </si>
  <si>
    <t>时吉鹏</t>
  </si>
  <si>
    <t>HP9DND</t>
  </si>
  <si>
    <t>784-1196425307</t>
  </si>
  <si>
    <t>JRQ0MY</t>
  </si>
  <si>
    <t>784-1196425308</t>
  </si>
  <si>
    <t>宋一帆</t>
  </si>
  <si>
    <t>KMPWZE</t>
  </si>
  <si>
    <t>999-1196425309</t>
  </si>
  <si>
    <t>HP9E21</t>
  </si>
  <si>
    <t>999-1196425310</t>
  </si>
  <si>
    <t>常婧</t>
  </si>
  <si>
    <t>KMPXQC</t>
  </si>
  <si>
    <t>CZ3846 A   TH05JAN  HAKZUH RR1   1315 1410</t>
  </si>
  <si>
    <t>784-1196425311</t>
  </si>
  <si>
    <t>HP9EK1</t>
  </si>
  <si>
    <t>CZ3845 H   MO09JAN  ZUHHAK RR1   1105 1210</t>
  </si>
  <si>
    <t>784-1196425312</t>
  </si>
  <si>
    <t>李森茂</t>
  </si>
  <si>
    <t>吉他</t>
  </si>
  <si>
    <t>CA1907 Y   TU03JAN  PEKZUH DK1   1055 1435</t>
  </si>
  <si>
    <t>999-2180658445-46</t>
  </si>
  <si>
    <t>张凯</t>
  </si>
  <si>
    <t>HEXX7G</t>
  </si>
  <si>
    <t xml:space="preserve">FM9513 V   FR06JAN  SHAZUH RR1   0825 1125 </t>
  </si>
  <si>
    <t>781-1196425314</t>
  </si>
  <si>
    <t>HEXXE0</t>
  </si>
  <si>
    <t>SC7941 V   MO09JAN  ZUHCGQ RR1   0700 1255</t>
  </si>
  <si>
    <t>324-1196425315</t>
  </si>
  <si>
    <t>李敖</t>
  </si>
  <si>
    <t>HEXXLW</t>
  </si>
  <si>
    <t>CZ6704 Y   FR06JAN  SYXZUH RR2   1320 1445</t>
  </si>
  <si>
    <t>784-1196425316</t>
  </si>
  <si>
    <t>张旭</t>
  </si>
  <si>
    <t>784-1196425317</t>
  </si>
  <si>
    <t>KER5VP</t>
  </si>
  <si>
    <t>SC7941 V   MO09JAN  ZUHCGQ RR2   0700 1255</t>
  </si>
  <si>
    <t>324-1196425318</t>
  </si>
  <si>
    <t>324-1196425319</t>
  </si>
  <si>
    <t>王宁</t>
  </si>
  <si>
    <t>KSYK30</t>
  </si>
  <si>
    <t>CZ3738 E   FR06JAN  PKXZUH RR2   0930 1235</t>
  </si>
  <si>
    <t>784-1196425322</t>
  </si>
  <si>
    <t>徐宏利</t>
  </si>
  <si>
    <t>784-1196425323</t>
  </si>
  <si>
    <t>JQS4ZC</t>
  </si>
  <si>
    <t>SC4910 L   MO09JAN  ZUHTAO RR1   1210 1625</t>
  </si>
  <si>
    <t>324-1196425324</t>
  </si>
  <si>
    <t>范热闹</t>
  </si>
  <si>
    <t>HEYDHX</t>
  </si>
  <si>
    <t>784-1196425320</t>
  </si>
  <si>
    <t>KZ20Q1</t>
  </si>
  <si>
    <t>CZ3729 Z   MO09JAN  ZUHPKX RR1   1000 1310</t>
  </si>
  <si>
    <t>784-1196425321</t>
  </si>
  <si>
    <t>吕帅</t>
  </si>
  <si>
    <t>202212312159133278</t>
  </si>
  <si>
    <t>LT4301 Y   FR06JAN  HRBZUH DK1   0850 1525</t>
  </si>
  <si>
    <t>867-2340094638</t>
  </si>
  <si>
    <t>廖彬雁</t>
  </si>
  <si>
    <t>KES4M5</t>
  </si>
  <si>
    <t>CZ2782 Z   MO02JAN  CKGZUH RR1   1605 1805</t>
  </si>
  <si>
    <t>784-1196425325</t>
  </si>
  <si>
    <t>陶明雪</t>
  </si>
  <si>
    <t>HGQRVM</t>
  </si>
  <si>
    <t>CZ3753 M   MO09JAN  ZUHCKG RR1   1645 1915</t>
  </si>
  <si>
    <t>784-1196425326</t>
  </si>
  <si>
    <t>陈起月</t>
  </si>
  <si>
    <t>KES5QK</t>
  </si>
  <si>
    <t>CZ6387 Z   FR06JAN  SHEZUH RR1   1820 2250</t>
  </si>
  <si>
    <t>784-1196425327</t>
  </si>
  <si>
    <t>汪淑凡</t>
  </si>
  <si>
    <t>HX2R9L</t>
  </si>
  <si>
    <t>SC1197 V   FR06JAN  WNZZUH RR1   1645 1850</t>
  </si>
  <si>
    <t>324-1196425328</t>
  </si>
  <si>
    <t>KW4REM</t>
  </si>
  <si>
    <t>SC1198 V   MO09JAN  ZUHWNZ RR1   0930 1120</t>
  </si>
  <si>
    <t>324-1196425329</t>
  </si>
  <si>
    <t>张静怡</t>
  </si>
  <si>
    <t>JFEDR1</t>
  </si>
  <si>
    <t>CZ3762 V   FR06JAN  XIYZUH RR1   1315 1600</t>
  </si>
  <si>
    <t>784-1196425330</t>
  </si>
  <si>
    <t>HX2RRD</t>
  </si>
  <si>
    <t>HU7532 Q   MO09JAN  ZUHXIY RR1   1745 2025</t>
  </si>
  <si>
    <t>880-1196425331</t>
  </si>
  <si>
    <t>徐明乾</t>
  </si>
  <si>
    <t>JFEDW0</t>
  </si>
  <si>
    <t>CZ2784 N   TH05JAN  CKGZUH RR1   1600 1800</t>
  </si>
  <si>
    <t>784-1196425332</t>
  </si>
  <si>
    <t>李世红</t>
  </si>
  <si>
    <t>KW4S0J</t>
  </si>
  <si>
    <t>CZ3754 N   FR06JAN  CKGZUH RR1   1250 1450</t>
  </si>
  <si>
    <t>784-1196425333</t>
  </si>
  <si>
    <t>KW4S2P</t>
  </si>
  <si>
    <t>SC2293 K   MO09JAN  ZUHSHA RR1   1150 1405</t>
  </si>
  <si>
    <t>324-1196425334</t>
  </si>
  <si>
    <t>吴晓薇</t>
  </si>
  <si>
    <t>KE34GR</t>
  </si>
  <si>
    <t xml:space="preserve">CZ6387 V   FR06JAN  SHEZUH RR1   1820 2250 </t>
  </si>
  <si>
    <t>784-1196425335</t>
  </si>
  <si>
    <t>HNKHCH</t>
  </si>
  <si>
    <t>784-1196425340</t>
  </si>
  <si>
    <t>周超</t>
  </si>
  <si>
    <t>JT4WM5</t>
  </si>
  <si>
    <t>880-1196425336</t>
  </si>
  <si>
    <t>HNKHG4</t>
  </si>
  <si>
    <t>784-1196425337</t>
  </si>
  <si>
    <t>马腾飞</t>
  </si>
  <si>
    <t>HNKHP5</t>
  </si>
  <si>
    <t>HU7829 Q   FR06JAN  WUHZUH RR1   1315 1510</t>
  </si>
  <si>
    <t>880-1196425338</t>
  </si>
  <si>
    <t>JT4WKX</t>
  </si>
  <si>
    <t>CZ3846 V   MO09JAN  ZUHWUH HK1   1500 1655</t>
  </si>
  <si>
    <t>784-1196425339</t>
  </si>
  <si>
    <t>KW4RYD</t>
  </si>
  <si>
    <t>CZ3753 H   TU10JAN  ZUHCKG RR1   1645 1915</t>
  </si>
  <si>
    <t>784-1196425341</t>
  </si>
  <si>
    <t>吴丽娟</t>
  </si>
  <si>
    <t>JT4X14</t>
  </si>
  <si>
    <t>781-1196425342</t>
  </si>
  <si>
    <t>HNKJ15</t>
  </si>
  <si>
    <t>781-1196425343</t>
  </si>
  <si>
    <t>HEYD1E</t>
  </si>
  <si>
    <t>324-1196425344</t>
  </si>
  <si>
    <t>KYLDEH</t>
  </si>
  <si>
    <t xml:space="preserve">CZ6121 V1  TU03JAN  DLCPKX HK2   1330 1450          E                      
CZ3734 V1  TU03JAN  PKXZUH HK2   1620 1935          E </t>
  </si>
  <si>
    <t>784-1196425345</t>
  </si>
  <si>
    <t>784-1196425346</t>
  </si>
  <si>
    <t>代佳莉</t>
  </si>
  <si>
    <t>JXE4RY</t>
  </si>
  <si>
    <t>CA2677 P   WE04JAN  TFUZUH RR1   0750 1000</t>
  </si>
  <si>
    <t>999-1196425347</t>
  </si>
  <si>
    <t>JXE4SZ</t>
  </si>
  <si>
    <t>784-1196425348</t>
  </si>
  <si>
    <t>孙测</t>
  </si>
  <si>
    <t>KET1CT</t>
  </si>
  <si>
    <t>784-1196425349</t>
  </si>
  <si>
    <t>KET1EY</t>
  </si>
  <si>
    <t>784-1196425350</t>
  </si>
  <si>
    <t>张颖</t>
  </si>
  <si>
    <t>JSX5XV</t>
  </si>
  <si>
    <t>CA1907 S   TH05JAN  PEKZUH RR1   1055 1435</t>
  </si>
  <si>
    <t>999-1196425351</t>
  </si>
  <si>
    <t>JSX5YL</t>
  </si>
  <si>
    <t>CA1908 L   TU10JAN  ZUHPEK RR1   1610 1930</t>
  </si>
  <si>
    <t>999-1196425352</t>
  </si>
  <si>
    <t>王梦娇</t>
  </si>
  <si>
    <t>HVG81C</t>
  </si>
  <si>
    <t>784-1196425353</t>
  </si>
  <si>
    <t>HVG83D</t>
  </si>
  <si>
    <t>CZ6248 E   MO09JAN  ZUHCGO RR1   1615 1840</t>
  </si>
  <si>
    <t>784-1196425354</t>
  </si>
  <si>
    <t>朱艺豪</t>
  </si>
  <si>
    <t>HVG8KC</t>
  </si>
  <si>
    <t>3U8763 Q   TU03JAN  CTUZUH RR1   1850 2115</t>
  </si>
  <si>
    <t>876-1196425355</t>
  </si>
  <si>
    <t>HVG9E9</t>
  </si>
  <si>
    <t>MF8145 K   TU03JAN  FOCZUH RR1   1620 1810</t>
  </si>
  <si>
    <t>731-1196425356</t>
  </si>
  <si>
    <t>周义辉</t>
  </si>
  <si>
    <t>KP5SVW</t>
  </si>
  <si>
    <t>CA1905 V   TU03JAN  PEKZUH RR1   0925 1305</t>
  </si>
  <si>
    <t>999-1196425357</t>
  </si>
  <si>
    <t>HVG9SB</t>
  </si>
  <si>
    <t>999-1196425358</t>
  </si>
  <si>
    <t>肖雨帆</t>
  </si>
  <si>
    <t>HZ70JZ</t>
  </si>
  <si>
    <t>3U8763 Q   WE04JAN  CTUZUH RR1   1850 2115</t>
  </si>
  <si>
    <t>876-1196425359</t>
  </si>
  <si>
    <t>HWDF5W</t>
  </si>
  <si>
    <t>ZH8316 S   MO09JAN  ZUHNKG HK1   1835 2100</t>
  </si>
  <si>
    <t>479-1196267315</t>
  </si>
  <si>
    <t>秦志远</t>
  </si>
  <si>
    <t>202301011745095884</t>
  </si>
  <si>
    <t>LT4301 Y   TH05JAN  HRBZUH DK1   0850 1525</t>
  </si>
  <si>
    <t>867-2340094928</t>
  </si>
  <si>
    <t>JPGXE5</t>
  </si>
  <si>
    <t>CZ6676 A   MO09JAN  ZUHHRB RR1   1830 2300</t>
  </si>
  <si>
    <t>784-1196425363</t>
  </si>
  <si>
    <t>袁铭瑞</t>
  </si>
  <si>
    <t>KPMNKM</t>
  </si>
  <si>
    <t>SC2265 E   TH05JAN  CKGZUH RR1   0905 1100</t>
  </si>
  <si>
    <t>324-1196425364</t>
  </si>
  <si>
    <t>HMR1TK</t>
  </si>
  <si>
    <t>784-1196425365</t>
  </si>
  <si>
    <t>KF8RKH</t>
  </si>
  <si>
    <t>MU9789 N   MO09JAN  ZUHDLC RR1   0810 1235</t>
  </si>
  <si>
    <t>781-1196425366</t>
  </si>
  <si>
    <t>JT7S3F</t>
  </si>
  <si>
    <t>ZH8307 S   TH05JAN  SHEZUH HK1   1630 2240</t>
  </si>
  <si>
    <t>479-1196267344</t>
  </si>
  <si>
    <t>JEVSJN</t>
  </si>
  <si>
    <t>CZ6367 T   FR06JAN  SHECAN RR1   1000 1420</t>
  </si>
  <si>
    <t>784-1196425367</t>
  </si>
  <si>
    <t>朱桉汲</t>
  </si>
  <si>
    <t>HZ02BH</t>
  </si>
  <si>
    <t>CZ3734 L   WE04JAN  PKXZUH RR1   1620 1935</t>
  </si>
  <si>
    <t>784-1196425368</t>
  </si>
  <si>
    <t>郭雨昂</t>
  </si>
  <si>
    <t>KQYDSL</t>
  </si>
  <si>
    <t>784-1196425369</t>
  </si>
  <si>
    <t>KQYDVB</t>
  </si>
  <si>
    <t>SC1158 Z   MO09JAN  ZUHPEK RR1   1505 1830</t>
  </si>
  <si>
    <t>324-1196425370</t>
  </si>
  <si>
    <t>樊文浩</t>
  </si>
  <si>
    <t>HDC8B3</t>
  </si>
  <si>
    <t>CA2691 L   WE04JAN  TFUZUH RR1   1625 1845</t>
  </si>
  <si>
    <t>999-1196425371</t>
  </si>
  <si>
    <t>KDXMGF</t>
  </si>
  <si>
    <t>999-1196425372</t>
  </si>
  <si>
    <t>江徐圆</t>
  </si>
  <si>
    <t>JZ1DYJ</t>
  </si>
  <si>
    <t>CZ8430 U   FR06JAN  NGBCSX HK1   1315 1505
CZ3720 L   FR06JAN  CSXZUH HK1   1750 1930</t>
  </si>
  <si>
    <t>784-1196425373</t>
  </si>
  <si>
    <t>HPL4Y6</t>
  </si>
  <si>
    <t>CZ2742 V   TU10JAN  ZUHNGB RR1   1350 1600</t>
  </si>
  <si>
    <t>784-1196425374</t>
  </si>
  <si>
    <t>王静</t>
  </si>
  <si>
    <t>HX2MQZ</t>
  </si>
  <si>
    <t>CZ3382 Y   MO02JAN  DYGCAN RR1   2055 2240</t>
  </si>
  <si>
    <t>784-1196425375</t>
  </si>
  <si>
    <t>CA1906 Y   MO09JAN  ZUHPEK DK1   1430 1745</t>
  </si>
  <si>
    <t>999-2180667982-83</t>
  </si>
  <si>
    <t>马泽凯</t>
  </si>
  <si>
    <t>HXKRBY</t>
  </si>
  <si>
    <t>CZ3150 N   FR06JAN  HGHZUH RR1   1055 1320</t>
  </si>
  <si>
    <t>784-1196425376</t>
  </si>
  <si>
    <t>JQRWJL</t>
  </si>
  <si>
    <t>784-1196425377</t>
  </si>
  <si>
    <t>赵华伟</t>
  </si>
  <si>
    <t>JQRWYM</t>
  </si>
  <si>
    <t>HU7829 Q   TH05JAN  WUHZUH RR1   1315 1510</t>
  </si>
  <si>
    <t>880-1196425378</t>
  </si>
  <si>
    <t>JNSJD5</t>
  </si>
  <si>
    <t>GJ8958 U   MO09JAN  ZUHWUH HK1   1650 1840</t>
  </si>
  <si>
    <t>891-1196267597</t>
  </si>
  <si>
    <t>丁立梦</t>
  </si>
  <si>
    <t>JQRY4K</t>
  </si>
  <si>
    <t>CZ3922 L   TU03JAN  SHSCAN RR1   1145 1335</t>
  </si>
  <si>
    <t>784-1196425379</t>
  </si>
  <si>
    <t>JVT85P</t>
  </si>
  <si>
    <t>324-1196425381</t>
  </si>
  <si>
    <t>杨雪蕾</t>
  </si>
  <si>
    <t>202301021904007848</t>
  </si>
  <si>
    <t>867-2340095506</t>
  </si>
  <si>
    <t>202301021919388975</t>
  </si>
  <si>
    <t>LT4301 Y   FR03JAN  HFEZUH DK1   1305 1525</t>
  </si>
  <si>
    <t>867-2340095518</t>
  </si>
  <si>
    <t>HU7467 Z   TU03JAN  HGHZUH HK1   1425 1650</t>
  </si>
  <si>
    <t>880-1196425384</t>
  </si>
  <si>
    <t>倪孝龙</t>
  </si>
  <si>
    <t>KPDMD5</t>
  </si>
  <si>
    <t>784-1196425388</t>
  </si>
  <si>
    <t>许珊珊</t>
  </si>
  <si>
    <t>KPDMH6</t>
  </si>
  <si>
    <t>MU6415 R   FR06JAN  TNAZUH RR1   0730 1205</t>
  </si>
  <si>
    <t>781-1196425389</t>
  </si>
  <si>
    <t>高秋妹</t>
  </si>
  <si>
    <t>KPDMLH</t>
  </si>
  <si>
    <t>MU5290 V   MO09JAN  ZUHPVG RR1   1530 1800</t>
  </si>
  <si>
    <t>781-1196425390</t>
  </si>
  <si>
    <t>刘兴辰</t>
  </si>
  <si>
    <t>HXRXG5</t>
  </si>
  <si>
    <t>SC1161 C   FR06JAN  PEKZUH RR2   2005 2345</t>
  </si>
  <si>
    <t>324-1196425396</t>
  </si>
  <si>
    <t>赵聪</t>
  </si>
  <si>
    <t>324-1196425397</t>
  </si>
  <si>
    <t>JXD5QE</t>
  </si>
  <si>
    <t>SC1160 C   MO09JAN  ZUHPEK RR2   1940 2255</t>
  </si>
  <si>
    <t>324-1196425398</t>
  </si>
  <si>
    <t>324-1196425399</t>
  </si>
  <si>
    <t>贺虓</t>
  </si>
  <si>
    <t>大提琴</t>
  </si>
  <si>
    <t>SC1161 Y   FR06JAN  PEKZUH HK2   2005 2345
SC1160 Y   MO09JAN  ZUHPEK HK2   1940 2255</t>
  </si>
  <si>
    <t>324-2491627543-44</t>
  </si>
  <si>
    <t>赵一男</t>
  </si>
  <si>
    <t>琵琶</t>
  </si>
  <si>
    <t>324-2491627545-46</t>
  </si>
  <si>
    <t>李炳阳</t>
  </si>
  <si>
    <t>KE00WY</t>
  </si>
  <si>
    <t>SC1161 U   FR06JAN  PEKZUH RR2   2005 2345</t>
  </si>
  <si>
    <t>324-1196425400</t>
  </si>
  <si>
    <t>李津沛</t>
  </si>
  <si>
    <t>324-1196425401</t>
  </si>
  <si>
    <t>KE0182</t>
  </si>
  <si>
    <t>SC1160 Z   MO09JAN  ZUHPEK RR2   1940 2255</t>
  </si>
  <si>
    <t>324-1196425402</t>
  </si>
  <si>
    <t>324-1196425403</t>
  </si>
  <si>
    <t>李增</t>
  </si>
  <si>
    <t>JD7L6T</t>
  </si>
  <si>
    <t>ZH8621 E   FR06JAN  HFEZUH HK1   1340 1555</t>
  </si>
  <si>
    <t>479-1196267919</t>
  </si>
  <si>
    <t>JD7L8Y</t>
  </si>
  <si>
    <t>ZH8622 W   MO09JAN  ZUHHFE HK1   1700 1905</t>
  </si>
  <si>
    <t>479-1196267920</t>
  </si>
  <si>
    <t>王群天</t>
  </si>
  <si>
    <t>KS0HFP</t>
  </si>
  <si>
    <t>ZH8320 E   WE04JAN  CGQZUH DK1   1605 2240</t>
  </si>
  <si>
    <t>479-1196267977</t>
  </si>
  <si>
    <t>易思琪</t>
  </si>
  <si>
    <t>KGH1DY</t>
  </si>
  <si>
    <t>CZ3846 U   FR06JAN  HAKZUH RR1   1315 1410</t>
  </si>
  <si>
    <t>784-1196425405</t>
  </si>
  <si>
    <t>巣丽</t>
  </si>
  <si>
    <t>HP23FY</t>
  </si>
  <si>
    <t>ZH8315 E   FR06JAN  NKGZUH HK1   0810 1050</t>
  </si>
  <si>
    <t>479-1196267988</t>
  </si>
  <si>
    <t>JY4VTR</t>
  </si>
  <si>
    <t xml:space="preserve">MU2792 S   MO09JAN  ZUHNKG RR1   2005 2225 </t>
  </si>
  <si>
    <t>781-1196425406</t>
  </si>
  <si>
    <t>867-2340095874</t>
  </si>
  <si>
    <t>KMTRCQ</t>
  </si>
  <si>
    <t xml:space="preserve"> CZ6676 E   MO09JAN  ZUHHRB RR1   1830 2300</t>
  </si>
  <si>
    <t>784-1196425407</t>
  </si>
  <si>
    <t>KWCVB0</t>
  </si>
  <si>
    <t>CZ2781 H   MO09JAN  ZUHCKG RR1   0645 0900    
CZ6228 U   MO09JAN  CKGSYX RR1   1040 1255</t>
  </si>
  <si>
    <t>784-1196425410</t>
  </si>
  <si>
    <t>田鹏飞</t>
  </si>
  <si>
    <t>KYSP8W</t>
  </si>
  <si>
    <t>880-1196425421</t>
  </si>
  <si>
    <t>HP4KCH</t>
  </si>
  <si>
    <t>HU7830 Q   MO09JAN  ZUHWUH RR1   1610 1805</t>
  </si>
  <si>
    <t>880-1196425422</t>
  </si>
  <si>
    <t>魏栋</t>
  </si>
  <si>
    <t>KXYY3D</t>
  </si>
  <si>
    <t>CA2677 P   FR06JAN  TFUZUH RR1   0750 1000</t>
  </si>
  <si>
    <t>999-1196425426</t>
  </si>
  <si>
    <t>KXYY62</t>
  </si>
  <si>
    <t>CZ3767 U   MO09JAN  ZUHCTU RR1   0825 1055</t>
  </si>
  <si>
    <t>784-1196425427</t>
  </si>
  <si>
    <t>李俊</t>
  </si>
  <si>
    <t>KXYYV6</t>
  </si>
  <si>
    <t>CZ3720 L   FR06JAN  CSXZUH RR1   1750 1930</t>
  </si>
  <si>
    <t>784-1196425429</t>
  </si>
  <si>
    <t>王凯</t>
  </si>
  <si>
    <t>HSZHPD</t>
  </si>
  <si>
    <t>CZ3790 D   FR06JAN  KMGZUH RR1   1055 1255</t>
  </si>
  <si>
    <t>784-1196425434</t>
  </si>
  <si>
    <t>姚福包</t>
  </si>
  <si>
    <t>JEDRMP</t>
  </si>
  <si>
    <t>CZ3790 V   FR06JAN  KMGZUH RR1   1055 1255</t>
  </si>
  <si>
    <t>784-1196425435</t>
  </si>
  <si>
    <t>郝爱琦</t>
  </si>
  <si>
    <t>JEDRJ9</t>
  </si>
  <si>
    <t>CA1905 S   FR06JAN  PEKZUH RR1   0925 1305</t>
  </si>
  <si>
    <t>999-1196425433</t>
  </si>
  <si>
    <t>黄格选</t>
  </si>
  <si>
    <t>JEDSGD</t>
  </si>
  <si>
    <t>CA1323 R   FR06JAN  PEKZUH RR1   1420 1800</t>
  </si>
  <si>
    <t>999-1196425436</t>
  </si>
  <si>
    <t>陈冬玉</t>
  </si>
  <si>
    <t>JEDSN5</t>
  </si>
  <si>
    <t>CA1323 S   FR06JAN  PEKZUH RR1   1420 1800</t>
  </si>
  <si>
    <t>999-1196425437</t>
  </si>
  <si>
    <t>JEDSHZ</t>
  </si>
  <si>
    <t>CA1906 D   MO09JAN  ZUHPEK RR1   1430 1745</t>
  </si>
  <si>
    <t>999-1196425438</t>
  </si>
  <si>
    <t>KP9XHJ</t>
  </si>
  <si>
    <t>CA1906 S   MO09JAN  ZUHPEK RR1   1430 1745</t>
  </si>
  <si>
    <t>999-1196425439</t>
  </si>
  <si>
    <t>JZPT3G</t>
  </si>
  <si>
    <t>880-1196425443</t>
  </si>
  <si>
    <t>芮田田</t>
  </si>
  <si>
    <t>JX2H20</t>
  </si>
  <si>
    <t xml:space="preserve">HU7467 Y   TH05JAN  HGHZUH RR1   1425 1650 </t>
  </si>
  <si>
    <t>880-1196425445</t>
  </si>
  <si>
    <t>JX2H4Q</t>
  </si>
  <si>
    <t>784-1196425444</t>
  </si>
  <si>
    <t>陈琪东</t>
  </si>
  <si>
    <t>HP1X29</t>
  </si>
  <si>
    <t>CZ3150 V   FR06JAN  HGHZUH RR1   1055 1320</t>
  </si>
  <si>
    <t>784-1196425446</t>
  </si>
  <si>
    <t>HP1X3T</t>
  </si>
  <si>
    <t>784-1196425447</t>
  </si>
  <si>
    <t>黄婷</t>
  </si>
  <si>
    <t>JX2K83</t>
  </si>
  <si>
    <t>999-1196425448</t>
  </si>
  <si>
    <t>JX2KCG</t>
  </si>
  <si>
    <t>CA2678 H   WE11JAN  ZUHTFU RR1   1050 1340</t>
  </si>
  <si>
    <t>999-1196425451</t>
  </si>
  <si>
    <t>乔梦溪</t>
  </si>
  <si>
    <t>JX2L8E</t>
  </si>
  <si>
    <t>999-1196425449</t>
  </si>
  <si>
    <t>HP1Z9H</t>
  </si>
  <si>
    <t>CA1324 L   TU10JAN  ZUHPEK RR1   1900 2210</t>
  </si>
  <si>
    <t>999-1196425450</t>
  </si>
  <si>
    <t>王帆雨</t>
  </si>
  <si>
    <t>JV5WBP</t>
  </si>
  <si>
    <t>ZH8316 E   MO09JAN  ZUHNKG HK1   1835 2100</t>
  </si>
  <si>
    <t>479-1196269172</t>
  </si>
  <si>
    <t>赵凯悦</t>
  </si>
  <si>
    <t>KYV8QY</t>
  </si>
  <si>
    <t>999-1196425452</t>
  </si>
  <si>
    <t>闫兆明</t>
  </si>
  <si>
    <t>HSCR8P</t>
  </si>
  <si>
    <t>CZ2784 U   TH05JAN  CKGZUH RR1   1600 1800</t>
  </si>
  <si>
    <t>784-1196425453</t>
  </si>
  <si>
    <t>HSCRG6</t>
  </si>
  <si>
    <t>CZ3753 M   TU10JAN  ZUHCKG RR1   1645 1915</t>
  </si>
  <si>
    <t>784-1196425455</t>
  </si>
  <si>
    <t>耿昊</t>
  </si>
  <si>
    <t>JEW9BZ</t>
  </si>
  <si>
    <t xml:space="preserve">CZ5989 U   MO09JAN  ZUHCSX RR1   2040 2210 </t>
  </si>
  <si>
    <t>784-1196425456</t>
  </si>
  <si>
    <t>周阳</t>
  </si>
  <si>
    <t>JEWB93</t>
  </si>
  <si>
    <t>SC1197 L   TH05JAN  WNZZUH RR1   1645 1850</t>
  </si>
  <si>
    <t>324-1196425457</t>
  </si>
  <si>
    <t>KXYBGY</t>
  </si>
  <si>
    <t>SC1198 Q   TU10JAN  ZUHWNZ RR1   0930 1120</t>
  </si>
  <si>
    <t>324-1196425458</t>
  </si>
  <si>
    <t>贾璧丞</t>
  </si>
  <si>
    <t>KVBHDR</t>
  </si>
  <si>
    <t>3U8047 V   FR06JAN  CKGZUH RR1   0700 0905</t>
  </si>
  <si>
    <t>876-1196425459</t>
  </si>
  <si>
    <t>HYLHNE</t>
  </si>
  <si>
    <t>3U8048 H   MO09JAN  ZUHCKG RR1   0955 1205</t>
  </si>
  <si>
    <t>876-1196425460</t>
  </si>
  <si>
    <t>陈壮</t>
  </si>
  <si>
    <t>KY8HP9</t>
  </si>
  <si>
    <t>MU2791 S   FR06JAN  NKGZUH RR1   0755 1035</t>
  </si>
  <si>
    <t>781-1196425464</t>
  </si>
  <si>
    <t>JNVBCP</t>
  </si>
  <si>
    <t>880-1196425467</t>
  </si>
  <si>
    <t>段坤</t>
  </si>
  <si>
    <t>JNVBHR</t>
  </si>
  <si>
    <t>3U8763 Q   TH05JAN  CTUZUH RR1   1850 2115</t>
  </si>
  <si>
    <t>876-1196425468</t>
  </si>
  <si>
    <t>吴博</t>
  </si>
  <si>
    <t>JYWRKK</t>
  </si>
  <si>
    <t>CZ5989 M   TU10JAN  ZUHCSX RR1   2040 2210</t>
  </si>
  <si>
    <t>784-1196425469</t>
  </si>
  <si>
    <t>HYE152</t>
  </si>
  <si>
    <t>MF8459 R   FR06JAN  XMNCSX RR1   1410 1555</t>
  </si>
  <si>
    <t>731-1196425470</t>
  </si>
  <si>
    <t>HYE186</t>
  </si>
  <si>
    <t xml:space="preserve">CZ3720 A   FR06JAN  CSXZUH RR1   1750 1930 </t>
  </si>
  <si>
    <t>784-1196425471</t>
  </si>
  <si>
    <t>HWDJSP</t>
  </si>
  <si>
    <t>CA1314 R   FR13JAN  SZXPEK RR1   1600 1910</t>
  </si>
  <si>
    <t>999-1196425481</t>
  </si>
  <si>
    <t>999-2180679805-06</t>
  </si>
  <si>
    <t>HWDL6B</t>
  </si>
  <si>
    <t>SC1162 Z   MO09JAN  ZUHPEK RR1   0910 1230</t>
  </si>
  <si>
    <t>324-1196425482</t>
  </si>
  <si>
    <t>SC1161 Y   FR06JAN  PEKZUH HK2   2005 2345
SC1162 Y   MO09JAN  ZUHPEK HK2   0910 1230</t>
  </si>
  <si>
    <t>324-2491630004-05</t>
  </si>
  <si>
    <t>夏文旭</t>
  </si>
  <si>
    <t>JVYYX8</t>
  </si>
  <si>
    <t>SC1157 V   FR06JAN  PEKZUH RR1   1045 1415</t>
  </si>
  <si>
    <t>324-1196425483</t>
  </si>
  <si>
    <t>KWWZDK</t>
  </si>
  <si>
    <t>784-1196425486</t>
  </si>
  <si>
    <t>KXJM3M</t>
  </si>
  <si>
    <t>SC1162 V   MO09JAN  ZUHPEK RR2   0910 1230</t>
  </si>
  <si>
    <t>324-1196425489</t>
  </si>
  <si>
    <t>324-1196425490</t>
  </si>
  <si>
    <t>KXJM5R</t>
  </si>
  <si>
    <t>SC1162 C   MO09JAN  ZUHPEK RR1   0910 1230</t>
  </si>
  <si>
    <t>324-1196425491</t>
  </si>
  <si>
    <t>吴亚玲</t>
  </si>
  <si>
    <t>HGC0FS</t>
  </si>
  <si>
    <t>SC1161 G   FR06JAN  PEKZUH RR1   2005 2345</t>
  </si>
  <si>
    <t>324-1196425493</t>
  </si>
  <si>
    <t>KYQK8L</t>
  </si>
  <si>
    <t>SC1162 V   MO09JAN  ZUHPEK RR1   0910 1230</t>
  </si>
  <si>
    <t>324-1196425495</t>
  </si>
  <si>
    <t>HM4WTG</t>
  </si>
  <si>
    <t xml:space="preserve">CZ6248 B   MO09JAN  ZUHCGO RR1   1615 1840 </t>
  </si>
  <si>
    <t>784-1196425499</t>
  </si>
  <si>
    <t>HYT8MB</t>
  </si>
  <si>
    <t>HU7638 Q   MO09JAN  ZUHDLC RR1   1425 2005</t>
  </si>
  <si>
    <t>880-1196425503</t>
  </si>
  <si>
    <t>KM4B2J</t>
  </si>
  <si>
    <t>880-1196425504</t>
  </si>
  <si>
    <t>王梓名</t>
  </si>
  <si>
    <t>KPGBXF</t>
  </si>
  <si>
    <t>GJ8646 P   TU10JAN  ZUHXUZ HK1   1510 1730</t>
  </si>
  <si>
    <t>891-1198905162</t>
  </si>
  <si>
    <t>YY202301071412052401</t>
  </si>
  <si>
    <t>HPD6GT</t>
  </si>
  <si>
    <t>SC1196 V   TU10JAN  ZUHTNA RR1   1635 1915</t>
  </si>
  <si>
    <t>324-1196425507</t>
  </si>
  <si>
    <t>KQMHT4</t>
  </si>
  <si>
    <t>784-1196425508</t>
  </si>
  <si>
    <t>JYXB9P</t>
  </si>
  <si>
    <t xml:space="preserve">MF8370 R   MO09JAN  ZUHHGH RR1   1130 1325 </t>
  </si>
  <si>
    <t>731-1196425511</t>
  </si>
  <si>
    <t>CA2692 C   MO09JAN  ZUHTFU HK1   1940 2225</t>
  </si>
  <si>
    <t>999-1196425515</t>
  </si>
  <si>
    <t>SC1162 Q   MO09JAN  ZUHPEK HK1   0910 1230</t>
  </si>
  <si>
    <t>324-1196425516</t>
  </si>
  <si>
    <t>JESXBJ</t>
  </si>
  <si>
    <t>SC1162 Q   MO09JAN  ZUHPEK RR1   0910 1230</t>
  </si>
  <si>
    <t>324-1196425517</t>
  </si>
  <si>
    <t>HMFZN2</t>
  </si>
  <si>
    <t>FM9514 V   MO09JAN  ZUHSHA RR1   1240 1440</t>
  </si>
  <si>
    <t>781-1196425518</t>
  </si>
  <si>
    <t>巢丽</t>
  </si>
  <si>
    <t>HDS46N</t>
  </si>
  <si>
    <t>MU2785 K   MO09JAN  ZUHNKG RR1   1135 1350</t>
  </si>
  <si>
    <t>781-1196425519</t>
  </si>
  <si>
    <t>KD7JM1</t>
  </si>
  <si>
    <t>784-1196425521</t>
  </si>
  <si>
    <t>HPKB0N</t>
  </si>
  <si>
    <t>CZ3257 B   MO09JAN  CANXUZ HK1   0715 0925</t>
  </si>
  <si>
    <t>784-1196425522</t>
  </si>
  <si>
    <t>张力天</t>
  </si>
  <si>
    <t>HGD4SP</t>
  </si>
  <si>
    <t>CA1906 V   MO09JAN  ZUHPEK RR1   1430 1745</t>
  </si>
  <si>
    <t>999-1196425523</t>
  </si>
  <si>
    <t>HGD5ND</t>
  </si>
  <si>
    <t>SC1158 Q   MO09JAN  ZUHPEK RR1   1505 1830</t>
  </si>
  <si>
    <t>324-1196425524</t>
  </si>
  <si>
    <t>KFVG03</t>
  </si>
  <si>
    <t>MF8370 Q   MO09JAN  ZUHHGH RR1   1130 1325</t>
  </si>
  <si>
    <t>731-1196425526</t>
  </si>
  <si>
    <t>KR4FW7</t>
  </si>
  <si>
    <t>KN5832 T   MO09JAN  ZUHPKX RR1   1535 1845</t>
  </si>
  <si>
    <t>822-1196425528</t>
  </si>
  <si>
    <t>JYZ884</t>
  </si>
  <si>
    <t>CZ3755 T   MO09JAN  ZUHPVG RR1   1550 1820</t>
  </si>
  <si>
    <t>784-1196425529</t>
  </si>
  <si>
    <t>KVDE5P</t>
  </si>
  <si>
    <t>SC1196 Q   MO09JAN  ZUHTNA RR1   1635 1915</t>
  </si>
  <si>
    <t>324-1196425530</t>
  </si>
  <si>
    <t>KVDEF8</t>
  </si>
  <si>
    <t xml:space="preserve">CZ6248 Y   MO09JAN  ZUHCGO RR1   1615 1840 </t>
  </si>
  <si>
    <t>784-1196425531</t>
  </si>
  <si>
    <t>HT6HGJ</t>
  </si>
  <si>
    <t>784-1196425532</t>
  </si>
  <si>
    <t>HT6JM3</t>
  </si>
  <si>
    <t xml:space="preserve">CZ3881 L   MO09JAN  ZUHHGH RR1   1640 1840 </t>
  </si>
  <si>
    <t>784-1196425533</t>
  </si>
  <si>
    <t>JMBWCG</t>
  </si>
  <si>
    <t>ZH8622 W   MO09JAN  ZUHHFE RR1   1700 1905</t>
  </si>
  <si>
    <t>479-1199758148</t>
  </si>
  <si>
    <t>CZ5329 U   MO09JAN  ZUHCTU HK1   1750 2040</t>
  </si>
  <si>
    <t>784-1196425535</t>
  </si>
  <si>
    <t>HZN929</t>
  </si>
  <si>
    <t>CZ5329 L   MO09JAN  ZUHCTU RR1   1750 2040</t>
  </si>
  <si>
    <t>784-1196425536</t>
  </si>
  <si>
    <t>KX5DC1</t>
  </si>
  <si>
    <t>CZ3881 L   MO09JAN  ZUHHGH RR1   1640 1840</t>
  </si>
  <si>
    <t>784-1196425537</t>
  </si>
  <si>
    <t>JVTK53</t>
  </si>
  <si>
    <t>KN5832 D   TU10JAN  ZUHPKX RR1   1535 1845</t>
  </si>
  <si>
    <t>822-1196425555</t>
  </si>
  <si>
    <t>头等舱休息室</t>
  </si>
  <si>
    <t>主播人数：</t>
    <phoneticPr fontId="88" type="noConversion"/>
  </si>
  <si>
    <t>珠海</t>
    <phoneticPr fontId="88" type="noConversion"/>
  </si>
  <si>
    <t>高铁报销费用</t>
    <phoneticPr fontId="88" type="noConversion"/>
  </si>
  <si>
    <t>商务座</t>
    <phoneticPr fontId="88" type="noConversion"/>
  </si>
  <si>
    <t>详见“VIP侧机票费用”</t>
    <phoneticPr fontId="88" type="noConversion"/>
  </si>
  <si>
    <t>房间点餐</t>
    <phoneticPr fontId="88" type="noConversion"/>
  </si>
  <si>
    <t>人</t>
    <phoneticPr fontId="88" type="noConversion"/>
  </si>
  <si>
    <t>次</t>
    <phoneticPr fontId="88" type="noConversion"/>
  </si>
  <si>
    <t>元</t>
    <phoneticPr fontId="88" type="noConversion"/>
  </si>
  <si>
    <t>minibar</t>
    <phoneticPr fontId="88" type="noConversion"/>
  </si>
  <si>
    <t>项</t>
    <phoneticPr fontId="88" type="noConversion"/>
  </si>
  <si>
    <t>76间房间欢迎水果128元/间，单独一间增加第二天草莓+提子 78元/份</t>
    <phoneticPr fontId="88" type="noConversion"/>
  </si>
  <si>
    <t>房间送餐</t>
    <phoneticPr fontId="88" type="noConversion"/>
  </si>
  <si>
    <t>中餐厅点餐</t>
    <phoneticPr fontId="88" type="noConversion"/>
  </si>
  <si>
    <t>项目</t>
    <phoneticPr fontId="88" type="noConversion"/>
  </si>
  <si>
    <t>材质</t>
    <phoneticPr fontId="88" type="noConversion"/>
  </si>
  <si>
    <t>尺寸</t>
    <phoneticPr fontId="88" type="noConversion"/>
  </si>
  <si>
    <t>数量</t>
    <phoneticPr fontId="88" type="noConversion"/>
  </si>
  <si>
    <t>单价</t>
    <phoneticPr fontId="88" type="noConversion"/>
  </si>
  <si>
    <t>总价</t>
    <phoneticPr fontId="88" type="noConversion"/>
  </si>
  <si>
    <t>备注</t>
    <phoneticPr fontId="88" type="noConversion"/>
  </si>
  <si>
    <t>打样</t>
    <phoneticPr fontId="88" type="noConversion"/>
  </si>
  <si>
    <t>300g铜双面哑膜</t>
    <phoneticPr fontId="88" type="noConversion"/>
  </si>
  <si>
    <t>60*20cm</t>
    <phoneticPr fontId="88" type="noConversion"/>
  </si>
  <si>
    <t>VIP关门4折页大货</t>
    <phoneticPr fontId="88" type="noConversion"/>
  </si>
  <si>
    <t>封套</t>
    <phoneticPr fontId="88" type="noConversion"/>
  </si>
  <si>
    <t>200g铜版纸哑膜亚金+亮银</t>
    <phoneticPr fontId="88" type="noConversion"/>
  </si>
  <si>
    <t>见明细</t>
    <phoneticPr fontId="88" type="noConversion"/>
  </si>
  <si>
    <t>300g白卡对裱内页300g白卡内圆300g白卡</t>
    <phoneticPr fontId="88" type="noConversion"/>
  </si>
  <si>
    <t>212*212mm</t>
    <phoneticPr fontId="88" type="noConversion"/>
  </si>
  <si>
    <t>紫色135
蓝色210</t>
    <phoneticPr fontId="88" type="noConversion"/>
  </si>
  <si>
    <t>烫金卡片打样</t>
    <phoneticPr fontId="88" type="noConversion"/>
  </si>
  <si>
    <t>300g采石纹双面</t>
    <phoneticPr fontId="88" type="noConversion"/>
  </si>
  <si>
    <t>230*110mm</t>
    <phoneticPr fontId="88" type="noConversion"/>
  </si>
  <si>
    <t>烫金卡片大货</t>
    <phoneticPr fontId="88" type="noConversion"/>
  </si>
  <si>
    <t>印金提示卡</t>
    <phoneticPr fontId="88" type="noConversion"/>
  </si>
  <si>
    <t>120g超白双面</t>
    <phoneticPr fontId="88" type="noConversion"/>
  </si>
  <si>
    <t>100*50mm</t>
    <phoneticPr fontId="88" type="noConversion"/>
  </si>
  <si>
    <t>大货</t>
    <phoneticPr fontId="88" type="noConversion"/>
  </si>
  <si>
    <t>紫色VIP小物料</t>
    <phoneticPr fontId="88" type="noConversion"/>
  </si>
  <si>
    <t>蓝色主播小物料</t>
    <phoneticPr fontId="88" type="noConversion"/>
  </si>
  <si>
    <t>1：接机牌 A4纸157g双面 塑封  2种共60张  单价4元每张
2：房卡套成品7*10cm  粘兜250个 单价3.5元
3：签到处+茶歇区亚克力双面157g铜版纸 各2个共4个  35元每套
4：牙签旗大尺寸100个 小尺寸250个  单价1元每个
5：防疫贴纸 5cm圆形 400个单价0.3元每个
6：三折贴胶 桌卡A4  250g铜版纸 250个  单价2元每个
7：行李箱贴纸  成品尺寸21*24cm  内部雕刻半透 车贴覆亚膜  220套 单价8.5元每套
8：欢迎折页 展开尺寸452*220mm 关门三折 一处烫银 一处刀版  210个  300g铜版纸覆亚膜 12.5元每个   右侧粘兜
9：餐券展开尺寸100*180mm  中间5道陇线  单价2元每个
10：点餐单9*15cm 300g超白  210张  0.8元每张
11：晚安卡9*15cm 300g超白 210张 0.8元每张
12：生日卡9*15cm 300g超白 10张 0.8元每张</t>
    <phoneticPr fontId="88" type="noConversion"/>
  </si>
  <si>
    <t>小行李箱珍珠棉</t>
    <phoneticPr fontId="88" type="noConversion"/>
  </si>
  <si>
    <t>2种为一套
闪送95元</t>
    <phoneticPr fontId="88" type="noConversion"/>
  </si>
  <si>
    <t>快递费</t>
    <phoneticPr fontId="88" type="noConversion"/>
  </si>
  <si>
    <t xml:space="preserve">SF1504517619171   98元
SF1504517619199 289元
SF1504517619180 441元
SF1504517619232   168元
SF1504517619223  126元
SF150451719205  423元
SF1504517619241  268元
SF1436002210972  987元
</t>
    <phoneticPr fontId="88" type="noConversion"/>
  </si>
  <si>
    <t>序号</t>
    <phoneticPr fontId="88" type="noConversion"/>
  </si>
  <si>
    <t>酒店物料制作</t>
    <phoneticPr fontId="88" type="noConversion"/>
  </si>
  <si>
    <t>行程手册四折页打样费，300g铜板纸双面哑膜</t>
    <phoneticPr fontId="88" type="noConversion"/>
  </si>
  <si>
    <t>个</t>
    <phoneticPr fontId="88" type="noConversion"/>
  </si>
  <si>
    <t>正面背面共2处烫金，1处UV上光
第二版设计更新新做1块烫金版  +1块刀版  两次共计收费1800元
快递费13元</t>
    <phoneticPr fontId="88" type="noConversion"/>
  </si>
  <si>
    <t>行程手册四折页大货</t>
    <phoneticPr fontId="88" type="noConversion"/>
  </si>
  <si>
    <t>瑞吉酒店</t>
    <phoneticPr fontId="88" type="noConversion"/>
  </si>
  <si>
    <t>1月3日 套房</t>
    <phoneticPr fontId="88" type="noConversion"/>
  </si>
  <si>
    <t>含</t>
    <phoneticPr fontId="88" type="noConversion"/>
  </si>
  <si>
    <t>间夜</t>
    <phoneticPr fontId="88" type="noConversion"/>
  </si>
  <si>
    <t>晚</t>
    <phoneticPr fontId="88" type="noConversion"/>
  </si>
  <si>
    <t>1月4日 套房</t>
  </si>
  <si>
    <t>1月5日 套房</t>
  </si>
  <si>
    <t>1月6日 员工房间</t>
    <phoneticPr fontId="88" type="noConversion"/>
  </si>
  <si>
    <t>1月6日 套房</t>
    <phoneticPr fontId="88" type="noConversion"/>
  </si>
  <si>
    <t>1月6日江景双床房</t>
    <phoneticPr fontId="88" type="noConversion"/>
  </si>
  <si>
    <t>含2份早餐</t>
    <phoneticPr fontId="88" type="noConversion"/>
  </si>
  <si>
    <t>1月7日 套房</t>
    <phoneticPr fontId="88" type="noConversion"/>
  </si>
  <si>
    <t>1月7日 海景房</t>
    <phoneticPr fontId="88" type="noConversion"/>
  </si>
  <si>
    <t>1月7日 江景房</t>
    <phoneticPr fontId="88" type="noConversion"/>
  </si>
  <si>
    <t>1月7日江景双床房</t>
    <phoneticPr fontId="88" type="noConversion"/>
  </si>
  <si>
    <t>1月7日 豪华房</t>
    <phoneticPr fontId="88" type="noConversion"/>
  </si>
  <si>
    <t>1月7日 员工房间</t>
    <phoneticPr fontId="88" type="noConversion"/>
  </si>
  <si>
    <t>1月8日 套房</t>
    <phoneticPr fontId="88" type="noConversion"/>
  </si>
  <si>
    <t>1月8日 海景房</t>
    <phoneticPr fontId="88" type="noConversion"/>
  </si>
  <si>
    <t>1月8日 江景房</t>
    <phoneticPr fontId="88" type="noConversion"/>
  </si>
  <si>
    <t>1月8日江景双床房</t>
    <phoneticPr fontId="88" type="noConversion"/>
  </si>
  <si>
    <t>1月8日 豪华房</t>
    <phoneticPr fontId="88" type="noConversion"/>
  </si>
  <si>
    <t>1月8日 员工房间</t>
    <phoneticPr fontId="88" type="noConversion"/>
  </si>
  <si>
    <t>1月9日 套房</t>
    <phoneticPr fontId="88" type="noConversion"/>
  </si>
  <si>
    <t>1月9日 江景房</t>
    <phoneticPr fontId="88" type="noConversion"/>
  </si>
  <si>
    <t>1月9日江景双床房</t>
    <phoneticPr fontId="88" type="noConversion"/>
  </si>
  <si>
    <t>1月9日 豪华房</t>
    <phoneticPr fontId="88" type="noConversion"/>
  </si>
  <si>
    <t>除员工</t>
    <phoneticPr fontId="88" type="noConversion"/>
  </si>
  <si>
    <t>VIP嘉宾</t>
    <phoneticPr fontId="88" type="noConversion"/>
  </si>
  <si>
    <t>礼物腰封</t>
    <phoneticPr fontId="88" type="noConversion"/>
  </si>
  <si>
    <t xml:space="preserve">200g铜版纸哑膜烫亚金
华为：604*198mm        </t>
    <phoneticPr fontId="88" type="noConversion"/>
  </si>
  <si>
    <t xml:space="preserve">200g铜版纸哑膜烫亚金
大疆云台：529*150mm  </t>
    <phoneticPr fontId="88" type="noConversion"/>
  </si>
  <si>
    <t xml:space="preserve">200g铜版纸哑膜烫亚金
星空灯：950*210mm </t>
    <phoneticPr fontId="88" type="noConversion"/>
  </si>
  <si>
    <t>两款马克杯，每种120个</t>
    <phoneticPr fontId="88" type="noConversion"/>
  </si>
  <si>
    <t xml:space="preserve">200g铜版纸哑膜烫亚金
马克杯2款：559*125mm </t>
    <phoneticPr fontId="88" type="noConversion"/>
  </si>
  <si>
    <t xml:space="preserve">200g铜版纸哑膜烫亚金
充电宝：400*90mm </t>
    <phoneticPr fontId="88" type="noConversion"/>
  </si>
  <si>
    <t xml:space="preserve">二次追加加急制作
200g铜版纸哑膜烫亚金
充电宝：400*90mm </t>
    <phoneticPr fontId="88" type="noConversion"/>
  </si>
  <si>
    <t>摩尔纹邀请函大货</t>
    <phoneticPr fontId="88" type="noConversion"/>
  </si>
  <si>
    <t>摩尔纹邀请函（300g白卡对裱内页300g白卡内圆，两个1.5cm丝带）打样费</t>
    <phoneticPr fontId="88" type="noConversion"/>
  </si>
  <si>
    <t>打样2次，打样未烫金</t>
    <phoneticPr fontId="88" type="noConversion"/>
  </si>
  <si>
    <t>张</t>
  </si>
  <si>
    <t>张</t>
    <phoneticPr fontId="88" type="noConversion"/>
  </si>
  <si>
    <t>提示卡片（礼物说明卡100张，星球灯100张，马克杯100张，沐浴球100张）300g采石纹双面，烫金星星，文字，logo，曲线</t>
    <phoneticPr fontId="88" type="noConversion"/>
  </si>
  <si>
    <t>种</t>
    <phoneticPr fontId="88" type="noConversion"/>
  </si>
  <si>
    <t>行李箱密码提示卡
120g超白双面</t>
    <phoneticPr fontId="88" type="noConversion"/>
  </si>
  <si>
    <t>打样房卡套+牙签旗+不干胶贴</t>
    <phoneticPr fontId="88" type="noConversion"/>
  </si>
  <si>
    <t>邀请函</t>
    <phoneticPr fontId="88" type="noConversion"/>
  </si>
  <si>
    <t>房间提示卡</t>
    <phoneticPr fontId="88" type="noConversion"/>
  </si>
  <si>
    <t>密码提示条</t>
    <phoneticPr fontId="88" type="noConversion"/>
  </si>
  <si>
    <t xml:space="preserve">司机名卡90*55mm  300g超白 </t>
    <phoneticPr fontId="88" type="noConversion"/>
  </si>
  <si>
    <t xml:space="preserve">鲜花卡2种各100张 </t>
    <phoneticPr fontId="88" type="noConversion"/>
  </si>
  <si>
    <t xml:space="preserve">餐券200g铜版纸 2道陇线  双面打印 110*70mm  </t>
    <phoneticPr fontId="88" type="noConversion"/>
  </si>
  <si>
    <t>牙签旗大小共120个</t>
    <phoneticPr fontId="88" type="noConversion"/>
  </si>
  <si>
    <t>贴纸5cm圆形 雕刻半透 哑膜  200个</t>
    <phoneticPr fontId="88" type="noConversion"/>
  </si>
  <si>
    <t xml:space="preserve">房卡套250g铜版纸双面覆膜 120套 </t>
    <phoneticPr fontId="88" type="noConversion"/>
  </si>
  <si>
    <t xml:space="preserve">spa卡 9*15cm  300g超白 120张 </t>
    <phoneticPr fontId="88" type="noConversion"/>
  </si>
  <si>
    <t>手提袋</t>
  </si>
  <si>
    <t>手提袋</t>
    <phoneticPr fontId="88" type="noConversion"/>
  </si>
  <si>
    <t>打样，300g铜版纸、覆膜，模切</t>
    <phoneticPr fontId="88" type="noConversion"/>
  </si>
  <si>
    <t>大货，300g铜版纸、覆膜，模切</t>
    <phoneticPr fontId="88" type="noConversion"/>
  </si>
  <si>
    <t>书签</t>
    <phoneticPr fontId="88" type="noConversion"/>
  </si>
  <si>
    <t>pvc书签 0.5mm 双面覆压膜，打孔，穿丝带</t>
    <phoneticPr fontId="88" type="noConversion"/>
  </si>
  <si>
    <t>行李箱</t>
    <phoneticPr fontId="88" type="noConversion"/>
  </si>
  <si>
    <t>行李箱定制logo费用</t>
    <phoneticPr fontId="88" type="noConversion"/>
  </si>
  <si>
    <t>alloy品牌行李箱21寸</t>
    <phoneticPr fontId="88" type="noConversion"/>
  </si>
  <si>
    <t>行李箱内托</t>
    <phoneticPr fontId="88" type="noConversion"/>
  </si>
  <si>
    <t>珍珠棉运费</t>
    <phoneticPr fontId="88" type="noConversion"/>
  </si>
  <si>
    <t>跨越物流运费</t>
    <phoneticPr fontId="88" type="noConversion"/>
  </si>
  <si>
    <t>行李箱珍珠棉+黑色绒面，模切</t>
    <phoneticPr fontId="88" type="noConversion"/>
  </si>
  <si>
    <t>珍珠棉+灰色绒布+模切</t>
    <phoneticPr fontId="88" type="noConversion"/>
  </si>
  <si>
    <t>套</t>
  </si>
  <si>
    <t>套</t>
    <phoneticPr fontId="88" type="noConversion"/>
  </si>
  <si>
    <t>1套2个</t>
    <phoneticPr fontId="88" type="noConversion"/>
  </si>
  <si>
    <t>1月6日-8日</t>
  </si>
  <si>
    <t>未到保底数房损</t>
  </si>
  <si>
    <t>华发喜来登</t>
  </si>
  <si>
    <t>华发喜来登</t>
    <phoneticPr fontId="88" type="noConversion"/>
  </si>
  <si>
    <t>工作人员豪华大床房</t>
    <phoneticPr fontId="88" type="noConversion"/>
  </si>
  <si>
    <t>海景房</t>
    <phoneticPr fontId="88" type="noConversion"/>
  </si>
  <si>
    <t>豪华房双早</t>
    <phoneticPr fontId="88" type="noConversion"/>
  </si>
  <si>
    <t>精致海景套房</t>
    <phoneticPr fontId="88" type="noConversion"/>
  </si>
  <si>
    <t>豪华大床房</t>
    <phoneticPr fontId="88" type="noConversion"/>
  </si>
  <si>
    <t>份</t>
    <phoneticPr fontId="88" type="noConversion"/>
  </si>
  <si>
    <t>茶歇台3日、4日、8日</t>
    <phoneticPr fontId="88" type="noConversion"/>
  </si>
  <si>
    <t>茶歇台5日、7日</t>
    <phoneticPr fontId="88" type="noConversion"/>
  </si>
  <si>
    <t>茶歇台6日</t>
    <phoneticPr fontId="88" type="noConversion"/>
  </si>
  <si>
    <t>凯悦酒店</t>
    <phoneticPr fontId="88" type="noConversion"/>
  </si>
  <si>
    <t>客房送餐1月2日-5日</t>
    <phoneticPr fontId="88" type="noConversion"/>
  </si>
  <si>
    <t>2日1个、3日12个、4日38个、5日58个</t>
  </si>
  <si>
    <t>6日自助午餐</t>
    <phoneticPr fontId="88" type="noConversion"/>
  </si>
  <si>
    <t>6日自助晚餐</t>
    <phoneticPr fontId="88" type="noConversion"/>
  </si>
  <si>
    <t>7日自助午餐</t>
    <phoneticPr fontId="88" type="noConversion"/>
  </si>
  <si>
    <t>7日自助晚餐</t>
    <phoneticPr fontId="88" type="noConversion"/>
  </si>
  <si>
    <t>8日自助午餐</t>
    <phoneticPr fontId="88" type="noConversion"/>
  </si>
  <si>
    <t>房间欢迎水果</t>
    <phoneticPr fontId="88" type="noConversion"/>
  </si>
  <si>
    <t>房间定制欢迎甜品</t>
    <phoneticPr fontId="88" type="noConversion"/>
  </si>
  <si>
    <t>1月7日晚安甜品</t>
    <phoneticPr fontId="88" type="noConversion"/>
  </si>
  <si>
    <t>主播房间点餐</t>
    <phoneticPr fontId="88" type="noConversion"/>
  </si>
  <si>
    <t>现场新增水果盘</t>
    <phoneticPr fontId="88" type="noConversion"/>
  </si>
  <si>
    <t>李进王凯</t>
  </si>
  <si>
    <t>瓶</t>
    <phoneticPr fontId="88" type="noConversion"/>
  </si>
  <si>
    <t>现场增加</t>
    <phoneticPr fontId="88" type="noConversion"/>
  </si>
  <si>
    <t>spa费用</t>
    <phoneticPr fontId="88" type="noConversion"/>
  </si>
  <si>
    <t>4号1人、5号4人、6号6人、7号6人、8号0人、9号3人</t>
    <phoneticPr fontId="88" type="noConversion"/>
  </si>
  <si>
    <t>spa</t>
    <phoneticPr fontId="88" type="noConversion"/>
  </si>
  <si>
    <t>外场指引</t>
    <phoneticPr fontId="88" type="noConversion"/>
  </si>
  <si>
    <t>T板</t>
    <phoneticPr fontId="88" type="noConversion"/>
  </si>
  <si>
    <t>嘉宾落客处*1，嘉宾乘车处*1，停车场*1，签到处*3</t>
    <phoneticPr fontId="88" type="noConversion"/>
  </si>
  <si>
    <t>酒店内指引</t>
    <phoneticPr fontId="88" type="noConversion"/>
  </si>
  <si>
    <t>画架</t>
    <phoneticPr fontId="88" type="noConversion"/>
  </si>
  <si>
    <t>画架画面</t>
    <phoneticPr fontId="88" type="noConversion"/>
  </si>
  <si>
    <t>签到背景板射灯</t>
    <phoneticPr fontId="88" type="noConversion"/>
  </si>
  <si>
    <t>发光logo 户外大 2.5m</t>
    <phoneticPr fontId="88" type="noConversion"/>
  </si>
  <si>
    <t>发光logo 室内1.5m</t>
    <phoneticPr fontId="88" type="noConversion"/>
  </si>
  <si>
    <t>背景板</t>
    <phoneticPr fontId="88" type="noConversion"/>
  </si>
  <si>
    <t>搭建人工</t>
  </si>
  <si>
    <t>庆功宴搭建人工</t>
    <phoneticPr fontId="88" type="noConversion"/>
  </si>
  <si>
    <t>运输</t>
    <phoneticPr fontId="88" type="noConversion"/>
  </si>
  <si>
    <t>搭建人工+拆卸人工</t>
    <phoneticPr fontId="88" type="noConversion"/>
  </si>
  <si>
    <t>厢式货车</t>
    <phoneticPr fontId="88" type="noConversion"/>
  </si>
  <si>
    <t>1号搭建</t>
    <phoneticPr fontId="88" type="noConversion"/>
  </si>
  <si>
    <t>1号运输</t>
    <phoneticPr fontId="88" type="noConversion"/>
  </si>
  <si>
    <t>2号搭建</t>
    <phoneticPr fontId="88" type="noConversion"/>
  </si>
  <si>
    <t>2号运输</t>
    <phoneticPr fontId="88" type="noConversion"/>
  </si>
  <si>
    <t>3号新增搭建入场</t>
    <phoneticPr fontId="88" type="noConversion"/>
  </si>
  <si>
    <t>3号新增搭建运输</t>
    <phoneticPr fontId="88" type="noConversion"/>
  </si>
  <si>
    <t>4号撤场</t>
    <phoneticPr fontId="88" type="noConversion"/>
  </si>
  <si>
    <t>5号入场搭建</t>
    <phoneticPr fontId="88" type="noConversion"/>
  </si>
  <si>
    <t>1月9日撤场</t>
    <phoneticPr fontId="88" type="noConversion"/>
  </si>
  <si>
    <t>1月9日撤场人工</t>
    <phoneticPr fontId="88" type="noConversion"/>
  </si>
  <si>
    <t>签到背景+水旗+指示牌</t>
  </si>
  <si>
    <t>签到背景+水旗+指示牌</t>
    <phoneticPr fontId="88" type="noConversion"/>
  </si>
  <si>
    <t>合影背景+10米发光立体字</t>
    <phoneticPr fontId="88" type="noConversion"/>
  </si>
  <si>
    <t>增加T牌+地台射灯+发光字重新接线</t>
    <phoneticPr fontId="88" type="noConversion"/>
  </si>
  <si>
    <t>晚上撤道旗+10米立体字</t>
    <phoneticPr fontId="88" type="noConversion"/>
  </si>
  <si>
    <t>中午摆道旗+10米立体字</t>
    <phoneticPr fontId="88" type="noConversion"/>
  </si>
  <si>
    <t>4号运输</t>
    <phoneticPr fontId="88" type="noConversion"/>
  </si>
  <si>
    <t>5号入场运输</t>
    <phoneticPr fontId="88" type="noConversion"/>
  </si>
  <si>
    <t>凯悦+瑞吉撤场</t>
    <phoneticPr fontId="88" type="noConversion"/>
  </si>
  <si>
    <t>车</t>
    <phoneticPr fontId="88" type="noConversion"/>
  </si>
  <si>
    <t>米</t>
  </si>
  <si>
    <t>米</t>
    <phoneticPr fontId="88" type="noConversion"/>
  </si>
  <si>
    <t>一级类别</t>
  </si>
  <si>
    <t>二级类别</t>
  </si>
  <si>
    <t>条目</t>
  </si>
  <si>
    <t>具体说明</t>
  </si>
  <si>
    <t>计价单位</t>
  </si>
  <si>
    <t>单价（元）</t>
  </si>
  <si>
    <t>单项汇总</t>
  </si>
  <si>
    <t>A#001</t>
  </si>
  <si>
    <t>制作</t>
  </si>
  <si>
    <t>背景板基础结构</t>
  </si>
  <si>
    <t>9厘板龙骨，5厘多层阻燃板封面</t>
    <phoneticPr fontId="108" type="noConversion"/>
  </si>
  <si>
    <t>厚度100mm以内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</si>
  <si>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</si>
  <si>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</si>
  <si>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</si>
  <si>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</si>
  <si>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</si>
  <si>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</si>
  <si>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</si>
  <si>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</si>
  <si>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</si>
  <si>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</si>
  <si>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</si>
  <si>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</si>
  <si>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</si>
  <si>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</si>
  <si>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</si>
  <si>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</si>
  <si>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</si>
  <si>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</si>
  <si>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</si>
  <si>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</si>
  <si>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</si>
  <si>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</si>
  <si>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</si>
  <si>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</si>
  <si>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</si>
  <si>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</si>
  <si>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</si>
  <si>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</si>
  <si>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</si>
  <si>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</si>
  <si>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</si>
  <si>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</si>
  <si>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</si>
  <si>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</si>
  <si>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</si>
  <si>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</si>
  <si>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</si>
  <si>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</si>
  <si>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</si>
  <si>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</si>
  <si>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</si>
  <si>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</si>
  <si>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</si>
  <si>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</si>
  <si>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</si>
  <si>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</si>
  <si>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</si>
  <si>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</si>
  <si>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</si>
  <si>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</si>
  <si>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</si>
  <si>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</si>
  <si>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</si>
  <si>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</si>
  <si>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</si>
  <si>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</si>
  <si>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</si>
  <si>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</si>
  <si>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</si>
  <si>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</si>
  <si>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</si>
  <si>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</si>
  <si>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</si>
  <si>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</si>
  <si>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</si>
  <si>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</si>
  <si>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</si>
  <si>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</si>
  <si>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</si>
  <si>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</si>
  <si>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</si>
  <si>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</si>
  <si>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</si>
  <si>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</si>
  <si>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</si>
  <si>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</si>
  <si>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</si>
  <si>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</si>
  <si>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  <phoneticPr fontId="108" type="noConversion"/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</si>
  <si>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</si>
  <si>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</si>
  <si>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</si>
  <si>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</si>
  <si>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</si>
  <si>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  <phoneticPr fontId="108" type="noConversion"/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</si>
  <si>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</si>
  <si>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</si>
  <si>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</si>
  <si>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</si>
  <si>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</si>
  <si>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</si>
  <si>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</si>
  <si>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</si>
  <si>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</si>
  <si>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</si>
  <si>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</si>
  <si>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</si>
  <si>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</si>
  <si>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</si>
  <si>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</si>
  <si>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</si>
  <si>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A#037</t>
  </si>
  <si>
    <t>A#038</t>
  </si>
  <si>
    <t>A#039</t>
  </si>
  <si>
    <t>指引</t>
  </si>
  <si>
    <t>油画架</t>
  </si>
  <si>
    <t>木质，不含画面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</si>
  <si>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</si>
  <si>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</si>
  <si>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</si>
  <si>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</si>
  <si>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</si>
  <si>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</si>
  <si>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</si>
  <si>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</si>
  <si>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</si>
  <si>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  <phoneticPr fontId="108" type="noConversion"/>
  </si>
  <si>
    <t>A#044</t>
  </si>
  <si>
    <t>X展架</t>
  </si>
  <si>
    <t>铝合金材质，60*160cm，含写真画面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</si>
  <si>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</si>
  <si>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</si>
  <si>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</si>
  <si>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</si>
  <si>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</si>
  <si>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</si>
  <si>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</si>
  <si>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</si>
  <si>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</si>
  <si>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</si>
  <si>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</si>
  <si>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</si>
  <si>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</si>
  <si>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</si>
  <si>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</si>
  <si>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</si>
  <si>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</si>
  <si>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</si>
  <si>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</si>
  <si>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</si>
  <si>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</si>
  <si>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</si>
  <si>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</si>
  <si>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</si>
  <si>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</si>
  <si>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</si>
  <si>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</si>
  <si>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</si>
  <si>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</si>
  <si>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</si>
  <si>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</si>
  <si>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</si>
  <si>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</si>
  <si>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</si>
  <si>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</si>
  <si>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</si>
  <si>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</si>
  <si>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</si>
  <si>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</si>
  <si>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</si>
  <si>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</si>
  <si>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</si>
  <si>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</si>
  <si>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</si>
  <si>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</si>
  <si>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</si>
  <si>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</si>
  <si>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</si>
  <si>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</si>
  <si>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</si>
  <si>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</si>
  <si>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</si>
  <si>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</si>
  <si>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</si>
  <si>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</si>
  <si>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</si>
  <si>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</si>
  <si>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</si>
  <si>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</si>
  <si>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</si>
  <si>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</si>
  <si>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</si>
  <si>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</si>
  <si>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</si>
  <si>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</si>
  <si>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</si>
  <si>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</si>
  <si>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</si>
  <si>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</si>
  <si>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</si>
  <si>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</si>
  <si>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</si>
  <si>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</si>
  <si>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</si>
  <si>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</si>
  <si>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</si>
  <si>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</si>
  <si>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</si>
  <si>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</si>
  <si>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</si>
  <si>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</si>
  <si>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</si>
  <si>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</si>
  <si>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</si>
  <si>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</si>
  <si>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</si>
  <si>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</si>
  <si>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</si>
  <si>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</si>
  <si>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</si>
  <si>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</si>
  <si>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</si>
  <si>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</si>
  <si>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</si>
  <si>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</si>
  <si>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</si>
  <si>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</si>
  <si>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</si>
  <si>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</si>
  <si>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</si>
  <si>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</si>
  <si>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</si>
  <si>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</si>
  <si>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</si>
  <si>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</si>
  <si>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证件</t>
    <phoneticPr fontId="108" type="noConversion"/>
  </si>
  <si>
    <t>PVC彩色印刷+挂绳（含挂绳印刷）</t>
    <phoneticPr fontId="108" type="noConversion"/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</si>
  <si>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</si>
  <si>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</si>
  <si>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</si>
  <si>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</si>
  <si>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</si>
  <si>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</si>
  <si>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</si>
  <si>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</si>
  <si>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</si>
  <si>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</si>
  <si>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</si>
  <si>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</si>
  <si>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</si>
  <si>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</si>
  <si>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</si>
  <si>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</si>
  <si>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</si>
  <si>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</si>
  <si>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</si>
  <si>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</si>
  <si>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</si>
  <si>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</si>
  <si>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</si>
  <si>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</si>
  <si>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</si>
  <si>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</si>
  <si>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</si>
  <si>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</si>
  <si>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</si>
  <si>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</si>
  <si>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</si>
  <si>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</si>
  <si>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</si>
  <si>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</si>
  <si>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</si>
  <si>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</si>
  <si>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</si>
  <si>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</si>
  <si>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</si>
  <si>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</si>
  <si>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</si>
  <si>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</si>
  <si>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</si>
  <si>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</si>
  <si>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</si>
  <si>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</si>
  <si>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</si>
  <si>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</si>
  <si>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</si>
  <si>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</si>
  <si>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</si>
  <si>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</si>
  <si>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</si>
  <si>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</si>
  <si>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</si>
  <si>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</si>
  <si>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</si>
  <si>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</si>
  <si>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</si>
  <si>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</si>
  <si>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</si>
  <si>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</si>
  <si>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</si>
  <si>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</si>
  <si>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</si>
  <si>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</si>
  <si>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</si>
  <si>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</si>
  <si>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</si>
  <si>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</si>
  <si>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</si>
  <si>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</si>
  <si>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</si>
  <si>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</si>
  <si>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</si>
  <si>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</si>
  <si>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</si>
  <si>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</si>
  <si>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</si>
  <si>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</si>
  <si>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</si>
  <si>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</si>
  <si>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</si>
  <si>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</si>
  <si>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</si>
  <si>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</si>
  <si>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</si>
  <si>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</si>
  <si>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</si>
  <si>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</si>
  <si>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</si>
  <si>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</si>
  <si>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</si>
  <si>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</si>
  <si>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</si>
  <si>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</si>
  <si>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</si>
  <si>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</si>
  <si>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</si>
  <si>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</si>
  <si>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</si>
  <si>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</si>
  <si>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</si>
  <si>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</si>
  <si>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</si>
  <si>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</si>
  <si>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</si>
  <si>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</si>
  <si>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</si>
  <si>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</si>
  <si>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</si>
  <si>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</si>
  <si>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</si>
  <si>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</si>
  <si>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</si>
  <si>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</si>
  <si>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</si>
  <si>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</si>
  <si>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</si>
  <si>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</si>
  <si>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</si>
  <si>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</si>
  <si>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</si>
  <si>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</si>
  <si>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</si>
  <si>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</si>
  <si>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</si>
  <si>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</si>
  <si>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</si>
  <si>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</si>
  <si>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</si>
  <si>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</si>
  <si>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</si>
  <si>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</si>
  <si>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</si>
  <si>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</si>
  <si>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</si>
  <si>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</si>
  <si>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</si>
  <si>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</si>
  <si>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</si>
  <si>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</si>
  <si>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</si>
  <si>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</si>
  <si>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</si>
  <si>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</si>
  <si>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</si>
  <si>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</si>
  <si>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</si>
  <si>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</si>
  <si>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</si>
  <si>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</si>
  <si>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</si>
  <si>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</si>
  <si>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</si>
  <si>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</si>
  <si>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</si>
  <si>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</si>
  <si>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</si>
  <si>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</si>
  <si>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</si>
  <si>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</si>
  <si>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</si>
  <si>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</si>
  <si>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</si>
  <si>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</si>
  <si>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</si>
  <si>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</si>
  <si>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</si>
  <si>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</si>
  <si>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</si>
  <si>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</si>
  <si>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</si>
  <si>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</si>
  <si>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</si>
  <si>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</si>
  <si>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</si>
  <si>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</si>
  <si>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</si>
  <si>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</si>
  <si>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</si>
  <si>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</si>
  <si>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</si>
  <si>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</si>
  <si>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</si>
  <si>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</si>
  <si>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</si>
  <si>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</si>
  <si>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</si>
  <si>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</si>
  <si>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</si>
  <si>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</si>
  <si>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</si>
  <si>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</si>
  <si>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</si>
  <si>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</si>
  <si>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</si>
  <si>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</si>
  <si>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</si>
  <si>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</si>
  <si>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</si>
  <si>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</si>
  <si>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</si>
  <si>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</si>
  <si>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</si>
  <si>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</si>
  <si>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</si>
  <si>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</si>
  <si>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</si>
  <si>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</si>
  <si>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</si>
  <si>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</si>
  <si>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</si>
  <si>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</si>
  <si>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</si>
  <si>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</si>
  <si>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</si>
  <si>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</si>
  <si>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</si>
  <si>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</si>
  <si>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</si>
  <si>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</si>
  <si>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</si>
  <si>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</si>
  <si>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</si>
  <si>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</si>
  <si>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</si>
  <si>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</si>
  <si>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</si>
  <si>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</si>
  <si>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</si>
  <si>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</si>
  <si>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</si>
  <si>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</si>
  <si>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</si>
  <si>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</si>
  <si>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</si>
  <si>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</si>
  <si>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</si>
  <si>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</si>
  <si>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</si>
  <si>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</si>
  <si>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</si>
  <si>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</si>
  <si>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</si>
  <si>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</si>
  <si>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</si>
  <si>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</si>
  <si>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</si>
  <si>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</si>
  <si>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</si>
  <si>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</si>
  <si>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</si>
  <si>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</si>
  <si>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</si>
  <si>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</si>
  <si>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</si>
  <si>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</si>
  <si>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</si>
  <si>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</si>
  <si>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</si>
  <si>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</si>
  <si>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</si>
  <si>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</si>
  <si>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</si>
  <si>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</si>
  <si>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</si>
  <si>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</si>
  <si>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</si>
  <si>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</si>
  <si>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</si>
  <si>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</si>
  <si>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</si>
  <si>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</si>
  <si>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</si>
  <si>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</si>
  <si>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</si>
  <si>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</si>
  <si>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</si>
  <si>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</si>
  <si>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</si>
  <si>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</si>
  <si>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</si>
  <si>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</si>
  <si>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</si>
  <si>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</si>
  <si>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</si>
  <si>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</si>
  <si>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</si>
  <si>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</si>
  <si>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</si>
  <si>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</si>
  <si>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</si>
  <si>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</si>
  <si>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</si>
  <si>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</si>
  <si>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</si>
  <si>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</si>
  <si>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</si>
  <si>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</si>
  <si>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</si>
  <si>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</si>
  <si>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</si>
  <si>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</si>
  <si>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</si>
  <si>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</si>
  <si>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</si>
  <si>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</si>
  <si>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</si>
  <si>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</si>
  <si>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</si>
  <si>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</si>
  <si>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</si>
  <si>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</si>
  <si>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</si>
  <si>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</si>
  <si>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</si>
  <si>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</si>
  <si>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</si>
  <si>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</si>
  <si>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</si>
  <si>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</si>
  <si>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</si>
  <si>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</si>
  <si>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</si>
  <si>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</si>
  <si>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</si>
  <si>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</si>
  <si>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</si>
  <si>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</si>
  <si>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</si>
  <si>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</si>
  <si>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</si>
  <si>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</si>
  <si>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</si>
  <si>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</si>
  <si>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</si>
  <si>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</si>
  <si>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</si>
  <si>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</si>
  <si>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</si>
  <si>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</si>
  <si>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</si>
  <si>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</si>
  <si>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</si>
  <si>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</si>
  <si>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</si>
  <si>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</si>
  <si>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</si>
  <si>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</si>
  <si>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</si>
  <si>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</si>
  <si>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</si>
  <si>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</si>
  <si>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</si>
  <si>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</si>
  <si>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</si>
  <si>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</si>
  <si>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</si>
  <si>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</si>
  <si>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</si>
  <si>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</si>
  <si>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</si>
  <si>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</si>
  <si>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</si>
  <si>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</si>
  <si>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</si>
  <si>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</si>
  <si>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</si>
  <si>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</si>
  <si>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</si>
  <si>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</si>
  <si>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</si>
  <si>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</si>
  <si>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</si>
  <si>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</si>
  <si>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</si>
  <si>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</si>
  <si>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</si>
  <si>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</si>
  <si>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</si>
  <si>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</si>
  <si>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</si>
  <si>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</si>
  <si>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</si>
  <si>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</si>
  <si>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</si>
  <si>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</si>
  <si>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人员劳务费。不含住宿、交通、补贴等费用，每场不超过8小时
彩排按每人0.5场收费，含个税</t>
  </si>
  <si>
    <t>C#024</t>
  </si>
  <si>
    <t>人员劳务费。不含住宿、交通、补贴等费用，每场不超过8小时
彩排按每人0.5场收费，含个税</t>
    <phoneticPr fontId="108" type="noConversion"/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</si>
  <si>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</si>
  <si>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</si>
  <si>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</si>
  <si>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</si>
  <si>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</si>
  <si>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</si>
  <si>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</si>
  <si>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</si>
  <si>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</si>
  <si>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</si>
  <si>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</si>
  <si>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</si>
  <si>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</si>
  <si>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</si>
  <si>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</si>
  <si>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</si>
  <si>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</si>
  <si>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</si>
  <si>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</si>
  <si>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</si>
  <si>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</si>
  <si>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</si>
  <si>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</si>
  <si>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</si>
  <si>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</si>
  <si>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</si>
  <si>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</si>
  <si>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</si>
  <si>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</si>
  <si>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</si>
  <si>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</si>
  <si>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</si>
  <si>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</si>
  <si>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</si>
  <si>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</si>
  <si>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</si>
  <si>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</si>
  <si>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</si>
  <si>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</si>
  <si>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</si>
  <si>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</si>
  <si>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</si>
  <si>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</si>
  <si>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</si>
  <si>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</si>
  <si>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</si>
  <si>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</si>
  <si>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</si>
  <si>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</si>
  <si>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</si>
  <si>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</si>
  <si>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</si>
  <si>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</si>
  <si>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</si>
  <si>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</si>
  <si>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</si>
  <si>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</si>
  <si>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</si>
  <si>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</si>
  <si>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</si>
  <si>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</si>
  <si>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</si>
  <si>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</si>
  <si>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</si>
  <si>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</si>
  <si>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</si>
  <si>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</si>
  <si>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</si>
  <si>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</si>
  <si>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</si>
  <si>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</si>
  <si>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</si>
  <si>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</si>
  <si>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</si>
  <si>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</si>
  <si>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</si>
  <si>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</si>
  <si>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</si>
  <si>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</si>
  <si>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</si>
  <si>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</si>
  <si>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</si>
  <si>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</si>
  <si>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</si>
  <si>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</si>
  <si>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</si>
  <si>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</si>
  <si>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</si>
  <si>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</si>
  <si>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</si>
  <si>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</si>
  <si>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</si>
  <si>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</si>
  <si>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</si>
  <si>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</si>
  <si>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</si>
  <si>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</si>
  <si>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</si>
  <si>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</si>
  <si>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</si>
  <si>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</si>
  <si>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</si>
  <si>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</si>
  <si>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</si>
  <si>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</si>
  <si>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</si>
  <si>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</si>
  <si>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</si>
  <si>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</si>
  <si>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</si>
  <si>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</si>
  <si>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</si>
  <si>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</si>
  <si>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</si>
  <si>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</si>
  <si>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</si>
  <si>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</si>
  <si>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</si>
  <si>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</si>
  <si>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</si>
  <si>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</si>
  <si>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</si>
  <si>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</si>
  <si>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</si>
  <si>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</si>
  <si>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</si>
  <si>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</si>
  <si>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</si>
  <si>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</si>
  <si>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</si>
  <si>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</si>
  <si>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</si>
  <si>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</si>
  <si>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</si>
  <si>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</si>
  <si>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</si>
  <si>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</si>
  <si>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</si>
  <si>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</si>
  <si>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</si>
  <si>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</si>
  <si>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</si>
  <si>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</si>
  <si>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</si>
  <si>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</si>
  <si>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</si>
  <si>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</si>
  <si>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</si>
  <si>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</si>
  <si>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</si>
  <si>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</si>
  <si>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</si>
  <si>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</si>
  <si>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</si>
  <si>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</si>
  <si>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</si>
  <si>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</si>
  <si>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</si>
  <si>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</si>
  <si>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</si>
  <si>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</si>
  <si>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</si>
  <si>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</si>
  <si>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</si>
  <si>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</si>
  <si>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</si>
  <si>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</si>
  <si>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</si>
  <si>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</si>
  <si>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</si>
  <si>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</si>
  <si>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</si>
  <si>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</si>
  <si>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</si>
  <si>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</si>
  <si>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</si>
  <si>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</si>
  <si>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</si>
  <si>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</si>
  <si>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</si>
  <si>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</si>
  <si>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</si>
  <si>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</si>
  <si>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</si>
  <si>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</si>
  <si>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</si>
  <si>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</si>
  <si>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</si>
  <si>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</si>
  <si>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</si>
  <si>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</si>
  <si>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</si>
  <si>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</si>
  <si>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</si>
  <si>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</si>
  <si>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</si>
  <si>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</si>
  <si>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</si>
  <si>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</si>
  <si>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</si>
  <si>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</si>
  <si>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</si>
  <si>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</si>
  <si>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</si>
  <si>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</si>
  <si>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</si>
  <si>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</si>
  <si>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</si>
  <si>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</si>
  <si>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</si>
  <si>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</si>
  <si>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</si>
  <si>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</si>
  <si>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</si>
  <si>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</si>
  <si>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</si>
  <si>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</si>
  <si>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个</t>
    <phoneticPr fontId="109" type="noConversion"/>
  </si>
  <si>
    <t>平米</t>
    <phoneticPr fontId="109" type="noConversion"/>
  </si>
  <si>
    <t>不锈钢围边灯箱字</t>
    <phoneticPr fontId="88" type="noConversion"/>
  </si>
  <si>
    <t>亚克力吸塑立体字</t>
    <phoneticPr fontId="88" type="noConversion"/>
  </si>
  <si>
    <t>含led550贴片，含损耗，高度60cm以内,字体高度50CM以内</t>
    <phoneticPr fontId="88" type="noConversion"/>
  </si>
  <si>
    <t>含led550贴片，含损耗，高度60cm以内</t>
    <phoneticPr fontId="88" type="noConversion"/>
  </si>
  <si>
    <t>5*7m</t>
    <phoneticPr fontId="88" type="noConversion"/>
  </si>
  <si>
    <t>发光立体字户外22延米</t>
    <phoneticPr fontId="88" type="noConversion"/>
  </si>
  <si>
    <t>发光立体字户外14延米</t>
    <phoneticPr fontId="88" type="noConversion"/>
  </si>
  <si>
    <t>结算单</t>
    <phoneticPr fontId="109" type="noConversion"/>
  </si>
  <si>
    <t xml:space="preserve">序号                                                                 </t>
  </si>
  <si>
    <t xml:space="preserve">项目                                                                 </t>
  </si>
  <si>
    <t>内容</t>
  </si>
  <si>
    <t>尺寸/规格</t>
    <phoneticPr fontId="109" type="noConversion"/>
  </si>
  <si>
    <t xml:space="preserve">数量 </t>
  </si>
  <si>
    <t xml:space="preserve">单位             </t>
  </si>
  <si>
    <t>单项小计</t>
  </si>
  <si>
    <t xml:space="preserve">备注              </t>
  </si>
  <si>
    <t>1. 1号横琴凯悦大堂进场搭建及物料</t>
    <phoneticPr fontId="109" type="noConversion"/>
  </si>
  <si>
    <t>酒店外场发光字</t>
    <phoneticPr fontId="109" type="noConversion"/>
  </si>
  <si>
    <t>2022抖音直播年度嘉年华·与你星尘
铁艺发光字</t>
    <phoneticPr fontId="109" type="noConversion"/>
  </si>
  <si>
    <t>22延米，字高60cm</t>
    <phoneticPr fontId="109" type="noConversion"/>
  </si>
  <si>
    <t>米</t>
    <phoneticPr fontId="109" type="noConversion"/>
  </si>
  <si>
    <t>酒店内场发光字</t>
    <phoneticPr fontId="109" type="noConversion"/>
  </si>
  <si>
    <t>14延米</t>
    <phoneticPr fontId="109" type="noConversion"/>
  </si>
  <si>
    <t>底座</t>
    <phoneticPr fontId="109" type="noConversion"/>
  </si>
  <si>
    <t>长10米，高20cm</t>
    <phoneticPr fontId="109" type="noConversion"/>
  </si>
  <si>
    <t>长6米，高20cm</t>
    <phoneticPr fontId="109" type="noConversion"/>
  </si>
  <si>
    <t>底座+5米旗杆+道旗</t>
    <phoneticPr fontId="109" type="noConversion"/>
  </si>
  <si>
    <t>5米</t>
    <phoneticPr fontId="109" type="noConversion"/>
  </si>
  <si>
    <t>T牌</t>
    <phoneticPr fontId="109" type="noConversion"/>
  </si>
  <si>
    <t>木质T板+双面画面</t>
    <phoneticPr fontId="109" type="noConversion"/>
  </si>
  <si>
    <t>2*0.8m</t>
    <phoneticPr fontId="109" type="noConversion"/>
  </si>
  <si>
    <t>指引牌</t>
    <phoneticPr fontId="109" type="noConversion"/>
  </si>
  <si>
    <t>油画架</t>
    <phoneticPr fontId="109" type="noConversion"/>
  </si>
  <si>
    <t>木质油画架</t>
    <phoneticPr fontId="109" type="noConversion"/>
  </si>
  <si>
    <t>KT板</t>
    <phoneticPr fontId="109" type="noConversion"/>
  </si>
  <si>
    <t>60x90cm</t>
    <phoneticPr fontId="109" type="noConversion"/>
  </si>
  <si>
    <t>团队大堂签到背板</t>
    <phoneticPr fontId="109" type="noConversion"/>
  </si>
  <si>
    <t>木结构裱背胶</t>
    <phoneticPr fontId="109" type="noConversion"/>
  </si>
  <si>
    <t>5x3m高（0.4m厚）</t>
    <phoneticPr fontId="109" type="noConversion"/>
  </si>
  <si>
    <t>背板挂灯</t>
    <phoneticPr fontId="109" type="noConversion"/>
  </si>
  <si>
    <t>射灯</t>
    <phoneticPr fontId="109" type="noConversion"/>
  </si>
  <si>
    <t>团队大堂合影背板</t>
    <phoneticPr fontId="109" type="noConversion"/>
  </si>
  <si>
    <t>异形主背板：木结构裱背胶，双面</t>
    <phoneticPr fontId="109" type="noConversion"/>
  </si>
  <si>
    <t>见施工图</t>
    <phoneticPr fontId="109" type="noConversion"/>
  </si>
  <si>
    <t>项</t>
    <phoneticPr fontId="109" type="noConversion"/>
  </si>
  <si>
    <t>发光灯带</t>
    <phoneticPr fontId="109" type="noConversion"/>
  </si>
  <si>
    <t>木质底座+亚克力底板+PVC字</t>
    <phoneticPr fontId="109" type="noConversion"/>
  </si>
  <si>
    <t>星星：亚克力+PVC裁形</t>
    <phoneticPr fontId="109" type="noConversion"/>
  </si>
  <si>
    <t>地台射灯</t>
    <phoneticPr fontId="109" type="noConversion"/>
  </si>
  <si>
    <t>地台：木板地台裱背胶</t>
    <phoneticPr fontId="109" type="noConversion"/>
  </si>
  <si>
    <t>增加项</t>
    <phoneticPr fontId="109" type="noConversion"/>
  </si>
  <si>
    <t>发光LOGO-大</t>
    <phoneticPr fontId="109" type="noConversion"/>
  </si>
  <si>
    <t>高2.5米</t>
    <phoneticPr fontId="109" type="noConversion"/>
  </si>
  <si>
    <t>发光LOGO-小</t>
    <phoneticPr fontId="109" type="noConversion"/>
  </si>
  <si>
    <t>高1.5米</t>
    <phoneticPr fontId="109" type="noConversion"/>
  </si>
  <si>
    <t>T牌+双面画面</t>
    <phoneticPr fontId="109" type="noConversion"/>
  </si>
  <si>
    <t>2m*0.8</t>
    <phoneticPr fontId="109" type="noConversion"/>
  </si>
  <si>
    <t>道旗</t>
    <phoneticPr fontId="109" type="noConversion"/>
  </si>
  <si>
    <t>4日确认新增，5米道旗</t>
    <phoneticPr fontId="109" type="noConversion"/>
  </si>
  <si>
    <t>1号进场搭建</t>
    <phoneticPr fontId="109" type="noConversion"/>
  </si>
  <si>
    <t>人工</t>
    <phoneticPr fontId="109" type="noConversion"/>
  </si>
  <si>
    <t>工</t>
    <phoneticPr fontId="109" type="noConversion"/>
  </si>
  <si>
    <t>运输</t>
    <phoneticPr fontId="109" type="noConversion"/>
  </si>
  <si>
    <t>车</t>
    <phoneticPr fontId="109" type="noConversion"/>
  </si>
  <si>
    <t>2号进场搭建</t>
    <phoneticPr fontId="109" type="noConversion"/>
  </si>
  <si>
    <t>合影背景+10米发光立体字</t>
    <phoneticPr fontId="109" type="noConversion"/>
  </si>
  <si>
    <t>人</t>
    <phoneticPr fontId="109" type="noConversion"/>
  </si>
  <si>
    <t>3号新增物料进场</t>
    <phoneticPr fontId="109" type="noConversion"/>
  </si>
  <si>
    <t>增加T牌+地台射灯+发光字重新接线</t>
    <phoneticPr fontId="109" type="noConversion"/>
  </si>
  <si>
    <t>4号撤场</t>
    <phoneticPr fontId="109" type="noConversion"/>
  </si>
  <si>
    <t>晚上撤道旗+10米立体字</t>
    <phoneticPr fontId="109" type="noConversion"/>
  </si>
  <si>
    <t>5号中午进场</t>
    <phoneticPr fontId="109" type="noConversion"/>
  </si>
  <si>
    <t>中午摆道旗+10米立体字</t>
    <phoneticPr fontId="109" type="noConversion"/>
  </si>
  <si>
    <t>撤场</t>
    <phoneticPr fontId="109" type="noConversion"/>
  </si>
  <si>
    <t>凯悦及瑞吉撤场</t>
    <phoneticPr fontId="109" type="noConversion"/>
  </si>
  <si>
    <t>单项小计：</t>
  </si>
  <si>
    <t>2. 7号横琴凯悦3楼大沙龙1内场搭建及物料</t>
    <phoneticPr fontId="109" type="noConversion"/>
  </si>
  <si>
    <t>背板</t>
    <phoneticPr fontId="109" type="noConversion"/>
  </si>
  <si>
    <t>7x5m高（40cm包边）</t>
    <phoneticPr fontId="109" type="noConversion"/>
  </si>
  <si>
    <t>搭建及撤场</t>
    <phoneticPr fontId="109" type="noConversion"/>
  </si>
  <si>
    <t>3. 5号瑞吉大堂进场搭建及物料</t>
    <phoneticPr fontId="109" type="noConversion"/>
  </si>
  <si>
    <t>大堂签到背板</t>
    <phoneticPr fontId="109" type="noConversion"/>
  </si>
  <si>
    <t>木结构裱背胶（双面）</t>
    <phoneticPr fontId="109" type="noConversion"/>
  </si>
  <si>
    <t>5长x3m高（0.4厚度）</t>
    <phoneticPr fontId="109" type="noConversion"/>
  </si>
  <si>
    <t>双面写真</t>
    <phoneticPr fontId="109" type="noConversion"/>
  </si>
  <si>
    <t>T板</t>
    <phoneticPr fontId="109" type="noConversion"/>
  </si>
  <si>
    <t>电梯间*2，餐厅*3，酒廊*3，水疗*2，核酸*2，中餐厅*2</t>
    <phoneticPr fontId="109" type="noConversion"/>
  </si>
  <si>
    <t>前台主题logo</t>
    <phoneticPr fontId="109" type="noConversion"/>
  </si>
  <si>
    <t>亚克力底板+PVC雕刻字</t>
    <phoneticPr fontId="109" type="noConversion"/>
  </si>
  <si>
    <t>进场人工</t>
    <phoneticPr fontId="109" type="noConversion"/>
  </si>
  <si>
    <t>5号晚进场+9号撤场</t>
    <phoneticPr fontId="109" type="noConversion"/>
  </si>
  <si>
    <t>进场运输</t>
    <phoneticPr fontId="109" type="noConversion"/>
  </si>
  <si>
    <t>小计：</t>
  </si>
  <si>
    <t>税金（3%）：</t>
    <phoneticPr fontId="109" type="noConversion"/>
  </si>
  <si>
    <t>票面3%</t>
    <phoneticPr fontId="109" type="noConversion"/>
  </si>
  <si>
    <t>服务费（5%）：</t>
    <phoneticPr fontId="109" type="noConversion"/>
  </si>
  <si>
    <t>含税合计：</t>
  </si>
  <si>
    <t>抖音盛典主播商务车接送机明细</t>
  </si>
  <si>
    <t>日期</t>
  </si>
  <si>
    <t>客户</t>
  </si>
  <si>
    <t>航班号</t>
  </si>
  <si>
    <t>落地时间</t>
  </si>
  <si>
    <t>出发地</t>
  </si>
  <si>
    <t>目的地</t>
  </si>
  <si>
    <t>司机信息</t>
  </si>
  <si>
    <t>费用</t>
  </si>
  <si>
    <t>VIP侧员工（程女士）</t>
  </si>
  <si>
    <t>CA1907</t>
  </si>
  <si>
    <t>珠海金湾</t>
  </si>
  <si>
    <t>粤C2353U,杨师傅18211522828</t>
  </si>
  <si>
    <t>粤A3T08G张光辉13802547459</t>
  </si>
  <si>
    <t>茉莉jasmine</t>
  </si>
  <si>
    <t>CZ2782</t>
  </si>
  <si>
    <t>一冠楚楚、郭雨昂ANG</t>
  </si>
  <si>
    <t>CZ3730</t>
  </si>
  <si>
    <t>以沫MOMO</t>
  </si>
  <si>
    <t>3U8763</t>
  </si>
  <si>
    <t>周周大魔王</t>
  </si>
  <si>
    <t>CA1905</t>
  </si>
  <si>
    <t>粤C59T55詹师傅13570653059</t>
  </si>
  <si>
    <t>糖果果</t>
  </si>
  <si>
    <t>cz3150</t>
  </si>
  <si>
    <t>菲菲🎙️ 816 新歌《遗失的誓言》</t>
  </si>
  <si>
    <t>CZ3922</t>
  </si>
  <si>
    <t>段俊团队</t>
  </si>
  <si>
    <t>CZ3768</t>
  </si>
  <si>
    <t>粤C071K2沈师傅18666901529</t>
  </si>
  <si>
    <t>李森茂sam</t>
  </si>
  <si>
    <t>粤C08A70罗师傅17707565896</t>
  </si>
  <si>
    <t>亚阿熙</t>
  </si>
  <si>
    <t xml:space="preserve"> CZ3768</t>
  </si>
  <si>
    <t>乔妹eve</t>
  </si>
  <si>
    <t xml:space="preserve"> LT4301 </t>
  </si>
  <si>
    <t>粤C08E39林师傅13923369701</t>
  </si>
  <si>
    <t>二辰的草稿箱（直播号）</t>
  </si>
  <si>
    <t>HU7467</t>
  </si>
  <si>
    <t>王不染</t>
  </si>
  <si>
    <t>小臣古筝老师🌟</t>
  </si>
  <si>
    <t>MU2341</t>
  </si>
  <si>
    <t>粤C17Ⅴ27谢师傅13570686915</t>
  </si>
  <si>
    <t>CZ2784</t>
  </si>
  <si>
    <t>芊芊儿💃🏻⁸⁸²⁷（高烧休息）</t>
  </si>
  <si>
    <t>CA1323</t>
  </si>
  <si>
    <r>
      <t>宋一帆</t>
    </r>
    <r>
      <rPr>
        <sz val="14"/>
        <rFont val="宋体"/>
        <family val="3"/>
        <charset val="134"/>
      </rPr>
      <t>⛵</t>
    </r>
    <r>
      <rPr>
        <sz val="14"/>
        <rFont val="微软雅黑"/>
        <family val="2"/>
        <charset val="134"/>
      </rPr>
      <t>️</t>
    </r>
  </si>
  <si>
    <t>柚柚cc</t>
  </si>
  <si>
    <t>MF8145</t>
  </si>
  <si>
    <t>高高笛</t>
  </si>
  <si>
    <t>CZ3734</t>
  </si>
  <si>
    <t>琵琶小鱼儿</t>
  </si>
  <si>
    <t>安安晚安</t>
  </si>
  <si>
    <t>粤C720J2张宏13531892911</t>
  </si>
  <si>
    <t>皮皮皮皮朱</t>
  </si>
  <si>
    <t xml:space="preserve">3U8763 </t>
  </si>
  <si>
    <t>张小狮</t>
  </si>
  <si>
    <t>新增</t>
  </si>
  <si>
    <t>粤CD5555李吉超13232227731</t>
  </si>
  <si>
    <t>代古拉K</t>
  </si>
  <si>
    <t>CA2677</t>
  </si>
  <si>
    <t xml:space="preserve">粤C59T55詹师傅13570653059 </t>
  </si>
  <si>
    <t>凌晨Kilig🌪️</t>
  </si>
  <si>
    <t>FM9513</t>
  </si>
  <si>
    <r>
      <t>我的铭先生</t>
    </r>
    <r>
      <rPr>
        <sz val="14"/>
        <rFont val="Times New Roman"/>
        <family val="1"/>
      </rPr>
      <t>⁶</t>
    </r>
    <r>
      <rPr>
        <sz val="14"/>
        <rFont val="微软雅黑"/>
        <family val="2"/>
        <charset val="134"/>
      </rPr>
      <t>³⁷</t>
    </r>
  </si>
  <si>
    <t>DZ6276</t>
  </si>
  <si>
    <t>沛子歆🦄️</t>
  </si>
  <si>
    <t>HU7829</t>
  </si>
  <si>
    <t>京剧·吴昊</t>
  </si>
  <si>
    <t xml:space="preserve"> ZH9729 </t>
  </si>
  <si>
    <t>歌手🎙️栾明星户外（收徒）</t>
  </si>
  <si>
    <t>CZ3792</t>
  </si>
  <si>
    <t>泠雲Lingyun</t>
  </si>
  <si>
    <t>不知名选手Au</t>
  </si>
  <si>
    <t>CZ3720</t>
  </si>
  <si>
    <t>朱桉汲💽</t>
  </si>
  <si>
    <t>cz3734</t>
  </si>
  <si>
    <t>烦烦</t>
  </si>
  <si>
    <t>王图图🌟</t>
  </si>
  <si>
    <t>zh8320</t>
  </si>
  <si>
    <t>习武者</t>
  </si>
  <si>
    <t>船票</t>
  </si>
  <si>
    <t>珠海九州</t>
  </si>
  <si>
    <t xml:space="preserve">粤C59T55,詹师傅13570653059 </t>
  </si>
  <si>
    <t>小小酥🍒（承蒙厚爱）</t>
  </si>
  <si>
    <t>MU2791</t>
  </si>
  <si>
    <t>粤C08A70,罗师傅17707565896</t>
  </si>
  <si>
    <t>星灿大海-瑞尔</t>
  </si>
  <si>
    <t>SC2265</t>
  </si>
  <si>
    <t>粤C8586F,张师傅18666912893</t>
  </si>
  <si>
    <t>鹏程校长</t>
  </si>
  <si>
    <t>SC7665</t>
  </si>
  <si>
    <t>粤A3T08G张光辉,13802547459</t>
  </si>
  <si>
    <t>是你的格格</t>
  </si>
  <si>
    <t>CZ3150</t>
  </si>
  <si>
    <t>孙澈</t>
  </si>
  <si>
    <t>主持人萱萱</t>
  </si>
  <si>
    <t>粤C08E39,林师傅13923369701</t>
  </si>
  <si>
    <t>文哥(大观园)</t>
  </si>
  <si>
    <t>传奇老狼（测评官）</t>
  </si>
  <si>
    <r>
      <t>大哥远！🚶🏻</t>
    </r>
    <r>
      <rPr>
        <sz val="14"/>
        <rFont val="Times New Roman"/>
        <family val="1"/>
      </rPr>
      <t>‍</t>
    </r>
    <r>
      <rPr>
        <sz val="14"/>
        <rFont val="微软雅黑"/>
        <family val="2"/>
        <charset val="134"/>
      </rPr>
      <t>♂️</t>
    </r>
  </si>
  <si>
    <t>LT4301</t>
  </si>
  <si>
    <t>粤C5398J周师傅13703037609</t>
  </si>
  <si>
    <t>粤C325A1郭师傅18589259042</t>
  </si>
  <si>
    <t xml:space="preserve"> 粤C577L7,王师傅15889888658</t>
  </si>
  <si>
    <t>顶流社</t>
  </si>
  <si>
    <t>粤C8Q580方生13825616107</t>
  </si>
  <si>
    <t>哏的</t>
  </si>
  <si>
    <t xml:space="preserve">LT4301 </t>
  </si>
  <si>
    <t>黎蜜¹¹²²🐝</t>
  </si>
  <si>
    <t>SC1195</t>
  </si>
  <si>
    <t>粤C692B2,罗师傅13250073232</t>
  </si>
  <si>
    <t>红山森林动物园孙艳霞</t>
  </si>
  <si>
    <t>CZ6581</t>
  </si>
  <si>
    <t>粤C2160B,伍师傅18666965682</t>
  </si>
  <si>
    <r>
      <t>芮甜甜😈</t>
    </r>
    <r>
      <rPr>
        <sz val="14"/>
        <rFont val="Times New Roman"/>
        <family val="1"/>
      </rPr>
      <t>⁹</t>
    </r>
    <r>
      <rPr>
        <sz val="14"/>
        <rFont val="微软雅黑"/>
        <family val="2"/>
        <charset val="134"/>
      </rPr>
      <t>⁷⁵</t>
    </r>
    <r>
      <rPr>
        <sz val="14"/>
        <rFont val="Times New Roman"/>
        <family val="1"/>
      </rPr>
      <t>⁹</t>
    </r>
  </si>
  <si>
    <t>粤C071K2，沈师傅18666901529</t>
  </si>
  <si>
    <t>余泽</t>
  </si>
  <si>
    <t>艾瑞吧弟</t>
  </si>
  <si>
    <t>粤C17Ⅴ27,谢师傅13570686915</t>
  </si>
  <si>
    <t>小黑暖</t>
  </si>
  <si>
    <t>诸葛孔暗</t>
  </si>
  <si>
    <t>叶子小姨妈🍃</t>
  </si>
  <si>
    <t>SC1197</t>
  </si>
  <si>
    <t>粤C720J2,张宏13531892911</t>
  </si>
  <si>
    <t>陆左</t>
  </si>
  <si>
    <t>DZ6306</t>
  </si>
  <si>
    <t>韩美👑（1688）</t>
  </si>
  <si>
    <t>FM9497</t>
  </si>
  <si>
    <t>粤C8Q580,方生13825616107</t>
  </si>
  <si>
    <t>许安一🦊</t>
  </si>
  <si>
    <t>王伟（胜仕传媒）</t>
  </si>
  <si>
    <t>ZH8307</t>
  </si>
  <si>
    <t>吴西曼</t>
  </si>
  <si>
    <t>G6107</t>
  </si>
  <si>
    <t>珠海高铁站</t>
  </si>
  <si>
    <t>粤C071K2,沈师傅18666901529</t>
  </si>
  <si>
    <t>21XT</t>
  </si>
  <si>
    <t>CZ9391</t>
  </si>
  <si>
    <t>金湾机场</t>
  </si>
  <si>
    <t>C215P2,王师傅13570682750</t>
  </si>
  <si>
    <t>魏不栋</t>
  </si>
  <si>
    <r>
      <t>婷哥kiki 🌻 ⁸</t>
    </r>
    <r>
      <rPr>
        <sz val="14"/>
        <rFont val="Times New Roman"/>
        <family val="1"/>
      </rPr>
      <t>⁰</t>
    </r>
    <r>
      <rPr>
        <sz val="14"/>
        <rFont val="微软雅黑"/>
        <family val="2"/>
        <charset val="134"/>
      </rPr>
      <t>²³</t>
    </r>
  </si>
  <si>
    <t>小阿枫</t>
  </si>
  <si>
    <t>liza女王</t>
  </si>
  <si>
    <t>ZH8320</t>
  </si>
  <si>
    <t>粤C325A1，郭师傅18589259042</t>
  </si>
  <si>
    <r>
      <t>张凯</t>
    </r>
    <r>
      <rPr>
        <sz val="14"/>
        <rFont val="宋体"/>
        <family val="3"/>
        <charset val="134"/>
      </rPr>
      <t>✨</t>
    </r>
  </si>
  <si>
    <t xml:space="preserve">FM9513 </t>
  </si>
  <si>
    <t>玫玫重庆小张帝⁵²¹²</t>
  </si>
  <si>
    <t>CA4371</t>
  </si>
  <si>
    <t>一菲😺😺</t>
  </si>
  <si>
    <t>MU6415</t>
  </si>
  <si>
    <t>凉笙公主🌸（1223）</t>
  </si>
  <si>
    <t>G58511</t>
  </si>
  <si>
    <t>酸Q</t>
  </si>
  <si>
    <t>金湾</t>
  </si>
  <si>
    <t>粤C325A1,郭师傅18589259042</t>
  </si>
  <si>
    <t>北京京剧院 王宁</t>
  </si>
  <si>
    <t>CZ3738</t>
  </si>
  <si>
    <t>粤C0U138，陈路遥17507564272</t>
  </si>
  <si>
    <t>哇塞王霖👰🏻</t>
  </si>
  <si>
    <t>CA4933</t>
  </si>
  <si>
    <t>粤C9M282，杨师傅13928023533</t>
  </si>
  <si>
    <t>蒸羊羔儿</t>
  </si>
  <si>
    <t>粤C7390S,杨师傅17722067820</t>
  </si>
  <si>
    <t>陈琪东东</t>
  </si>
  <si>
    <t>粤C10Z22,郑师傅13923376338</t>
  </si>
  <si>
    <t>小熊恶龙</t>
  </si>
  <si>
    <t>黑米🫧</t>
  </si>
  <si>
    <t>959谢佳玉</t>
  </si>
  <si>
    <t>CZ3846</t>
  </si>
  <si>
    <t>粤C0U175,黄师傅13825632329</t>
  </si>
  <si>
    <t>阿泽舞蹈者</t>
  </si>
  <si>
    <t>KN5831</t>
  </si>
  <si>
    <r>
      <t>鱼丸儿</t>
    </r>
    <r>
      <rPr>
        <sz val="14"/>
        <rFont val="Times New Roman"/>
        <family val="1"/>
      </rPr>
      <t>͏͏</t>
    </r>
  </si>
  <si>
    <t>小麦肤色</t>
  </si>
  <si>
    <t>CZ6704</t>
  </si>
  <si>
    <r>
      <t xml:space="preserve">Li敖🎗 </t>
    </r>
    <r>
      <rPr>
        <sz val="14"/>
        <rFont val="Times New Roman"/>
        <family val="1"/>
      </rPr>
      <t>⁶</t>
    </r>
    <r>
      <rPr>
        <sz val="14"/>
        <rFont val="微软雅黑"/>
        <family val="2"/>
        <charset val="134"/>
      </rPr>
      <t>¹新歌《人间常态》</t>
    </r>
  </si>
  <si>
    <t>MF4197</t>
  </si>
  <si>
    <t>景颜🪐</t>
  </si>
  <si>
    <t>柬埔寨小6</t>
  </si>
  <si>
    <t>GJ8957</t>
  </si>
  <si>
    <t>粤C551C0,梁坤15220519018</t>
  </si>
  <si>
    <t>两航班落地时间不一样，主播老师不愿意等待拼车</t>
  </si>
  <si>
    <t>冷美人</t>
  </si>
  <si>
    <t>CZ3754</t>
  </si>
  <si>
    <r>
      <t>☀</t>
    </r>
    <r>
      <rPr>
        <sz val="14"/>
        <rFont val="微软雅黑"/>
        <family val="2"/>
        <charset val="134"/>
      </rPr>
      <t>️刘晨²</t>
    </r>
    <r>
      <rPr>
        <sz val="14"/>
        <rFont val="Times New Roman"/>
        <family val="1"/>
      </rPr>
      <t>⁰⁹</t>
    </r>
    <r>
      <rPr>
        <sz val="14"/>
        <rFont val="微软雅黑"/>
        <family val="2"/>
        <charset val="134"/>
      </rPr>
      <t xml:space="preserve"> </t>
    </r>
    <r>
      <rPr>
        <sz val="14"/>
        <rFont val="宋体"/>
        <family val="3"/>
        <charset val="134"/>
      </rPr>
      <t>☀</t>
    </r>
    <r>
      <rPr>
        <sz val="14"/>
        <rFont val="微软雅黑"/>
        <family val="2"/>
        <charset val="134"/>
      </rPr>
      <t>️（砥砺前行）</t>
    </r>
  </si>
  <si>
    <t>CZ6247</t>
  </si>
  <si>
    <t>粤C2M567,王钰龙18926957512</t>
  </si>
  <si>
    <t>子豪 🐥</t>
  </si>
  <si>
    <t>龙三（收女徒）</t>
  </si>
  <si>
    <t>小哈哈学姐🐏 ⁵⁵⁵</t>
  </si>
  <si>
    <t>粤C636A9，朱小铎18666965583</t>
  </si>
  <si>
    <t>熊猫🐾1108</t>
  </si>
  <si>
    <t>钱小贝</t>
  </si>
  <si>
    <t>粤C3B578，王师傅18666950698</t>
  </si>
  <si>
    <r>
      <t>单良¹</t>
    </r>
    <r>
      <rPr>
        <sz val="14"/>
        <rFont val="Times New Roman"/>
        <family val="1"/>
      </rPr>
      <t>⁰</t>
    </r>
    <r>
      <rPr>
        <sz val="14"/>
        <rFont val="微软雅黑"/>
        <family val="2"/>
        <charset val="134"/>
      </rPr>
      <t>³</t>
    </r>
    <r>
      <rPr>
        <sz val="14"/>
        <rFont val="Times New Roman"/>
        <family val="1"/>
      </rPr>
      <t>⁰</t>
    </r>
  </si>
  <si>
    <t>艾辰</t>
  </si>
  <si>
    <t>ZH8621</t>
  </si>
  <si>
    <t>痞子</t>
  </si>
  <si>
    <t>CZ3762</t>
  </si>
  <si>
    <t>炽月🌙【饶舌之徒】</t>
  </si>
  <si>
    <t>MF1564</t>
  </si>
  <si>
    <t>小贝心</t>
  </si>
  <si>
    <t xml:space="preserve"> CZ6581</t>
  </si>
  <si>
    <t>是十二呀（9512）</t>
  </si>
  <si>
    <r>
      <t>溪溪</t>
    </r>
    <r>
      <rPr>
        <sz val="14"/>
        <rFont val="宋体"/>
        <family val="3"/>
        <charset val="134"/>
      </rPr>
      <t>☀</t>
    </r>
    <r>
      <rPr>
        <sz val="14"/>
        <rFont val="微软雅黑"/>
        <family val="2"/>
        <charset val="134"/>
      </rPr>
      <t>️</t>
    </r>
  </si>
  <si>
    <t>HU3546</t>
  </si>
  <si>
    <t>粤C 7390S,杨师傅17722067820</t>
  </si>
  <si>
    <t>声声漫/祝大家悦工作，乐生活！🌹</t>
  </si>
  <si>
    <t xml:space="preserve">HU7467 </t>
  </si>
  <si>
    <t>梁冰冰</t>
  </si>
  <si>
    <t>粤TF570P,麦师傅13527168008</t>
  </si>
  <si>
    <t>郭少杰·一曲红尘</t>
  </si>
  <si>
    <t>三斤 🥩³¹⁷</t>
  </si>
  <si>
    <t>CA4712</t>
  </si>
  <si>
    <t>云尚女子乐团</t>
  </si>
  <si>
    <t>粤C22T085，谢楷伟18676486282</t>
  </si>
  <si>
    <t>白嗣韵</t>
  </si>
  <si>
    <t>CA2691</t>
  </si>
  <si>
    <t>原来是串串🍢</t>
  </si>
  <si>
    <t>豫剧连德志</t>
  </si>
  <si>
    <t>CZ9980</t>
  </si>
  <si>
    <t>🎙️商潮🎵新歌《有多少爱可以重来》</t>
  </si>
  <si>
    <t>Lulu米</t>
  </si>
  <si>
    <t>MF1522</t>
  </si>
  <si>
    <t>Theone🕊</t>
  </si>
  <si>
    <t>李羽墨🐇⁷ ¹ ⁸征战五点档🕕</t>
  </si>
  <si>
    <t>越剧活宝(奉化草根越剧团）</t>
  </si>
  <si>
    <t>酒酒🍫</t>
  </si>
  <si>
    <t>CZ5773</t>
  </si>
  <si>
    <t>你的绵绵🎹</t>
  </si>
  <si>
    <t>迪士尼在逃公主👸</t>
  </si>
  <si>
    <t>CZ3882</t>
  </si>
  <si>
    <t>Amber</t>
  </si>
  <si>
    <t>越剧闽越风</t>
  </si>
  <si>
    <t>G1301</t>
  </si>
  <si>
    <t>珠海站</t>
  </si>
  <si>
    <t>粤C367V7,戴师傅18312097751</t>
  </si>
  <si>
    <t>猴哥说传奇</t>
  </si>
  <si>
    <t>G6155</t>
  </si>
  <si>
    <t>易阳🍊</t>
  </si>
  <si>
    <t>粤C088G5,张师傅13924708321</t>
  </si>
  <si>
    <t>石敏 薛璐婷 肖妍</t>
  </si>
  <si>
    <t>SC1161</t>
  </si>
  <si>
    <t>新增：高层接机，高标准接待</t>
  </si>
  <si>
    <t>奥C367V7戴师傅18312097751</t>
  </si>
  <si>
    <t>政府2人</t>
  </si>
  <si>
    <t>政府1人</t>
  </si>
  <si>
    <t>瑞吉酒店</t>
  </si>
  <si>
    <t>政府行李车</t>
  </si>
  <si>
    <t>凯悦新增</t>
  </si>
  <si>
    <t>C97522</t>
  </si>
  <si>
    <t>粤C7R051，黄胜18575608829</t>
  </si>
  <si>
    <t>SC1162</t>
  </si>
  <si>
    <t>CZ1906</t>
  </si>
  <si>
    <t>合计</t>
  </si>
  <si>
    <t>产品名称</t>
  </si>
  <si>
    <t>材    质</t>
  </si>
  <si>
    <t>规    格</t>
  </si>
  <si>
    <t>数  量</t>
  </si>
  <si>
    <t>单  价</t>
  </si>
  <si>
    <t>合  计</t>
  </si>
  <si>
    <t>备  注</t>
  </si>
  <si>
    <t>手提袋打样</t>
    <phoneticPr fontId="88" type="noConversion"/>
  </si>
  <si>
    <t>300克铜版纸、覆膜、模切</t>
    <phoneticPr fontId="88" type="noConversion"/>
  </si>
  <si>
    <t>300克铜版纸、覆膜、模切、粘糊、打气眼、三股银白绳</t>
    <phoneticPr fontId="88" type="noConversion"/>
  </si>
  <si>
    <t>280*260*85mm</t>
    <phoneticPr fontId="88" type="noConversion"/>
  </si>
  <si>
    <t>0.5mm厚PVC、双面、哑膜、打孔、穿丝带</t>
    <phoneticPr fontId="88" type="noConversion"/>
  </si>
  <si>
    <t>80*150mm</t>
    <phoneticPr fontId="88" type="noConversion"/>
  </si>
  <si>
    <t>接机牌</t>
    <phoneticPr fontId="88" type="noConversion"/>
  </si>
  <si>
    <t>KT板</t>
    <phoneticPr fontId="88" type="noConversion"/>
  </si>
  <si>
    <t>600*400mm</t>
    <phoneticPr fontId="88" type="noConversion"/>
  </si>
  <si>
    <t>珍珠棉裱黑绒布、模切</t>
    <phoneticPr fontId="88" type="noConversion"/>
  </si>
  <si>
    <t>600*400*90mm</t>
    <phoneticPr fontId="88" type="noConversion"/>
  </si>
  <si>
    <t>行李箱内托跨越运费</t>
    <phoneticPr fontId="88" type="noConversion"/>
  </si>
  <si>
    <t>总    计</t>
  </si>
  <si>
    <t>【公司信息】
名    称：北京墨彩嘉创商贸有限公司
开 户 行：北京农村商业银行股份有限公司光华路支行
账    号：0120000103000007748
联 系 人：张迪 18010177877
纳税人识别号：91110105L234053886</t>
    <phoneticPr fontId="88" type="noConversion"/>
  </si>
  <si>
    <t>北京墨彩嘉创商贸有限公司</t>
    <phoneticPr fontId="88" type="noConversion"/>
  </si>
  <si>
    <t>跨越速运</t>
    <phoneticPr fontId="88" type="noConversion"/>
  </si>
  <si>
    <t>定制充电宝</t>
    <phoneticPr fontId="88" type="noConversion"/>
  </si>
  <si>
    <t>用车类型</t>
  </si>
  <si>
    <t>乘客类型</t>
  </si>
  <si>
    <t>乘车人姓名</t>
  </si>
  <si>
    <t>司机</t>
  </si>
  <si>
    <t>车牌</t>
  </si>
  <si>
    <t>开始时间</t>
  </si>
  <si>
    <t>结束时间</t>
  </si>
  <si>
    <t>工作时间</t>
    <phoneticPr fontId="108" type="noConversion"/>
  </si>
  <si>
    <t>行程</t>
  </si>
  <si>
    <t>基础单价</t>
  </si>
  <si>
    <t>使用公里</t>
  </si>
  <si>
    <t>超公里数</t>
  </si>
  <si>
    <t>超公里费用</t>
    <phoneticPr fontId="108" type="noConversion"/>
  </si>
  <si>
    <t>超时数</t>
  </si>
  <si>
    <t>超时费</t>
    <phoneticPr fontId="108" type="noConversion"/>
  </si>
  <si>
    <t>过路费</t>
  </si>
  <si>
    <t>停车费</t>
  </si>
  <si>
    <t>餐补</t>
  </si>
  <si>
    <t>包车</t>
  </si>
  <si>
    <t>（鑫总）</t>
  </si>
  <si>
    <t>潘师傅</t>
  </si>
  <si>
    <t>奔驰S</t>
  </si>
  <si>
    <t>粤A02US6</t>
  </si>
  <si>
    <t>金湾机场-瑞吉酒店-金悦轩海咩火煲-纯K-瑞吉酒店</t>
  </si>
  <si>
    <t>瑞吉酒店-长隆海洋王国-瑞吉酒店-纯K-瑞吉酒店</t>
  </si>
  <si>
    <t>瑞吉酒店-广州富力丽思卡尔顿-瑞吉酒店</t>
  </si>
  <si>
    <t>高先生</t>
  </si>
  <si>
    <t>梁师傅</t>
  </si>
  <si>
    <t>粤A2S1W6</t>
  </si>
  <si>
    <t>金湾机场-瑞吉酒店-海洋公园-瑞吉酒店</t>
  </si>
  <si>
    <t>瑞吉酒店-蓝波斯菊(日月贝旗舰店) -励骏庞都广场-瑞吉酒店</t>
  </si>
  <si>
    <t>瑞吉酒店-颓记茶餐厅(横琴店) -Blue Blue Craft Beer Bar(海滨泳场店) -金湾机场</t>
  </si>
  <si>
    <t>N9</t>
  </si>
  <si>
    <t>辉师傅</t>
  </si>
  <si>
    <t>粤A8M36Y</t>
  </si>
  <si>
    <t>备车</t>
  </si>
  <si>
    <t>瑞吉酒店-凯悦酒店-瑞吉酒店</t>
  </si>
  <si>
    <t>耿女士</t>
  </si>
  <si>
    <t>陈师傅</t>
  </si>
  <si>
    <t>劳斯莱斯</t>
  </si>
  <si>
    <t>粤A9VD96</t>
  </si>
  <si>
    <t>金湾机场-瑞吉酒店-横琴GO-华发商都-瑞吉</t>
  </si>
  <si>
    <t>瑞吉酒店-会场-凯悦-瑞吉</t>
  </si>
  <si>
    <t>瑞吉吉酒店-金湾机场</t>
  </si>
  <si>
    <t>魏先生</t>
  </si>
  <si>
    <t>粤AJ06X7</t>
  </si>
  <si>
    <t>瑞吉酒店-金湾机场</t>
  </si>
  <si>
    <t>鄂总</t>
  </si>
  <si>
    <t>周师傅</t>
  </si>
  <si>
    <t>粤AN52K3</t>
  </si>
  <si>
    <t>瑞吉酒店-横琴口岸-瑞吉酒店</t>
  </si>
  <si>
    <t>横琴口岸-金湾机场</t>
  </si>
  <si>
    <t>德哥</t>
  </si>
  <si>
    <t>何师傅</t>
  </si>
  <si>
    <t>粤AS88R4</t>
  </si>
  <si>
    <t>淦哥</t>
  </si>
  <si>
    <t>粤AS900S</t>
  </si>
  <si>
    <t>瑞吉酒店-凯悦酒店-海上明珠吃饭-长隆-保利国际广场-金湾-凯悦酒店-长隆-唱K-瑞吉酒店-秘境天台花园酒吧-瑞吉酒店</t>
  </si>
  <si>
    <t>瑞吉酒店-玲姐海鲜大排档-凯悦酒店-纯K-瑞吉酒店-凯悦酒店</t>
  </si>
  <si>
    <t>瑞吉酒店-凯悦-金湾-瑞吉-广州南站-瑞吉酒店</t>
  </si>
  <si>
    <t>林总或V姐</t>
  </si>
  <si>
    <t>刘师傅</t>
  </si>
  <si>
    <t>粤AZ77G1</t>
  </si>
  <si>
    <t>金湾机场-瑞吉酒店-东方傲景峰-金悦轩-石花东路-怡景湾酒店-瑞吉酒店</t>
    <phoneticPr fontId="108" type="noConversion"/>
  </si>
  <si>
    <t>瑞吉酒店-凯悦酒店-瑞吉酒店-水禾轩·海鲜-瑞吉酒店-凯悦酒店</t>
  </si>
  <si>
    <t>瑞吉酒店-凯悦酒店-励骏庞都广场-hill House海景餐吧-凯悦酒店</t>
  </si>
  <si>
    <t>小Tao哥</t>
  </si>
  <si>
    <t>古师傅</t>
  </si>
  <si>
    <t>粤B0995A</t>
  </si>
  <si>
    <t>金湾机场-瑞吉酒店</t>
  </si>
  <si>
    <t>先生</t>
  </si>
  <si>
    <t>王梓莛</t>
  </si>
  <si>
    <t>粤B201C3</t>
  </si>
  <si>
    <t>金湾机场-吃饭-瑞吉酒店</t>
  </si>
  <si>
    <t>瑞吉酒店-华发商都A馆-会展中心-瑞吉酒店-汤悦</t>
  </si>
  <si>
    <t>瑞吉酒店-华发商都A馆-金湾机场</t>
  </si>
  <si>
    <t>苏涛</t>
  </si>
  <si>
    <t>粤B22Y33</t>
  </si>
  <si>
    <t>瑞吉酒店-拱北-瑞吉酒店-长隆企鹅酒店</t>
  </si>
  <si>
    <t>文森</t>
  </si>
  <si>
    <t>骆师傅</t>
  </si>
  <si>
    <t>粤B30B8N</t>
  </si>
  <si>
    <t>/</t>
  </si>
  <si>
    <t>珠海机场-瑞吉酒店-自驾</t>
  </si>
  <si>
    <t>自驾</t>
  </si>
  <si>
    <t>横琴口岸-瑞吉酒店-深圳-瑞吉酒店</t>
  </si>
  <si>
    <t>喜来登-金悦轩拱北店-纯k-喜来登</t>
  </si>
  <si>
    <t>喜来登酒店-柠溪潮汕竹苑-瑞吉酒店-凯悦酒店-协成海鲜-瑞吉酒店</t>
  </si>
  <si>
    <t>瑞吉酒店-柠溪竹苑-永兴生蚝火锅-魅力酒店-瑞吉酒店</t>
  </si>
  <si>
    <t>眯哒</t>
  </si>
  <si>
    <t>粤B3G6T3</t>
  </si>
  <si>
    <t>金湾机场-瑞吉酒店- 景湾</t>
  </si>
  <si>
    <t>嘎叔</t>
  </si>
  <si>
    <t>田师傅</t>
  </si>
  <si>
    <t>粤B668FD</t>
  </si>
  <si>
    <t>金湾机场—瑞吉酒店-金悦轩-瑞吉酒店-金悦轩-瑞吉酒店</t>
  </si>
  <si>
    <t>瑞吉酒店-吃饭-瑞吉酒店-爱马仕-瑞吉酒店</t>
  </si>
  <si>
    <t>李东齐</t>
  </si>
  <si>
    <t>粤B700PL</t>
  </si>
  <si>
    <t>瑞吉酒店-机场-瑞吉酒店</t>
  </si>
  <si>
    <t>雅昕</t>
  </si>
  <si>
    <t>瑞吉酒店-会场--瑞吉酒店</t>
  </si>
  <si>
    <t>瑞吉酒店-泰式盛宴-金湾机场</t>
  </si>
  <si>
    <t>张小美</t>
  </si>
  <si>
    <t>朱春龙</t>
  </si>
  <si>
    <t>粤B76YL7</t>
  </si>
  <si>
    <t>金湾机场-瑞吉酒店-火凤祥鲜货火锅-瑞吉酒店</t>
  </si>
  <si>
    <t>瑞吉酒店-金悦轩-心赏形象工坊-瑞吉酒店-协成海鲜牛肉火锅-瑞吉酒店</t>
  </si>
  <si>
    <t>胡先生/女士</t>
  </si>
  <si>
    <t>王建伟</t>
  </si>
  <si>
    <t>粤B83X33</t>
  </si>
  <si>
    <t>瑞吉酒店-爱马仕音乐空间-南澳渔村吃宵夜-凯悦酒店</t>
  </si>
  <si>
    <t>泡泡</t>
  </si>
  <si>
    <t>张国峰</t>
  </si>
  <si>
    <t>粤BB4L82</t>
  </si>
  <si>
    <t>金湾机场-瑞吉酒店-潮州火锅-瑞吉酒店</t>
  </si>
  <si>
    <t>瑞吉酒店-将军公园-瑞吉酒店-老宅小馆-瑞吉酒店-夏湾-瑞吉</t>
  </si>
  <si>
    <t>黯漠</t>
  </si>
  <si>
    <t>唐进青</t>
  </si>
  <si>
    <t>粤BC808A</t>
  </si>
  <si>
    <t>logo</t>
  </si>
  <si>
    <t>粤BD111G</t>
  </si>
  <si>
    <t>金湾机场-金悦轩-瑞吉酒店</t>
  </si>
  <si>
    <t>瑞吉酒店-华发商都A馆-爱马仕音月餐吧-唐悦温泉瑞吉酒店</t>
  </si>
  <si>
    <t>瑞吉酒店-华发商都-金湾机场</t>
  </si>
  <si>
    <t>命哥</t>
  </si>
  <si>
    <t>夏晓东</t>
  </si>
  <si>
    <t>粤BE2099</t>
  </si>
  <si>
    <t>瑞吉酒店-拱北点都德-瑞吉酒店-粤之味-喜来登</t>
  </si>
  <si>
    <t>瑞吉酒店-海洋王国-瑞吉酒店-拱北-瑞吉酒店</t>
  </si>
  <si>
    <t>二哥</t>
  </si>
  <si>
    <t>邓师傅</t>
  </si>
  <si>
    <t>粤BF330K</t>
  </si>
  <si>
    <t>瑞吉酒店-金湾机场-瑞吉酒店-凯悦酒店</t>
  </si>
  <si>
    <t>瑞吉酒店-南澳渔村-横琴生蚝（拱北店）-瑞吉酒店</t>
  </si>
  <si>
    <t>果实</t>
  </si>
  <si>
    <t>汪景明</t>
  </si>
  <si>
    <t>粤BT2R37</t>
  </si>
  <si>
    <t>珠海站-瑞吉酒店-药店-日月贝-湾仔-凯悦酒店-瑞吉酒店</t>
  </si>
  <si>
    <t>酒店-金湾机场</t>
  </si>
  <si>
    <t>钢镚</t>
  </si>
  <si>
    <t>黄海</t>
  </si>
  <si>
    <t>粤BZ99N3</t>
  </si>
  <si>
    <t>瑞吉酒店-金湾机场-瑞吉酒店-凯悦酒店-卓凡-夏湾购物市场-瑞吉酒店</t>
  </si>
  <si>
    <t>瑞吉酒店-华发商都-瑞吉酒店-顶尚</t>
  </si>
  <si>
    <t>瑞吉酒店-南油大酒店-金湾机场</t>
  </si>
  <si>
    <t>周先生</t>
  </si>
  <si>
    <t>陈年文</t>
  </si>
  <si>
    <t>粤C073S9</t>
  </si>
  <si>
    <t>肥肥</t>
  </si>
  <si>
    <t>张师傅</t>
  </si>
  <si>
    <t>粤C0L776</t>
  </si>
  <si>
    <t>瑞吉酒店-华策酒店-瑞吉酒店</t>
  </si>
  <si>
    <t>宝哥</t>
  </si>
  <si>
    <t>唐钰</t>
  </si>
  <si>
    <t>粤C135J9</t>
  </si>
  <si>
    <t>瑞吉酒店-澳门渔村-瑞吉酒店</t>
  </si>
  <si>
    <t>sylvia</t>
  </si>
  <si>
    <t>赵庆春</t>
  </si>
  <si>
    <t>粤C235W8</t>
  </si>
  <si>
    <t>瑞吉酒店-乐士文化区-金嘉创意谷-瑞吉酒店-金湾机场</t>
  </si>
  <si>
    <t>袁先生/女士</t>
  </si>
  <si>
    <t>王传和</t>
  </si>
  <si>
    <t>粤C3877X</t>
  </si>
  <si>
    <t>金湾机场-会展中心-瑞吉酒店</t>
  </si>
  <si>
    <t>袁先生/宋女士/钱景</t>
  </si>
  <si>
    <t>瑞吉酒店-会场-凯悦酒店-大排档</t>
  </si>
  <si>
    <t>宋喜</t>
  </si>
  <si>
    <t>粤C39B31</t>
  </si>
  <si>
    <t>瑞吉酒店-金湾机场-瑞吉酒店-夏湾-按摩-瑞吉酒店</t>
  </si>
  <si>
    <t>送机</t>
  </si>
  <si>
    <t>coey</t>
  </si>
  <si>
    <t>周期明</t>
  </si>
  <si>
    <t>粤C5398J</t>
  </si>
  <si>
    <t>瑞吉酒店-金湾机场-瑞吉酒店-食饭-酒店</t>
  </si>
  <si>
    <t>张总</t>
  </si>
  <si>
    <t>颓记餐厅-金湾机场</t>
  </si>
  <si>
    <t>董卫江调配</t>
  </si>
  <si>
    <t>王浩</t>
  </si>
  <si>
    <t>粤C55K21</t>
  </si>
  <si>
    <t>瑞吉酒店-凯悦酒店-瑞吉酒店-凯悦酒店</t>
  </si>
  <si>
    <t>瑞吉酒店-桥头臭豆腐-纯K</t>
  </si>
  <si>
    <t>王坤</t>
  </si>
  <si>
    <t>粤C577L7</t>
  </si>
  <si>
    <t>瑞吉酒店-拱北-瑞吉酒店</t>
  </si>
  <si>
    <t>孙</t>
  </si>
  <si>
    <t>金先生</t>
  </si>
  <si>
    <t>林浩强</t>
  </si>
  <si>
    <t>粤C5U075</t>
  </si>
  <si>
    <t>王先生</t>
  </si>
  <si>
    <t>李黎明</t>
  </si>
  <si>
    <t>粤C61T89</t>
  </si>
  <si>
    <t>金湾机场-瑞吉酒店-喜来登酒店-瑞吉酒店</t>
  </si>
  <si>
    <t>瑞吉酒店-珠海湾壹号-金湾机场</t>
  </si>
  <si>
    <t>政府</t>
  </si>
  <si>
    <t>郑师傅</t>
  </si>
  <si>
    <t>粤C777V2</t>
  </si>
  <si>
    <t>金湾机场-瑞吉酒店-金湾机场-瑞吉酒店</t>
    <phoneticPr fontId="108" type="noConversion"/>
  </si>
  <si>
    <t>瑞吉酒店-港珠澳大桥-瑞吉</t>
  </si>
  <si>
    <t>瑞吉酒店-金湾机场-瑞吉酒店-金湾机场</t>
    <phoneticPr fontId="108" type="noConversion"/>
  </si>
  <si>
    <t>曾师傅</t>
  </si>
  <si>
    <t>粤C8796M</t>
  </si>
  <si>
    <t>金湾机场-瑞吉酒店-金湾机场-喜来登酒店</t>
    <phoneticPr fontId="108" type="noConversion"/>
  </si>
  <si>
    <t>张小姐</t>
  </si>
  <si>
    <t>方生</t>
  </si>
  <si>
    <t>粤C8Q580</t>
  </si>
  <si>
    <t>瑞吉酒店-纯K-瑞吉酒店-喜来登酒店</t>
  </si>
  <si>
    <t>送广机</t>
  </si>
  <si>
    <t>广州白云机场</t>
  </si>
  <si>
    <t>七公，Chris.</t>
  </si>
  <si>
    <t>吴师傅</t>
  </si>
  <si>
    <t>粤CB069G</t>
  </si>
  <si>
    <t>金湾机场-瑞吉-金悦轩-KTV-瑞吉</t>
  </si>
  <si>
    <t>瑞吉-柠溪-酒店</t>
  </si>
  <si>
    <t>瑞吉-金湾机场</t>
  </si>
  <si>
    <t>韩先生/女士</t>
  </si>
  <si>
    <t>徐建国</t>
  </si>
  <si>
    <t>粤CE053F</t>
  </si>
  <si>
    <t>曲华</t>
  </si>
  <si>
    <t>粤CE332M</t>
  </si>
  <si>
    <t>瑞吉酒店-凯悦酒店-瑞吉酒店-</t>
  </si>
  <si>
    <t>瑞吉酒店-湾仔打字-华发商都-瑞吉酒店</t>
  </si>
  <si>
    <t>何总</t>
  </si>
  <si>
    <t>王建</t>
  </si>
  <si>
    <t>粤CE459F</t>
  </si>
  <si>
    <t>金湾机场-瑞吉酒店-北方印象-横琴凯悦-北方印象-日月贝-横琴凯悦-北方印象-瑞吉酒店</t>
  </si>
  <si>
    <t>瑞吉酒店-木禾轩-瑞吉酒店</t>
  </si>
  <si>
    <t>瑞吉酒店-香洲区环岛东路5000号星乐度-横琴码头驿站-名爵KTV-瑞吉酒店</t>
  </si>
  <si>
    <t>取消等候</t>
  </si>
  <si>
    <t>李先生/女士</t>
  </si>
  <si>
    <t>粤CF587R</t>
  </si>
  <si>
    <t>瑞吉酒店-博物馆-瑞吉酒店</t>
  </si>
  <si>
    <t>瑞吉酒店-港珠澳大桥-金湾机场</t>
  </si>
  <si>
    <t>宋先生/女士/钱景</t>
  </si>
  <si>
    <t>孙学良</t>
  </si>
  <si>
    <t>粤CMF587</t>
  </si>
  <si>
    <t>金湾机场-亚朵酒店-喜来登酒店-瑞吉酒店</t>
  </si>
  <si>
    <t>瑞吉酒店-大剧院-瑞吉酒店-凯悦酒店</t>
    <phoneticPr fontId="108" type="noConversion"/>
  </si>
  <si>
    <t>备车</t>
    <phoneticPr fontId="108" type="noConversion"/>
  </si>
  <si>
    <t>吴标</t>
  </si>
  <si>
    <t>粤CV0083</t>
  </si>
  <si>
    <t>瑞吉酒店-凯悦酒店-喜来登酒店</t>
  </si>
  <si>
    <t>瑞吉酒店-金湾机场-瑞吉酒店</t>
  </si>
  <si>
    <t>Kiki</t>
  </si>
  <si>
    <t>杨彦军</t>
  </si>
  <si>
    <t>粤CZ0567</t>
  </si>
  <si>
    <t>瑞吉酒店-深圳宝安机场-瑞吉酒店</t>
  </si>
  <si>
    <t>瑞吉酒店-横琴凯悦-励俊庞都广场-横琴凯悦-瑞吉酒店</t>
  </si>
  <si>
    <t>瑞吉酒店-深圳机场-瑞吉酒店</t>
  </si>
  <si>
    <t>Jing</t>
  </si>
  <si>
    <t>张四军</t>
  </si>
  <si>
    <t>粤CZN235</t>
  </si>
  <si>
    <t>瑞吉酒店-横琴-凯悦酒店-瑞吉酒店</t>
  </si>
  <si>
    <t>瑞吉酒店-九洲港</t>
  </si>
  <si>
    <t>安皇</t>
  </si>
  <si>
    <t>王东</t>
  </si>
  <si>
    <t>粤E5MY01</t>
  </si>
  <si>
    <t>金湾机场-瑞吉酒店-华丰渔港-瑞吉酒店</t>
  </si>
  <si>
    <t>瑞吉酒店-凯悦酒店-重庆火锅店-瑞吉酒店</t>
  </si>
  <si>
    <t>月亮哥</t>
  </si>
  <si>
    <t>曹达华</t>
  </si>
  <si>
    <t>粤GAM733</t>
  </si>
  <si>
    <t>用户哥</t>
  </si>
  <si>
    <t>钟志程</t>
  </si>
  <si>
    <t>粤LD3D77</t>
  </si>
  <si>
    <t>瑞吉酒店-珠海十字门中央商务区-瑞吉酒店</t>
  </si>
  <si>
    <t>瑞吉酒店-广州天河-瑞吉酒店</t>
  </si>
  <si>
    <t>老刘（性别女!)</t>
  </si>
  <si>
    <t>黎家威</t>
  </si>
  <si>
    <t>粤LD3R99</t>
  </si>
  <si>
    <t>瑞吉酒店-雅居乐国际花园-万科红树东岸-雅居乐国际花园1期-华润万家-瑞吉酒店</t>
  </si>
  <si>
    <t>瑞吉酒店-中国建设银行-享悦中餐厅-瑞吉酒店-金湾机场</t>
  </si>
  <si>
    <t>成野哥</t>
  </si>
  <si>
    <t>王一飞</t>
  </si>
  <si>
    <t>粤S278HC</t>
  </si>
  <si>
    <t>瑞吉酒店-拱北口岸-瑞吉酒店-粵之味海鲜大排档-棕泉水疗酒店-瑞吉酒店-凯悦酒店-瑞吉酒店</t>
  </si>
  <si>
    <t>瑞吉酒店-打印店-横琴金融产业服务基地-横琴口岸-酒店</t>
  </si>
  <si>
    <t>邓永冠</t>
  </si>
  <si>
    <t>粤S50AS9</t>
  </si>
  <si>
    <t>金湾机场-瑞吉酒店-金湾机场-瑞吉酒店</t>
  </si>
  <si>
    <t>瑞吉酒店--凯悦酒店-瑞吉酒店</t>
  </si>
  <si>
    <t>梅先生</t>
  </si>
  <si>
    <t>付宾</t>
  </si>
  <si>
    <t>粤S90F2G</t>
  </si>
  <si>
    <t>東哥</t>
  </si>
  <si>
    <t>粤Z4T29</t>
  </si>
  <si>
    <t>金湾机场-拱北-瑞吉</t>
  </si>
  <si>
    <t>瑞吉-拱北吃飯-日月贝-逛情侶路-逛人工島口岸-港珠澳大桥-瑞吉待命-拱北-瑞吉</t>
  </si>
  <si>
    <t>瑞吉-拱北吃飯-瑞吉酒店</t>
  </si>
  <si>
    <t>飞飞</t>
  </si>
  <si>
    <t>施袖蝶</t>
  </si>
  <si>
    <t>粤ZAM11</t>
  </si>
  <si>
    <t>金湾机场-瑞吉酒店-夏湾-瑞吉</t>
  </si>
  <si>
    <t>瑞吉酒店-瑞吉酒店</t>
  </si>
  <si>
    <t>瑞吉酒店-广州-瑞吉</t>
  </si>
  <si>
    <t>阿哥</t>
  </si>
  <si>
    <t>黄师傅</t>
  </si>
  <si>
    <t>粤ZAP92</t>
  </si>
  <si>
    <t>Y姐</t>
  </si>
  <si>
    <t>吴洪滚</t>
  </si>
  <si>
    <t>粤ZAT14</t>
  </si>
  <si>
    <t>瑞吉酒店-夏湾水疗-太放松会所-瑞吉酒店</t>
  </si>
  <si>
    <t>瑞吉酒店-水禾轩-瑞吉-水禾轩-凯悦</t>
  </si>
  <si>
    <t>瑞吉酒店-魔方-泰妍按摩-瑞吉-东莞-瑞吉</t>
  </si>
  <si>
    <t>知足常乐</t>
  </si>
  <si>
    <t>谭师傅</t>
  </si>
  <si>
    <t>粤ZC107</t>
  </si>
  <si>
    <t>金湾机场-瑞吉酒店-凯悦-中央会-瑞吉-日月贝-圆明新园-富华里-瑞吉-华发商都-瑞吉</t>
  </si>
  <si>
    <t>瑞吉酒店-会场-瑞吉酒店</t>
  </si>
  <si>
    <t>蓝蓝</t>
  </si>
  <si>
    <t>陈成坚</t>
  </si>
  <si>
    <t>粤ZE089</t>
  </si>
  <si>
    <t>金湾机场-瑞吉酒店-拱北-渔女-日月贝-瑞吉</t>
  </si>
  <si>
    <t>瑞吉酒店-夏湾-瑞吉酒店</t>
  </si>
  <si>
    <t>瑞吉酒店-横琴凯悦酒店-金湾机场</t>
  </si>
  <si>
    <t>拉菲</t>
  </si>
  <si>
    <t>叶师傅</t>
  </si>
  <si>
    <t>粤ZE811</t>
  </si>
  <si>
    <t>瑞吉酒店-港湾苑-瑞吉酒店-金湾机场-情侣路-市区-老香洲-上冲-南平-瑞吉酒店-凯悦酒店-湛吴大拍档-瑞吉酒店</t>
  </si>
  <si>
    <t>瑞吉酒店-夏湾吃饭-瑞吉酒店</t>
  </si>
  <si>
    <t>瑞吉酒店-香洲区星艺文创-广州白云机场-广州太古汇-瑞吉</t>
  </si>
  <si>
    <t>海洋</t>
  </si>
  <si>
    <t>徐师傅</t>
  </si>
  <si>
    <t>粤ZG086</t>
  </si>
  <si>
    <t>吴容福</t>
  </si>
  <si>
    <t>粤ZJ272</t>
  </si>
  <si>
    <t>瑞吉酒店-横琴粤之味海鲜-瑞吉酒店</t>
  </si>
  <si>
    <t>瑞吉酒店-横琴口岸-日月贝-瑞吉酒店</t>
  </si>
  <si>
    <t>邓小姐</t>
  </si>
  <si>
    <t>徐宜冲</t>
  </si>
  <si>
    <t>粤ZK3104</t>
  </si>
  <si>
    <t>瑞吉-凯悦-瑞吉</t>
  </si>
  <si>
    <t>瑞吉待命</t>
  </si>
  <si>
    <t>冯先生</t>
  </si>
  <si>
    <t>宋师傅</t>
  </si>
  <si>
    <t>粤ZK373</t>
  </si>
  <si>
    <t>珠海高铁站-瑞吉酒店-日月贝-港珠澳大桥-瑞吉酒店</t>
  </si>
  <si>
    <t>瑞吉酒店-普陀寺-唐家格力-瑞吉酒店</t>
  </si>
  <si>
    <t>瑞吉酒店-横琴凯悦酒店-金湾机场-日月贝-凯悦酒店</t>
  </si>
  <si>
    <t>谢云龙</t>
  </si>
  <si>
    <t>粤ZK456</t>
  </si>
  <si>
    <t>瑞吉酒店-拱北口岸-夏湾-金湾机场</t>
  </si>
  <si>
    <t>俞先生</t>
  </si>
  <si>
    <t>魏师傅</t>
  </si>
  <si>
    <t>粤ZK618</t>
  </si>
  <si>
    <t>金湾机场-瑞吉酒店-永生生蚝-盲人按摩-凯悦酒店</t>
  </si>
  <si>
    <t>瑞吉酒店-金悦轩火锅-华发商都-瑞吉酒店</t>
  </si>
  <si>
    <t>瑞吉酒店-金湾机场-凯悦酒店-金湾机场</t>
  </si>
  <si>
    <t>杜杜</t>
  </si>
  <si>
    <t>燕子楼</t>
  </si>
  <si>
    <t>粤ZK821</t>
  </si>
  <si>
    <t>大猫</t>
  </si>
  <si>
    <t>李善华</t>
  </si>
  <si>
    <t>粤ZL472</t>
  </si>
  <si>
    <t>瑞吉-凯悦-瑞吉-天虹商场-凯悦酒店呢-喜来登</t>
  </si>
  <si>
    <t>凯悦酒店-瑞吉酒店-横琴镇</t>
  </si>
  <si>
    <t>瑞吉酒店-广州机场-瑞吉酒店</t>
  </si>
  <si>
    <t>乐</t>
  </si>
  <si>
    <t>高师傅</t>
  </si>
  <si>
    <t>粤ZL932</t>
  </si>
  <si>
    <t>瑞吉酒店-拱北-金湾机场-瑞吉</t>
  </si>
  <si>
    <t>瑞吉酒店-凯悦酒店-瑞吉</t>
  </si>
  <si>
    <t>崔崔</t>
  </si>
  <si>
    <t>粤ZM112</t>
  </si>
  <si>
    <t>瑞吉酒店-会场-吉酒店</t>
  </si>
  <si>
    <t>瑞吉酒店-凯悦酒店-日月贝-城市阳台-凯悦酒店</t>
  </si>
  <si>
    <t>花哥</t>
  </si>
  <si>
    <t>钟扬军</t>
  </si>
  <si>
    <t>粤ZN867</t>
  </si>
  <si>
    <t>瑞吉酒店-王记探花-瑞吉酒店</t>
  </si>
  <si>
    <t>瑞吉酒店-太艮堡-瑞吉酒店-凯悦酒店-瑞吉酒店-林鹏粥坊-瑞吉酒店</t>
  </si>
  <si>
    <t>凯悦酒店-瑞吉酒店-金湾机场</t>
  </si>
  <si>
    <t>朱先生</t>
  </si>
  <si>
    <t>粤ZP271</t>
  </si>
  <si>
    <t>金湾机场-瑞吉酒店-吉大-夏湾市场-瑞吉酒店</t>
  </si>
  <si>
    <t>瑞吉酒店-新海利-瑞吉酒店-夏湾-凯悦酒店</t>
  </si>
  <si>
    <t>六楼的小哥哥</t>
  </si>
  <si>
    <t>粤ZP622</t>
  </si>
  <si>
    <t>金湾机场-瑞吉酒店-凯悦-瑞吉-湾仔海鲜-瑞吉</t>
  </si>
  <si>
    <t>瑞吉酒店-凯悦-来魅力协成-瑞吉</t>
  </si>
  <si>
    <t>朱春雄</t>
  </si>
  <si>
    <t>粤zx888</t>
  </si>
  <si>
    <t>金湾机场-凯悦-会展-凯悦-拱北-凯悦</t>
  </si>
  <si>
    <t>凯悦酒店-会展-凯悦-瑞吉-拱北-凯悦-瑞吉-凯悦</t>
  </si>
  <si>
    <t>凯悦酒店-拱北-横琴长隆-海上明珠-凯悦-鹤祥官-海底捞-凯悦</t>
  </si>
  <si>
    <t>1月6日晚司机培训 培训地点：华发行政公寓 到场司机60人</t>
    <phoneticPr fontId="88" type="noConversion"/>
  </si>
  <si>
    <t>车贴制作（最终未使用）</t>
    <phoneticPr fontId="88" type="noConversion"/>
  </si>
  <si>
    <t>GL8取消费50%（1.5号晚上23：00取消）</t>
    <phoneticPr fontId="88" type="noConversion"/>
  </si>
  <si>
    <t>埃尔法取消费（1.5号晚上23：00取消）</t>
    <phoneticPr fontId="88" type="noConversion"/>
  </si>
  <si>
    <t>奔驰s取消费（1.5号晚上23：01取消）</t>
    <phoneticPr fontId="88" type="noConversion"/>
  </si>
  <si>
    <t>车辆调度人员机场1人，酒店1人，6-7-8-9-10共计5天</t>
    <phoneticPr fontId="88" type="noConversion"/>
  </si>
  <si>
    <t>行程对接人员6-7-8-9，4天3人</t>
    <phoneticPr fontId="88" type="noConversion"/>
  </si>
  <si>
    <t>总计费用</t>
    <phoneticPr fontId="88" type="noConversion"/>
  </si>
  <si>
    <t>5*3</t>
    <phoneticPr fontId="88" type="noConversion"/>
  </si>
  <si>
    <t>长沙，厦门，珠海</t>
    <phoneticPr fontId="88" type="noConversion"/>
  </si>
  <si>
    <t>踩线机票费用</t>
    <phoneticPr fontId="88" type="noConversion"/>
  </si>
  <si>
    <t>机场礼仪6日/7日</t>
    <phoneticPr fontId="88" type="noConversion"/>
  </si>
  <si>
    <t>荔枝纹皮面，刻字，三边喷银边</t>
    <phoneticPr fontId="88" type="noConversion"/>
  </si>
  <si>
    <t>笔记本</t>
    <phoneticPr fontId="88" type="noConversion"/>
  </si>
  <si>
    <t>笔记本打样</t>
    <phoneticPr fontId="88" type="noConversion"/>
  </si>
  <si>
    <t>胸针</t>
    <phoneticPr fontId="88" type="noConversion"/>
  </si>
  <si>
    <t>50个3cm</t>
    <phoneticPr fontId="88" type="noConversion"/>
  </si>
  <si>
    <t>50个2.5cm</t>
    <phoneticPr fontId="88" type="noConversion"/>
  </si>
  <si>
    <t>员工胸针模具费</t>
    <phoneticPr fontId="88" type="noConversion"/>
  </si>
  <si>
    <t>行李箱样品</t>
    <phoneticPr fontId="88" type="noConversion"/>
  </si>
  <si>
    <t>瑞吉1月6日2人*3班，1月7日4人*3班，1月8日4人*3班</t>
    <phoneticPr fontId="88" type="noConversion"/>
  </si>
  <si>
    <t>1月3-5日共12人次*3班（外围每班1人*3班*3天，酒店大堂每班2人*3班*3天，楼层巡逻每班1人*3班*3天）
1月6-8日共24人次*3班（外围每班2人*3班*3天，酒店大堂每班4人*3班*3天，楼层巡逻每班2人*3班*3天）</t>
    <phoneticPr fontId="88" type="noConversion"/>
  </si>
  <si>
    <t>房间欢迎礼品-泡澡袋</t>
    <phoneticPr fontId="88" type="noConversion"/>
  </si>
  <si>
    <t>房间欢迎礼品-龙角散</t>
    <phoneticPr fontId="88" type="noConversion"/>
  </si>
  <si>
    <t>房间物料</t>
    <phoneticPr fontId="88" type="noConversion"/>
  </si>
  <si>
    <t>泡澡袋（每人2个）</t>
    <phoneticPr fontId="88" type="noConversion"/>
  </si>
  <si>
    <t>还可以加钱</t>
    <phoneticPr fontId="88" type="noConversion"/>
  </si>
  <si>
    <t>实际124一个</t>
    <phoneticPr fontId="88" type="noConversion"/>
  </si>
  <si>
    <t>零食架</t>
    <phoneticPr fontId="88" type="noConversion"/>
  </si>
  <si>
    <t>抗原</t>
    <phoneticPr fontId="88" type="noConversion"/>
  </si>
  <si>
    <t>德邦</t>
    <phoneticPr fontId="88" type="noConversion"/>
  </si>
  <si>
    <t>化妆师</t>
    <phoneticPr fontId="88" type="noConversion"/>
  </si>
  <si>
    <t>化妆师代付费用</t>
    <phoneticPr fontId="88" type="noConversion"/>
  </si>
  <si>
    <t>蝴蝶酥</t>
    <phoneticPr fontId="88" type="noConversion"/>
  </si>
  <si>
    <t>费列罗</t>
    <phoneticPr fontId="88" type="noConversion"/>
  </si>
  <si>
    <t>巴黎水</t>
    <phoneticPr fontId="88" type="noConversion"/>
  </si>
  <si>
    <t>蛋黄酥</t>
    <phoneticPr fontId="88" type="noConversion"/>
  </si>
  <si>
    <t>范范</t>
    <phoneticPr fontId="88" type="noConversion"/>
  </si>
  <si>
    <t>主播书签</t>
    <phoneticPr fontId="88" type="noConversion"/>
  </si>
  <si>
    <t>临时增加1月5日，放地接账单</t>
    <phoneticPr fontId="88" type="noConversion"/>
  </si>
  <si>
    <t>临时增加，餐券8日晚餐，spa券，沐浴球提示卡，3-5日套餐餐券</t>
    <phoneticPr fontId="88" type="noConversion"/>
  </si>
  <si>
    <t>spa券16张，沐浴球提示卡14张，茶歇30，套餐餐券180张
放地接账单</t>
    <phoneticPr fontId="88" type="noConversion"/>
  </si>
  <si>
    <t>8瓶奔富</t>
    <phoneticPr fontId="88" type="noConversion"/>
  </si>
  <si>
    <t>雷森白葡萄酒</t>
    <phoneticPr fontId="88" type="noConversion"/>
  </si>
  <si>
    <t>新增百岁山矿泉水</t>
    <phoneticPr fontId="88" type="noConversion"/>
  </si>
  <si>
    <t>箱</t>
    <phoneticPr fontId="88" type="noConversion"/>
  </si>
  <si>
    <t>软饮（雪碧10瓶，可乐10瓶，美汁源10瓶）</t>
    <phoneticPr fontId="88" type="noConversion"/>
  </si>
  <si>
    <t>加热柜</t>
    <phoneticPr fontId="88" type="noConversion"/>
  </si>
  <si>
    <t>补光灯</t>
    <phoneticPr fontId="88" type="noConversion"/>
  </si>
  <si>
    <t>卫生巾</t>
    <phoneticPr fontId="88" type="noConversion"/>
  </si>
  <si>
    <t>LED指引牌</t>
    <phoneticPr fontId="88" type="noConversion"/>
  </si>
  <si>
    <t>字节承担155</t>
    <phoneticPr fontId="88" type="noConversion"/>
  </si>
  <si>
    <t>消毒喷雾枪</t>
    <phoneticPr fontId="88" type="noConversion"/>
  </si>
  <si>
    <t>晕车贴</t>
    <phoneticPr fontId="88" type="noConversion"/>
  </si>
  <si>
    <t>酒店喷雾小瓶</t>
    <phoneticPr fontId="88" type="noConversion"/>
  </si>
  <si>
    <t>车上物料</t>
    <phoneticPr fontId="88" type="noConversion"/>
  </si>
  <si>
    <t>油漆笔</t>
    <phoneticPr fontId="88" type="noConversion"/>
  </si>
  <si>
    <t>与主播平分</t>
    <phoneticPr fontId="88" type="noConversion"/>
  </si>
  <si>
    <t>黑色记号笔</t>
    <phoneticPr fontId="88" type="noConversion"/>
  </si>
  <si>
    <t>两盒</t>
    <phoneticPr fontId="88" type="noConversion"/>
  </si>
  <si>
    <t>滴眼液</t>
    <phoneticPr fontId="88" type="noConversion"/>
  </si>
  <si>
    <t>盒</t>
    <phoneticPr fontId="88" type="noConversion"/>
  </si>
  <si>
    <t>药品</t>
    <phoneticPr fontId="88" type="noConversion"/>
  </si>
  <si>
    <t>药品（川贝枇杷膏2瓶，京都念慈庵30盒，布洛芬6盒，感冒灵20盒，鲜竹沥液20盒，清凉贴5盒）</t>
    <phoneticPr fontId="88" type="noConversion"/>
  </si>
  <si>
    <t>共两个</t>
    <phoneticPr fontId="88" type="noConversion"/>
  </si>
  <si>
    <t>连锁</t>
    <phoneticPr fontId="88" type="noConversion"/>
  </si>
  <si>
    <t>共5个</t>
    <phoneticPr fontId="88" type="noConversion"/>
  </si>
  <si>
    <t>维生素c（泡腾片+咀嚼片）</t>
    <phoneticPr fontId="88" type="noConversion"/>
  </si>
  <si>
    <t>暖宝宝</t>
    <phoneticPr fontId="88" type="noConversion"/>
  </si>
  <si>
    <t>共10包（每包30片）</t>
    <phoneticPr fontId="88" type="noConversion"/>
  </si>
  <si>
    <t>消毒湿巾</t>
    <phoneticPr fontId="88" type="noConversion"/>
  </si>
  <si>
    <t>共10盒，每盒50片</t>
    <phoneticPr fontId="88" type="noConversion"/>
  </si>
  <si>
    <t>口罩（一次性+n95）</t>
    <phoneticPr fontId="88" type="noConversion"/>
  </si>
  <si>
    <t>一次性口罩600个，n95240个</t>
    <phoneticPr fontId="88" type="noConversion"/>
  </si>
  <si>
    <t>移动Wi-Fi+流量包</t>
    <phoneticPr fontId="88" type="noConversion"/>
  </si>
  <si>
    <t>小米摄像头</t>
    <phoneticPr fontId="88" type="noConversion"/>
  </si>
  <si>
    <t>手套</t>
    <phoneticPr fontId="88" type="noConversion"/>
  </si>
  <si>
    <t>50双</t>
    <phoneticPr fontId="88" type="noConversion"/>
  </si>
  <si>
    <t>GL8超时</t>
    <phoneticPr fontId="88" type="noConversion"/>
  </si>
  <si>
    <t>小时</t>
    <phoneticPr fontId="88" type="noConversion"/>
  </si>
  <si>
    <t>gl8超公里数</t>
    <phoneticPr fontId="88" type="noConversion"/>
  </si>
  <si>
    <t>1月2日起GL8包车</t>
    <phoneticPr fontId="88" type="noConversion"/>
  </si>
  <si>
    <t>2-8日用车超时数</t>
    <phoneticPr fontId="88" type="noConversion"/>
  </si>
  <si>
    <t>停车费</t>
    <phoneticPr fontId="88" type="noConversion"/>
  </si>
  <si>
    <t>停车费，过桥费，餐补</t>
    <phoneticPr fontId="88" type="noConversion"/>
  </si>
  <si>
    <t>考斯特1月4-8日</t>
    <phoneticPr fontId="88" type="noConversion"/>
  </si>
  <si>
    <t>1月2日起包车-考斯特</t>
    <phoneticPr fontId="88" type="noConversion"/>
  </si>
  <si>
    <t>考斯特超时</t>
    <phoneticPr fontId="88" type="noConversion"/>
  </si>
  <si>
    <t>4-8日用车超时</t>
    <phoneticPr fontId="88" type="noConversion"/>
  </si>
  <si>
    <t>考斯特超公里数</t>
    <phoneticPr fontId="88" type="noConversion"/>
  </si>
  <si>
    <t>4-8日用车超公里</t>
    <phoneticPr fontId="88" type="noConversion"/>
  </si>
  <si>
    <t>彩排会场往返大巴车</t>
    <phoneticPr fontId="88" type="noConversion"/>
  </si>
  <si>
    <t>辆</t>
    <phoneticPr fontId="88" type="noConversion"/>
  </si>
  <si>
    <t>1月6-8日包车大巴车</t>
    <phoneticPr fontId="88" type="noConversion"/>
  </si>
  <si>
    <t>大巴车超时费</t>
    <phoneticPr fontId="88" type="noConversion"/>
  </si>
  <si>
    <t>大巴车超公里</t>
    <phoneticPr fontId="88" type="noConversion"/>
  </si>
  <si>
    <t>考斯特送机</t>
    <phoneticPr fontId="88" type="noConversion"/>
  </si>
  <si>
    <t>06:00-18:00 每半个小时一趟 共24趟</t>
    <phoneticPr fontId="88" type="noConversion"/>
  </si>
  <si>
    <t>埃尔法超公里数</t>
    <phoneticPr fontId="88" type="noConversion"/>
  </si>
  <si>
    <t>超时325小时</t>
    <phoneticPr fontId="88" type="noConversion"/>
  </si>
  <si>
    <t>埃尔法超时费</t>
    <phoneticPr fontId="88" type="noConversion"/>
  </si>
  <si>
    <t>共超时55小时</t>
    <phoneticPr fontId="88" type="noConversion"/>
  </si>
  <si>
    <t>增加100个，地接账单</t>
    <phoneticPr fontId="88" type="noConversion"/>
  </si>
  <si>
    <t>样品采购</t>
    <phoneticPr fontId="88" type="noConversion"/>
  </si>
  <si>
    <t>保温杯</t>
    <phoneticPr fontId="88" type="noConversion"/>
  </si>
  <si>
    <t>金属皮样品采购</t>
    <phoneticPr fontId="88" type="noConversion"/>
  </si>
  <si>
    <t>沐浴球</t>
    <phoneticPr fontId="88" type="noConversion"/>
  </si>
  <si>
    <t>两个</t>
    <phoneticPr fontId="88" type="noConversion"/>
  </si>
  <si>
    <t>星球马克杯</t>
    <phoneticPr fontId="88" type="noConversion"/>
  </si>
  <si>
    <t>样品采购1金1银</t>
    <phoneticPr fontId="88" type="noConversion"/>
  </si>
  <si>
    <t>员工+签到台n95</t>
    <phoneticPr fontId="88" type="noConversion"/>
  </si>
  <si>
    <t>8日晚雨伞+雨衣</t>
    <phoneticPr fontId="88" type="noConversion"/>
  </si>
  <si>
    <t>药品（达喜，云南白药，三九胃泰）现场增加</t>
    <phoneticPr fontId="88" type="noConversion"/>
  </si>
  <si>
    <t>玫瑰花</t>
    <phoneticPr fontId="88" type="noConversion"/>
  </si>
  <si>
    <t>瑞吉酒店快递费</t>
    <phoneticPr fontId="88" type="noConversion"/>
  </si>
  <si>
    <t>餐巾纸物流费</t>
    <phoneticPr fontId="88" type="noConversion"/>
  </si>
  <si>
    <t>餐巾纸上海-珠海</t>
    <phoneticPr fontId="88" type="noConversion"/>
  </si>
  <si>
    <t>闪送费用</t>
    <phoneticPr fontId="88" type="noConversion"/>
  </si>
  <si>
    <t>样品闪送</t>
    <phoneticPr fontId="88" type="noConversion"/>
  </si>
  <si>
    <t>顺丰物流</t>
    <phoneticPr fontId="88" type="noConversion"/>
  </si>
  <si>
    <t>活动结束礼品邮寄</t>
    <phoneticPr fontId="88" type="noConversion"/>
  </si>
  <si>
    <t>赵聪团队</t>
    <phoneticPr fontId="88" type="noConversion"/>
  </si>
  <si>
    <t>商务费用</t>
    <phoneticPr fontId="88" type="noConversion"/>
  </si>
  <si>
    <t>房间花束</t>
    <phoneticPr fontId="88" type="noConversion"/>
  </si>
  <si>
    <t>签到台花束</t>
    <phoneticPr fontId="88" type="noConversion"/>
  </si>
  <si>
    <t>当地工作人员1月3日-8日 每日3人</t>
    <phoneticPr fontId="88" type="noConversion"/>
  </si>
  <si>
    <t>当地工作人员1月9日 2人</t>
    <phoneticPr fontId="88" type="noConversion"/>
  </si>
  <si>
    <t>兼职人员-会展中心</t>
    <phoneticPr fontId="88" type="noConversion"/>
  </si>
  <si>
    <t>人次</t>
    <phoneticPr fontId="88" type="noConversion"/>
  </si>
  <si>
    <t>6日机场1个，7日机场2，酒店2，8日1</t>
    <phoneticPr fontId="88" type="noConversion"/>
  </si>
  <si>
    <t>礼仪超时费用</t>
    <phoneticPr fontId="88" type="noConversion"/>
  </si>
  <si>
    <t>加班费</t>
    <phoneticPr fontId="88" type="noConversion"/>
  </si>
  <si>
    <t>地接账单</t>
    <phoneticPr fontId="88" type="noConversion"/>
  </si>
  <si>
    <t>当地住宿</t>
    <phoneticPr fontId="88" type="noConversion"/>
  </si>
  <si>
    <t>住宿费用</t>
    <phoneticPr fontId="88" type="noConversion"/>
  </si>
  <si>
    <t>工作人员</t>
    <phoneticPr fontId="88" type="noConversion"/>
  </si>
  <si>
    <t>机场</t>
    <phoneticPr fontId="88" type="noConversion"/>
  </si>
  <si>
    <t>会展中心</t>
    <phoneticPr fontId="88" type="noConversion"/>
  </si>
  <si>
    <t>1月1-1月10日</t>
    <phoneticPr fontId="88" type="noConversion"/>
  </si>
  <si>
    <t>超公里单价</t>
    <phoneticPr fontId="108" type="noConversion"/>
  </si>
  <si>
    <t>超时单价</t>
    <phoneticPr fontId="108" type="noConversion"/>
  </si>
  <si>
    <r>
      <t>甲方名称：</t>
    </r>
    <r>
      <rPr>
        <sz val="12"/>
        <color theme="1"/>
        <rFont val="微软雅黑"/>
        <family val="2"/>
        <charset val="134"/>
      </rPr>
      <t>北京康辉</t>
    </r>
    <phoneticPr fontId="109" type="noConversion"/>
  </si>
  <si>
    <r>
      <t>联  系  人：</t>
    </r>
    <r>
      <rPr>
        <sz val="12"/>
        <color theme="1"/>
        <rFont val="微软雅黑"/>
        <family val="2"/>
        <charset val="134"/>
      </rPr>
      <t>高    原  13910740774</t>
    </r>
    <phoneticPr fontId="109" type="noConversion"/>
  </si>
  <si>
    <r>
      <t>乙方名称：</t>
    </r>
    <r>
      <rPr>
        <sz val="12"/>
        <color theme="1"/>
        <rFont val="微软雅黑"/>
        <family val="2"/>
        <charset val="134"/>
      </rPr>
      <t>珠海玖月文化艺术传播有限公司</t>
    </r>
    <phoneticPr fontId="109" type="noConversion"/>
  </si>
  <si>
    <r>
      <t>联  系  人：</t>
    </r>
    <r>
      <rPr>
        <sz val="12"/>
        <color theme="1"/>
        <rFont val="微软雅黑"/>
        <family val="2"/>
        <charset val="134"/>
      </rPr>
      <t>黄志聪  13417742250</t>
    </r>
    <phoneticPr fontId="109" type="noConversion"/>
  </si>
  <si>
    <r>
      <t>项目名称：</t>
    </r>
    <r>
      <rPr>
        <sz val="12"/>
        <color theme="1"/>
        <rFont val="微软雅黑"/>
        <family val="2"/>
        <charset val="134"/>
      </rPr>
      <t>2022抖音直播年度嘉年华</t>
    </r>
    <phoneticPr fontId="109" type="noConversion"/>
  </si>
  <si>
    <r>
      <t>时间/地点：</t>
    </r>
    <r>
      <rPr>
        <sz val="12"/>
        <color theme="1"/>
        <rFont val="微软雅黑"/>
        <family val="2"/>
        <charset val="134"/>
      </rPr>
      <t>2023.01.02-08  珠海横琴凯悦+瑞吉</t>
    </r>
    <phoneticPr fontId="109" type="noConversion"/>
  </si>
  <si>
    <t>发光字铁艺底座20cm高，6米长</t>
    <phoneticPr fontId="88" type="noConversion"/>
  </si>
  <si>
    <t>发光字铁艺底座20cm高，10米长</t>
    <phoneticPr fontId="88" type="noConversion"/>
  </si>
  <si>
    <t>8个（签到处*3，客房电梯*2，庆功宴*2，用餐处*1）</t>
    <phoneticPr fontId="88" type="noConversion"/>
  </si>
  <si>
    <t>签到背景板5x3m高（0.4m厚）</t>
    <phoneticPr fontId="88" type="noConversion"/>
  </si>
  <si>
    <t>团队大堂合影背板</t>
    <phoneticPr fontId="88" type="noConversion"/>
  </si>
  <si>
    <t>签到背板</t>
    <phoneticPr fontId="88" type="noConversion"/>
  </si>
  <si>
    <t>平米</t>
    <phoneticPr fontId="88" type="noConversion"/>
  </si>
  <si>
    <t>地台：木板地台裱背胶5x3m高（0.4m厚）</t>
    <phoneticPr fontId="109" type="noConversion"/>
  </si>
  <si>
    <t>酒店氛围</t>
    <phoneticPr fontId="88" type="noConversion"/>
  </si>
  <si>
    <t>签到台备品</t>
    <phoneticPr fontId="88" type="noConversion"/>
  </si>
  <si>
    <t>5%服务费比例</t>
    <phoneticPr fontId="88" type="noConversion"/>
  </si>
  <si>
    <t>10%服务费比例</t>
    <phoneticPr fontId="88" type="noConversion"/>
  </si>
  <si>
    <t>VIP关门4折页</t>
    <phoneticPr fontId="88" type="noConversion"/>
  </si>
  <si>
    <t>外封：1处刀版+对裱+光栅+2处烫金
内页：烫金1处+刀版1处
内圆：烫金银1处+丝带</t>
    <phoneticPr fontId="88" type="noConversion"/>
  </si>
  <si>
    <t>300g铜双面哑膜（打样）</t>
    <phoneticPr fontId="88" type="noConversion"/>
  </si>
  <si>
    <t xml:space="preserve">200g铜版纸哑膜烫亚金
小米541*96mm </t>
    <phoneticPr fontId="88" type="noConversion"/>
  </si>
  <si>
    <t>200g铜版纸哑膜亚金+亮银
小瞳云台： 613*174mm</t>
    <phoneticPr fontId="88" type="noConversion"/>
  </si>
  <si>
    <t>200g铜版纸哑膜亚金+亮银
小鸣星球： 655*175mm</t>
    <phoneticPr fontId="88" type="noConversion"/>
  </si>
  <si>
    <t>200g铜版纸哑膜烫亚金
保温杯：764*210mm   220个</t>
    <phoneticPr fontId="88" type="noConversion"/>
  </si>
  <si>
    <t>第一批210，后追加10套</t>
    <phoneticPr fontId="88" type="noConversion"/>
  </si>
  <si>
    <t>追加腰封烫金费</t>
    <phoneticPr fontId="88" type="noConversion"/>
  </si>
  <si>
    <t>腰封打样费</t>
    <phoneticPr fontId="88" type="noConversion"/>
  </si>
  <si>
    <t>打样费300
华为：604*198mm    35个       单价30元  小计：1050
小米：541*96mm      95个       单价14.6元  小计：1387
大疆云台：529*150mm  120个  单价14.6元  小计：1752
星空灯：950*210mm  120个     单价16.4元  小计：1968
马克杯2款：559*125mm  各120个  单价14.6元  小计：3504
小瞳云台： 613*174mm 220个       单价16.4元  小计：3608
小鸣星球： 655*175mm  220个      单价16.4元  小计：3608
保温杯：764*210mm   220个         单价16.4元  小计：3608
充电宝：400*90mm   紫色110蓝色90个  单价12元  小计：2400
新增7种封套  烫金费+1400元
华为+大疆+星空灯+马克杯2款+小瞳云台+小鸣星球+保温杯
各10个
新增90个紫色充电宝封套  16元每个  小计：1440</t>
    <phoneticPr fontId="88" type="noConversion"/>
  </si>
  <si>
    <t>摩尔纹邀请函</t>
  </si>
  <si>
    <t>摩尔纹邀请函 打样</t>
    <phoneticPr fontId="88" type="noConversion"/>
  </si>
  <si>
    <t>两次打样</t>
    <phoneticPr fontId="88" type="noConversion"/>
  </si>
  <si>
    <t>摩尔纹邀请函（300g白卡对裱内页300g白卡内圆，两个1.5cm丝带）大货
外封：1处刀版+对裱+光栅+2处烫金
内页：烫金1处+刀版1处
内圆：烫金银1处+丝带</t>
    <phoneticPr fontId="88" type="noConversion"/>
  </si>
  <si>
    <t>提示卡片打样（礼物说明卡，星球灯，马克杯，沐浴球）300g采石纹双面，烫金星星，文字，logo，曲线</t>
    <phoneticPr fontId="88" type="noConversion"/>
  </si>
  <si>
    <t>提示卡片打样（礼物说明卡，沐浴球，纪念币）300g采石纹双面，烫金星星，文字，logo，曲线</t>
    <phoneticPr fontId="88" type="noConversion"/>
  </si>
  <si>
    <t xml:space="preserve">1：亮银大小共3块   400元/块
2：亚金+亮银共4块  400元/块
卡片用纸为 300g采石纹    闪送69元
以上打样费共返还1000元    </t>
    <phoneticPr fontId="88" type="noConversion"/>
  </si>
  <si>
    <t>VIP紫色 正面1亚金1亮银 背面3种亚金  2个通用板</t>
    <phoneticPr fontId="88" type="noConversion"/>
  </si>
  <si>
    <t xml:space="preserve">主播蓝色 正面1亮银 背面3种亮银         </t>
    <phoneticPr fontId="88" type="noConversion"/>
  </si>
  <si>
    <t>提示卡片打样（礼物说明卡，沐浴球，纪念币 各200张）300g采石纹双面，烫金星星，文字，logo，曲线</t>
    <phoneticPr fontId="88" type="noConversion"/>
  </si>
  <si>
    <t xml:space="preserve">VIP紫色 星球灯+马克杯+沐浴球各100张   礼物卡1：20张   礼物卡2：80张    共400张  8元每张
主播蓝色 沐浴球+纪念币+礼物卡各200张                                                 共600张 8元每张
VIP紫色 正面1亚金1亮银 背面3种亚金  2个通用板
主播蓝色 正面1亮银 背面3种亮银         </t>
    <phoneticPr fontId="88" type="noConversion"/>
  </si>
  <si>
    <t>印刷专金银卡片成品尺寸10*5cm   
紫色印专金+专银100张  单价2元每张
蓝色印专银200张     单价2元每张</t>
    <phoneticPr fontId="88" type="noConversion"/>
  </si>
  <si>
    <t>亚克力签到桌牌（含画面）</t>
    <phoneticPr fontId="88" type="noConversion"/>
  </si>
  <si>
    <t>每张有4小张</t>
    <phoneticPr fontId="88" type="noConversion"/>
  </si>
  <si>
    <t>强磁台卡 内页200g铜版纸双面  2个签到2个茶歇 ，1个核酸检测</t>
    <phoneticPr fontId="88" type="noConversion"/>
  </si>
  <si>
    <t xml:space="preserve">茶点点餐卡 9*15cm  300g超白 100张 </t>
    <phoneticPr fontId="88" type="noConversion"/>
  </si>
  <si>
    <t xml:space="preserve">
1. 打样房卡套+牙签旗+不干胶贴  150元
2:强磁台卡 内页200g铜版纸双面  2个签到2个茶歇1个核酸检测    35元每个 共
3：司机卡90*55mm  300g超白 100张 100元 、
4：鲜花卡2种各100张    200元
5：餐券200g铜版纸 2道陇线  双面打印  110*70mm   4元每张  100张共400元
6：牙签旗大小共120个  1.5元每个  共180元
7：贴纸5cm圆形 雕刻半透 哑膜  200个0.9元每个 共180元
8： 房卡套250g铜版纸双面覆膜 120套 8元每个 共960元
10：spa卡 9*15cm  300g超白 100张  1.2元每张 共120元
 11：新增spa卡9*15cm  20张  1.2元每张 共24元
12：新增茶点点餐卡9*15cm  100张  1.2元每张 共120元</t>
    <phoneticPr fontId="8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</si>
</sst>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¥&quot;#,##0.00_);[Red]\(&quot;¥&quot;#,##0.00\)"/>
    <numFmt numFmtId="44" formatCode="_(&quot;¥&quot;* #,##0.00_);_(&quot;¥&quot;* \(#,##0.00\);_(&quot;¥&quot;* &quot;-&quot;??_);_(@_)"/>
    <numFmt numFmtId="176" formatCode="#,##0.00_ "/>
    <numFmt numFmtId="177" formatCode="0.00_ "/>
    <numFmt numFmtId="178" formatCode="0_ "/>
    <numFmt numFmtId="179" formatCode="0_);[Red]\(0\)"/>
    <numFmt numFmtId="180" formatCode="0.00_);[Red]\(0.00\)"/>
    <numFmt numFmtId="181" formatCode="\¥#,##0.00;\¥\-#,##0.00"/>
    <numFmt numFmtId="182" formatCode="h:mm;@"/>
    <numFmt numFmtId="183" formatCode="m&quot;月&quot;d&quot;日&quot;;@"/>
  </numFmts>
  <fonts count="149">
    <font>
      <sz val="10"/>
      <color theme="1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F54A45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0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0"/>
      <color rgb="FF1F2329"/>
      <name val="等线"/>
      <family val="2"/>
      <scheme val="minor"/>
    </font>
    <font>
      <sz val="11"/>
      <color rgb="FFCC3300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0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FF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rgb="FFCC33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373C43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11"/>
      <color rgb="FFCC3300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10"/>
      <color rgb="FF00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sz val="11"/>
      <color rgb="FFCC33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C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sz val="11"/>
      <color rgb="FF1F2329"/>
      <name val="等线"/>
      <family val="2"/>
      <scheme val="minor"/>
    </font>
    <font>
      <sz val="10"/>
      <color rgb="FFCC33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1"/>
      <color rgb="FFC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CC3300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000000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1F2329"/>
      <name val="等线"/>
      <family val="2"/>
      <scheme val="minor"/>
    </font>
    <font>
      <sz val="11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b/>
      <sz val="14"/>
      <color rgb="FF000000"/>
      <name val="等线"/>
      <family val="2"/>
      <scheme val="minor"/>
    </font>
    <font>
      <sz val="10"/>
      <color theme="10"/>
      <name val="Calibri"/>
      <family val="2"/>
    </font>
    <font>
      <sz val="9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8"/>
      <color theme="1"/>
      <name val="等线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8"/>
      <color rgb="FF000000"/>
      <name val="宋体"/>
      <family val="3"/>
      <charset val="134"/>
    </font>
    <font>
      <sz val="8"/>
      <color rgb="FF000000"/>
      <name val="微软雅黑"/>
      <family val="2"/>
      <charset val="134"/>
    </font>
    <font>
      <b/>
      <sz val="8"/>
      <color rgb="FF000000"/>
      <name val="微软雅黑"/>
      <family val="2"/>
      <charset val="134"/>
    </font>
    <font>
      <sz val="11"/>
      <color rgb="FFFF0000"/>
      <name val="等线"/>
      <family val="3"/>
      <charset val="134"/>
      <scheme val="minor"/>
    </font>
    <font>
      <sz val="8"/>
      <name val="微软雅黑"/>
      <family val="2"/>
      <charset val="134"/>
    </font>
    <font>
      <sz val="11"/>
      <color theme="1"/>
      <name val="等线"/>
      <family val="2"/>
      <scheme val="minor"/>
    </font>
    <font>
      <sz val="11"/>
      <color theme="1"/>
      <name val="等线"/>
      <family val="4"/>
      <charset val="134"/>
      <scheme val="minor"/>
    </font>
    <font>
      <sz val="10"/>
      <color theme="1"/>
      <name val="等线"/>
      <family val="2"/>
      <scheme val="minor"/>
    </font>
    <font>
      <b/>
      <sz val="9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sz val="9"/>
      <name val="等线"/>
      <family val="4"/>
      <charset val="134"/>
      <scheme val="minor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36"/>
      <name val="黑体"/>
      <family val="3"/>
      <charset val="134"/>
    </font>
    <font>
      <sz val="14"/>
      <name val="微软雅黑"/>
      <family val="2"/>
      <charset val="134"/>
    </font>
    <font>
      <sz val="14"/>
      <name val="Times New Roman"/>
      <family val="1"/>
    </font>
    <font>
      <b/>
      <sz val="14"/>
      <name val="微软雅黑"/>
      <family val="2"/>
      <charset val="134"/>
    </font>
    <font>
      <sz val="14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4"/>
      <name val="宋体"/>
      <family val="3"/>
      <charset val="134"/>
    </font>
    <font>
      <sz val="14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3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rgb="FF1F2329"/>
      <name val="微软雅黑"/>
      <family val="2"/>
      <charset val="134"/>
    </font>
    <font>
      <b/>
      <sz val="10"/>
      <color rgb="FF1F2329"/>
      <name val="等线"/>
      <family val="4"/>
      <charset val="134"/>
      <scheme val="minor"/>
    </font>
    <font>
      <b/>
      <sz val="12"/>
      <name val="微软雅黑"/>
      <family val="2"/>
      <charset val="134"/>
    </font>
    <font>
      <sz val="11"/>
      <color rgb="FF0C0C0C"/>
      <name val="微软雅黑"/>
      <family val="2"/>
      <charset val="134"/>
    </font>
    <font>
      <sz val="11"/>
      <color rgb="FF1F2329"/>
      <name val="微软雅黑"/>
      <family val="2"/>
      <charset val="134"/>
    </font>
    <font>
      <sz val="11"/>
      <color rgb="FF373C43"/>
      <name val="微软雅黑"/>
      <family val="2"/>
      <charset val="134"/>
    </font>
    <font>
      <b/>
      <sz val="24"/>
      <color theme="1"/>
      <name val="微软雅黑"/>
      <family val="2"/>
      <charset val="134"/>
    </font>
    <font>
      <b/>
      <sz val="14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rgb="FFCC3300"/>
      <name val="微软雅黑"/>
      <family val="2"/>
      <charset val="134"/>
    </font>
    <font>
      <b/>
      <sz val="11"/>
      <color rgb="FFC00000"/>
      <name val="微软雅黑"/>
      <family val="2"/>
      <charset val="134"/>
    </font>
    <font>
      <sz val="11"/>
      <color rgb="FFF54A45"/>
      <name val="微软雅黑"/>
      <family val="2"/>
      <charset val="134"/>
    </font>
    <font>
      <sz val="10"/>
      <color rgb="FFCC3300"/>
      <name val="微软雅黑"/>
      <family val="2"/>
      <charset val="134"/>
    </font>
    <font>
      <b/>
      <sz val="11"/>
      <color rgb="FFCC3300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4"/>
      <color theme="1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rgb="FFECE2F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ABEA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</fills>
  <borders count="14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1F2329"/>
      </left>
      <right style="thin">
        <color rgb="FF1F2329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1F2329"/>
      </right>
      <top style="thin">
        <color rgb="FF1F2329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rgb="FF1F2329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1F2329"/>
      </right>
      <top/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/>
      <diagonal/>
    </border>
    <border>
      <left style="thin">
        <color rgb="FF1F2329"/>
      </left>
      <right/>
      <top/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1F2329"/>
      </left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/>
      <top style="thin">
        <color auto="1"/>
      </top>
      <bottom/>
      <diagonal/>
    </border>
    <border>
      <left style="thin">
        <color rgb="FF1F2329"/>
      </left>
      <right/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1F2329"/>
      </right>
      <top/>
      <bottom style="thin">
        <color auto="1"/>
      </bottom>
      <diagonal/>
    </border>
    <border>
      <left/>
      <right/>
      <top style="thin">
        <color rgb="FF1F2329"/>
      </top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auto="1"/>
      </bottom>
      <diagonal/>
    </border>
    <border>
      <left/>
      <right style="thin">
        <color rgb="FF1F2329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 applyNumberFormat="0" applyFont="0" applyFill="0" applyBorder="0" applyProtection="0"/>
    <xf numFmtId="44" fontId="105" fillId="0" borderId="0" applyFont="0" applyFill="0" applyBorder="0" applyAlignment="0" applyProtection="0">
      <alignment vertical="center"/>
    </xf>
  </cellStyleXfs>
  <cellXfs count="773">
    <xf numFmtId="0" fontId="0" fillId="0" borderId="0" xfId="0" applyAlignment="1">
      <alignment vertical="center"/>
    </xf>
    <xf numFmtId="0" fontId="84" fillId="2" borderId="108" xfId="0" applyFont="1" applyFill="1" applyBorder="1" applyAlignment="1">
      <alignment vertical="center"/>
    </xf>
    <xf numFmtId="0" fontId="86" fillId="0" borderId="110" xfId="0" applyFont="1" applyBorder="1" applyAlignment="1">
      <alignment vertical="center"/>
    </xf>
    <xf numFmtId="0" fontId="0" fillId="0" borderId="109" xfId="0" applyFill="1" applyBorder="1" applyAlignment="1">
      <alignment vertical="center"/>
    </xf>
    <xf numFmtId="0" fontId="0" fillId="0" borderId="109" xfId="0" applyNumberFormat="1" applyFill="1" applyBorder="1" applyAlignment="1">
      <alignment vertical="center"/>
    </xf>
    <xf numFmtId="0" fontId="90" fillId="0" borderId="111" xfId="0" applyFont="1" applyFill="1" applyBorder="1" applyAlignment="1">
      <alignment horizontal="center" vertical="center"/>
    </xf>
    <xf numFmtId="0" fontId="90" fillId="0" borderId="92" xfId="0" applyFont="1" applyFill="1" applyBorder="1" applyAlignment="1">
      <alignment horizontal="center" vertical="center"/>
    </xf>
    <xf numFmtId="0" fontId="90" fillId="0" borderId="92" xfId="0" applyNumberFormat="1" applyFont="1" applyFill="1" applyBorder="1" applyAlignment="1">
      <alignment horizontal="center" vertical="center"/>
    </xf>
    <xf numFmtId="0" fontId="90" fillId="0" borderId="71" xfId="0" applyFont="1" applyFill="1" applyBorder="1" applyAlignment="1">
      <alignment horizontal="center" vertical="center"/>
    </xf>
    <xf numFmtId="0" fontId="91" fillId="0" borderId="27" xfId="0" applyFont="1" applyFill="1" applyBorder="1" applyAlignment="1">
      <alignment horizontal="center" vertical="center"/>
    </xf>
    <xf numFmtId="0" fontId="91" fillId="0" borderId="109" xfId="0" applyFont="1" applyFill="1" applyBorder="1" applyAlignment="1">
      <alignment horizontal="center" vertical="center"/>
    </xf>
    <xf numFmtId="0" fontId="92" fillId="0" borderId="109" xfId="0" applyFont="1" applyFill="1" applyBorder="1" applyAlignment="1">
      <alignment horizontal="center" vertical="center"/>
    </xf>
    <xf numFmtId="0" fontId="91" fillId="0" borderId="109" xfId="0" applyNumberFormat="1" applyFont="1" applyFill="1" applyBorder="1" applyAlignment="1">
      <alignment horizontal="center" vertical="center"/>
    </xf>
    <xf numFmtId="0" fontId="92" fillId="0" borderId="91" xfId="0" applyFont="1" applyFill="1" applyBorder="1" applyAlignment="1">
      <alignment horizontal="center" vertical="center"/>
    </xf>
    <xf numFmtId="0" fontId="91" fillId="0" borderId="112" xfId="0" applyFont="1" applyFill="1" applyBorder="1" applyAlignment="1">
      <alignment horizontal="center" vertical="center"/>
    </xf>
    <xf numFmtId="0" fontId="92" fillId="0" borderId="98" xfId="0" applyFont="1" applyFill="1" applyBorder="1" applyAlignment="1">
      <alignment horizontal="center" vertical="center"/>
    </xf>
    <xf numFmtId="0" fontId="91" fillId="0" borderId="98" xfId="0" applyFont="1" applyFill="1" applyBorder="1" applyAlignment="1">
      <alignment horizontal="center" vertical="center"/>
    </xf>
    <xf numFmtId="0" fontId="91" fillId="0" borderId="98" xfId="0" applyNumberFormat="1" applyFont="1" applyFill="1" applyBorder="1" applyAlignment="1">
      <alignment horizontal="center" vertical="center"/>
    </xf>
    <xf numFmtId="0" fontId="91" fillId="0" borderId="106" xfId="0" applyFont="1" applyFill="1" applyBorder="1" applyAlignment="1">
      <alignment horizontal="center" vertical="center"/>
    </xf>
    <xf numFmtId="0" fontId="91" fillId="0" borderId="109" xfId="0" applyFont="1" applyFill="1" applyBorder="1" applyAlignment="1">
      <alignment vertical="center"/>
    </xf>
    <xf numFmtId="0" fontId="93" fillId="0" borderId="109" xfId="0" applyFont="1" applyFill="1" applyBorder="1" applyAlignment="1">
      <alignment horizontal="right" vertical="center"/>
    </xf>
    <xf numFmtId="0" fontId="91" fillId="0" borderId="109" xfId="0" applyNumberFormat="1" applyFont="1" applyFill="1" applyBorder="1" applyAlignment="1">
      <alignment horizontal="right" vertical="center"/>
    </xf>
    <xf numFmtId="0" fontId="92" fillId="0" borderId="109" xfId="0" applyFont="1" applyFill="1" applyBorder="1" applyAlignment="1">
      <alignment vertical="center"/>
    </xf>
    <xf numFmtId="0" fontId="93" fillId="0" borderId="100" xfId="0" applyFont="1" applyFill="1" applyBorder="1" applyAlignment="1">
      <alignment horizontal="center" vertical="center" wrapText="1"/>
    </xf>
    <xf numFmtId="0" fontId="93" fillId="0" borderId="10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1" fillId="0" borderId="100" xfId="0" applyFont="1" applyFill="1" applyBorder="1" applyAlignment="1">
      <alignment horizontal="center" vertical="center"/>
    </xf>
    <xf numFmtId="0" fontId="94" fillId="0" borderId="100" xfId="0" applyFont="1" applyFill="1" applyBorder="1" applyAlignment="1">
      <alignment horizontal="center" vertical="center"/>
    </xf>
    <xf numFmtId="0" fontId="94" fillId="0" borderId="100" xfId="0" applyFont="1" applyFill="1" applyBorder="1" applyAlignment="1">
      <alignment horizontal="left" vertical="center"/>
    </xf>
    <xf numFmtId="0" fontId="94" fillId="0" borderId="100" xfId="0" applyNumberFormat="1" applyFont="1" applyFill="1" applyBorder="1" applyAlignment="1">
      <alignment horizontal="center" vertical="center"/>
    </xf>
    <xf numFmtId="0" fontId="91" fillId="0" borderId="100" xfId="0" applyFont="1" applyFill="1" applyBorder="1" applyAlignment="1">
      <alignment horizontal="left" vertical="center"/>
    </xf>
    <xf numFmtId="0" fontId="91" fillId="0" borderId="100" xfId="0" applyNumberFormat="1" applyFont="1" applyFill="1" applyBorder="1" applyAlignment="1">
      <alignment horizontal="center" vertical="center"/>
    </xf>
    <xf numFmtId="176" fontId="94" fillId="0" borderId="100" xfId="0" applyNumberFormat="1" applyFont="1" applyFill="1" applyBorder="1" applyAlignment="1">
      <alignment horizontal="center" vertical="center"/>
    </xf>
    <xf numFmtId="176" fontId="91" fillId="0" borderId="100" xfId="0" applyNumberFormat="1" applyFont="1" applyFill="1" applyBorder="1" applyAlignment="1">
      <alignment horizontal="center" vertical="center"/>
    </xf>
    <xf numFmtId="0" fontId="93" fillId="0" borderId="100" xfId="0" applyNumberFormat="1" applyFont="1" applyFill="1" applyBorder="1" applyAlignment="1">
      <alignment horizontal="center" vertical="center"/>
    </xf>
    <xf numFmtId="177" fontId="93" fillId="0" borderId="100" xfId="0" applyNumberFormat="1" applyFont="1" applyFill="1" applyBorder="1" applyAlignment="1">
      <alignment horizontal="center" vertical="center"/>
    </xf>
    <xf numFmtId="0" fontId="90" fillId="0" borderId="109" xfId="0" applyFont="1" applyFill="1" applyBorder="1" applyAlignment="1">
      <alignment horizontal="center" vertical="center"/>
    </xf>
    <xf numFmtId="0" fontId="90" fillId="0" borderId="109" xfId="0" applyNumberFormat="1" applyFont="1" applyFill="1" applyBorder="1" applyAlignment="1">
      <alignment horizontal="center" vertical="center"/>
    </xf>
    <xf numFmtId="0" fontId="0" fillId="0" borderId="109" xfId="0" applyFill="1" applyBorder="1" applyAlignment="1">
      <alignment horizontal="center" vertical="center"/>
    </xf>
    <xf numFmtId="0" fontId="91" fillId="0" borderId="109" xfId="0" applyFont="1" applyFill="1" applyBorder="1" applyAlignment="1">
      <alignment horizontal="right" vertical="center"/>
    </xf>
    <xf numFmtId="0" fontId="91" fillId="0" borderId="109" xfId="0" applyNumberFormat="1" applyFont="1" applyFill="1" applyBorder="1" applyAlignment="1">
      <alignment horizontal="left" vertical="center"/>
    </xf>
    <xf numFmtId="0" fontId="92" fillId="0" borderId="109" xfId="0" applyNumberFormat="1" applyFont="1" applyFill="1" applyBorder="1" applyAlignment="1">
      <alignment vertical="center"/>
    </xf>
    <xf numFmtId="0" fontId="0" fillId="0" borderId="0" xfId="0" applyNumberFormat="1" applyAlignment="1">
      <alignment vertical="center"/>
    </xf>
    <xf numFmtId="0" fontId="95" fillId="0" borderId="109" xfId="0" applyFont="1" applyBorder="1" applyAlignment="1">
      <alignment vertical="center"/>
    </xf>
    <xf numFmtId="0" fontId="97" fillId="0" borderId="111" xfId="0" applyFont="1" applyBorder="1" applyAlignment="1">
      <alignment horizontal="center" vertical="center"/>
    </xf>
    <xf numFmtId="0" fontId="97" fillId="0" borderId="92" xfId="0" applyFont="1" applyBorder="1" applyAlignment="1">
      <alignment horizontal="center" vertical="center"/>
    </xf>
    <xf numFmtId="0" fontId="97" fillId="0" borderId="71" xfId="0" applyFont="1" applyBorder="1" applyAlignment="1">
      <alignment horizontal="center" vertical="center"/>
    </xf>
    <xf numFmtId="0" fontId="98" fillId="0" borderId="109" xfId="0" applyFont="1" applyBorder="1" applyAlignment="1">
      <alignment vertical="center"/>
    </xf>
    <xf numFmtId="0" fontId="99" fillId="0" borderId="27" xfId="0" applyFont="1" applyBorder="1" applyAlignment="1">
      <alignment horizontal="center" vertical="center"/>
    </xf>
    <xf numFmtId="0" fontId="99" fillId="0" borderId="109" xfId="0" applyFont="1" applyBorder="1" applyAlignment="1">
      <alignment horizontal="center" vertical="center"/>
    </xf>
    <xf numFmtId="0" fontId="98" fillId="0" borderId="109" xfId="0" applyFont="1" applyBorder="1" applyAlignment="1">
      <alignment horizontal="center" vertical="center"/>
    </xf>
    <xf numFmtId="0" fontId="98" fillId="0" borderId="91" xfId="0" applyFont="1" applyBorder="1" applyAlignment="1">
      <alignment horizontal="center" vertical="center"/>
    </xf>
    <xf numFmtId="0" fontId="99" fillId="0" borderId="112" xfId="0" applyFont="1" applyBorder="1" applyAlignment="1">
      <alignment horizontal="center" vertical="center"/>
    </xf>
    <xf numFmtId="0" fontId="98" fillId="0" borderId="98" xfId="0" applyFont="1" applyBorder="1" applyAlignment="1">
      <alignment horizontal="center" vertical="center"/>
    </xf>
    <xf numFmtId="0" fontId="99" fillId="0" borderId="98" xfId="0" applyFont="1" applyBorder="1" applyAlignment="1">
      <alignment horizontal="center" vertical="center"/>
    </xf>
    <xf numFmtId="0" fontId="99" fillId="0" borderId="106" xfId="0" applyFont="1" applyBorder="1" applyAlignment="1">
      <alignment horizontal="center" vertical="center"/>
    </xf>
    <xf numFmtId="0" fontId="99" fillId="0" borderId="109" xfId="0" applyFont="1" applyBorder="1" applyAlignment="1">
      <alignment vertical="center"/>
    </xf>
    <xf numFmtId="0" fontId="100" fillId="0" borderId="109" xfId="0" applyFont="1" applyBorder="1" applyAlignment="1">
      <alignment horizontal="right" vertical="center"/>
    </xf>
    <xf numFmtId="0" fontId="99" fillId="0" borderId="109" xfId="0" applyFont="1" applyBorder="1" applyAlignment="1">
      <alignment horizontal="right" vertical="center"/>
    </xf>
    <xf numFmtId="0" fontId="95" fillId="0" borderId="109" xfId="0" applyFont="1" applyBorder="1" applyAlignment="1">
      <alignment vertical="center" wrapText="1"/>
    </xf>
    <xf numFmtId="0" fontId="100" fillId="0" borderId="100" xfId="0" applyFont="1" applyBorder="1" applyAlignment="1">
      <alignment horizontal="center" vertical="center" wrapText="1"/>
    </xf>
    <xf numFmtId="0" fontId="100" fillId="0" borderId="31" xfId="0" applyFont="1" applyBorder="1" applyAlignment="1">
      <alignment horizontal="center" vertical="center" wrapText="1"/>
    </xf>
    <xf numFmtId="0" fontId="99" fillId="0" borderId="86" xfId="0" applyFont="1" applyBorder="1" applyAlignment="1">
      <alignment horizontal="center" vertical="center"/>
    </xf>
    <xf numFmtId="0" fontId="99" fillId="0" borderId="106" xfId="0" applyFont="1" applyBorder="1" applyAlignment="1">
      <alignment horizontal="left" vertical="center"/>
    </xf>
    <xf numFmtId="176" fontId="99" fillId="0" borderId="106" xfId="0" applyNumberFormat="1" applyFont="1" applyBorder="1" applyAlignment="1">
      <alignment horizontal="center" vertical="center"/>
    </xf>
    <xf numFmtId="0" fontId="100" fillId="0" borderId="106" xfId="0" applyFont="1" applyBorder="1" applyAlignment="1">
      <alignment horizontal="center" vertical="center"/>
    </xf>
    <xf numFmtId="177" fontId="100" fillId="0" borderId="106" xfId="0" applyNumberFormat="1" applyFont="1" applyBorder="1" applyAlignment="1">
      <alignment horizontal="center" vertical="center"/>
    </xf>
    <xf numFmtId="0" fontId="97" fillId="0" borderId="109" xfId="0" applyFont="1" applyBorder="1" applyAlignment="1">
      <alignment horizontal="center" vertical="center"/>
    </xf>
    <xf numFmtId="0" fontId="95" fillId="0" borderId="109" xfId="0" applyFont="1" applyBorder="1" applyAlignment="1">
      <alignment horizontal="center" vertical="center"/>
    </xf>
    <xf numFmtId="0" fontId="99" fillId="0" borderId="109" xfId="0" applyFont="1" applyBorder="1" applyAlignment="1">
      <alignment horizontal="left" vertical="center"/>
    </xf>
    <xf numFmtId="0" fontId="91" fillId="0" borderId="106" xfId="0" applyFont="1" applyBorder="1" applyAlignment="1">
      <alignment horizontal="center" vertical="center"/>
    </xf>
    <xf numFmtId="0" fontId="91" fillId="0" borderId="106" xfId="0" applyFont="1" applyBorder="1" applyAlignment="1">
      <alignment horizontal="left" vertical="center"/>
    </xf>
    <xf numFmtId="0" fontId="0" fillId="0" borderId="109" xfId="0" applyFill="1" applyBorder="1" applyAlignment="1">
      <alignment vertical="center" wrapText="1"/>
    </xf>
    <xf numFmtId="0" fontId="91" fillId="0" borderId="100" xfId="0" quotePrefix="1" applyFont="1" applyFill="1" applyBorder="1" applyAlignment="1">
      <alignment horizontal="center" vertical="center"/>
    </xf>
    <xf numFmtId="0" fontId="101" fillId="0" borderId="0" xfId="0" applyFont="1" applyAlignment="1">
      <alignment vertical="center"/>
    </xf>
    <xf numFmtId="0" fontId="94" fillId="0" borderId="100" xfId="0" quotePrefix="1" applyFont="1" applyFill="1" applyBorder="1" applyAlignment="1">
      <alignment horizontal="center" vertical="center"/>
    </xf>
    <xf numFmtId="0" fontId="102" fillId="0" borderId="100" xfId="0" applyFont="1" applyFill="1" applyBorder="1" applyAlignment="1">
      <alignment horizontal="center" vertical="center"/>
    </xf>
    <xf numFmtId="0" fontId="91" fillId="0" borderId="109" xfId="0" applyFont="1" applyFill="1" applyBorder="1" applyAlignment="1">
      <alignment horizontal="left" vertical="center"/>
    </xf>
    <xf numFmtId="0" fontId="0" fillId="0" borderId="10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06" fillId="5" borderId="100" xfId="1" applyFont="1" applyFill="1" applyBorder="1" applyAlignment="1" applyProtection="1">
      <alignment horizontal="center" vertical="center" wrapText="1"/>
    </xf>
    <xf numFmtId="0" fontId="106" fillId="5" borderId="100" xfId="0" applyFont="1" applyFill="1" applyBorder="1" applyAlignment="1">
      <alignment horizontal="center" vertical="center" wrapText="1"/>
    </xf>
    <xf numFmtId="177" fontId="107" fillId="0" borderId="0" xfId="0" applyNumberFormat="1" applyFont="1" applyAlignment="1">
      <alignment horizontal="center" vertical="center" wrapText="1"/>
    </xf>
    <xf numFmtId="44" fontId="106" fillId="6" borderId="100" xfId="1" applyFont="1" applyFill="1" applyBorder="1" applyAlignment="1" applyProtection="1">
      <alignment horizontal="center" vertical="center" wrapText="1"/>
    </xf>
    <xf numFmtId="0" fontId="106" fillId="6" borderId="100" xfId="0" applyFont="1" applyFill="1" applyBorder="1" applyAlignment="1">
      <alignment horizontal="center" vertical="center" wrapText="1"/>
    </xf>
    <xf numFmtId="178" fontId="90" fillId="0" borderId="0" xfId="0" applyNumberFormat="1" applyFont="1" applyAlignment="1">
      <alignment horizontal="center" vertical="center" wrapText="1"/>
    </xf>
    <xf numFmtId="0" fontId="97" fillId="0" borderId="100" xfId="0" applyFont="1" applyBorder="1" applyAlignment="1">
      <alignment horizontal="center" vertical="center" wrapText="1"/>
    </xf>
    <xf numFmtId="0" fontId="97" fillId="0" borderId="113" xfId="0" applyFont="1" applyBorder="1" applyAlignment="1">
      <alignment horizontal="center" vertical="center" wrapText="1"/>
    </xf>
    <xf numFmtId="177" fontId="90" fillId="4" borderId="106" xfId="0" applyNumberFormat="1" applyFont="1" applyFill="1" applyBorder="1" applyAlignment="1">
      <alignment horizontal="center" vertical="center" wrapText="1"/>
    </xf>
    <xf numFmtId="177" fontId="90" fillId="0" borderId="0" xfId="0" applyNumberFormat="1" applyFont="1" applyAlignment="1">
      <alignment horizontal="center" vertical="center" wrapText="1"/>
    </xf>
    <xf numFmtId="177" fontId="90" fillId="0" borderId="0" xfId="0" applyNumberFormat="1" applyFont="1" applyAlignment="1">
      <alignment vertical="center" wrapText="1"/>
    </xf>
    <xf numFmtId="0" fontId="0" fillId="7" borderId="100" xfId="0" applyFill="1" applyBorder="1" applyAlignment="1">
      <alignment horizontal="center" vertical="center"/>
    </xf>
    <xf numFmtId="44" fontId="106" fillId="6" borderId="113" xfId="1" applyFont="1" applyFill="1" applyBorder="1" applyAlignment="1" applyProtection="1">
      <alignment horizontal="center" vertical="center" wrapText="1"/>
    </xf>
    <xf numFmtId="44" fontId="106" fillId="6" borderId="114" xfId="1" applyFont="1" applyFill="1" applyBorder="1" applyAlignment="1" applyProtection="1">
      <alignment horizontal="center" vertical="center" wrapText="1"/>
    </xf>
    <xf numFmtId="0" fontId="106" fillId="6" borderId="31" xfId="0" applyFont="1" applyFill="1" applyBorder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104" fillId="7" borderId="100" xfId="0" applyFont="1" applyFill="1" applyBorder="1" applyAlignment="1">
      <alignment horizontal="center" vertical="center"/>
    </xf>
    <xf numFmtId="0" fontId="90" fillId="0" borderId="100" xfId="0" applyFont="1" applyBorder="1" applyAlignment="1">
      <alignment vertical="center" wrapText="1"/>
    </xf>
    <xf numFmtId="177" fontId="90" fillId="4" borderId="86" xfId="0" applyNumberFormat="1" applyFont="1" applyFill="1" applyBorder="1" applyAlignment="1">
      <alignment horizontal="center" vertical="center" wrapText="1"/>
    </xf>
    <xf numFmtId="177" fontId="90" fillId="0" borderId="100" xfId="0" applyNumberFormat="1" applyFont="1" applyBorder="1" applyAlignment="1">
      <alignment vertical="center" wrapText="1"/>
    </xf>
    <xf numFmtId="0" fontId="90" fillId="0" borderId="100" xfId="0" applyFont="1" applyBorder="1" applyAlignment="1">
      <alignment horizontal="center" vertical="center" wrapText="1"/>
    </xf>
    <xf numFmtId="177" fontId="90" fillId="0" borderId="100" xfId="0" applyNumberFormat="1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2" fillId="8" borderId="127" xfId="0" applyFont="1" applyFill="1" applyBorder="1" applyAlignment="1">
      <alignment horizontal="center" vertical="center" wrapText="1"/>
    </xf>
    <xf numFmtId="0" fontId="112" fillId="8" borderId="100" xfId="0" applyFont="1" applyFill="1" applyBorder="1" applyAlignment="1">
      <alignment horizontal="center" vertical="center" wrapText="1"/>
    </xf>
    <xf numFmtId="8" fontId="112" fillId="8" borderId="100" xfId="0" applyNumberFormat="1" applyFont="1" applyFill="1" applyBorder="1" applyAlignment="1">
      <alignment horizontal="center" vertical="center" wrapText="1"/>
    </xf>
    <xf numFmtId="0" fontId="112" fillId="8" borderId="128" xfId="0" applyFont="1" applyFill="1" applyBorder="1" applyAlignment="1">
      <alignment horizontal="center" vertical="center" wrapText="1"/>
    </xf>
    <xf numFmtId="179" fontId="113" fillId="0" borderId="127" xfId="0" applyNumberFormat="1" applyFont="1" applyBorder="1" applyAlignment="1" applyProtection="1">
      <alignment horizontal="center" vertical="center" wrapText="1"/>
      <protection locked="0"/>
    </xf>
    <xf numFmtId="0" fontId="113" fillId="0" borderId="100" xfId="0" applyFont="1" applyBorder="1" applyAlignment="1">
      <alignment horizontal="center" vertical="center"/>
    </xf>
    <xf numFmtId="8" fontId="113" fillId="0" borderId="100" xfId="0" applyNumberFormat="1" applyFont="1" applyBorder="1" applyAlignment="1">
      <alignment horizontal="center" vertical="center"/>
    </xf>
    <xf numFmtId="180" fontId="113" fillId="0" borderId="128" xfId="0" applyNumberFormat="1" applyFont="1" applyBorder="1" applyAlignment="1" applyProtection="1">
      <alignment vertical="center" wrapText="1"/>
      <protection locked="0"/>
    </xf>
    <xf numFmtId="0" fontId="113" fillId="0" borderId="100" xfId="0" applyFont="1" applyBorder="1" applyAlignment="1" applyProtection="1">
      <alignment horizontal="center" vertical="center" wrapText="1"/>
      <protection locked="0"/>
    </xf>
    <xf numFmtId="8" fontId="114" fillId="0" borderId="100" xfId="0" applyNumberFormat="1" applyFont="1" applyBorder="1" applyAlignment="1">
      <alignment horizontal="center" vertical="center"/>
    </xf>
    <xf numFmtId="180" fontId="114" fillId="0" borderId="128" xfId="0" applyNumberFormat="1" applyFont="1" applyBorder="1" applyAlignment="1" applyProtection="1">
      <alignment horizontal="center" vertical="center" wrapText="1"/>
      <protection locked="0"/>
    </xf>
    <xf numFmtId="180" fontId="113" fillId="0" borderId="127" xfId="0" applyNumberFormat="1" applyFont="1" applyBorder="1" applyAlignment="1" applyProtection="1">
      <alignment horizontal="center" vertical="center" wrapText="1"/>
      <protection locked="0"/>
    </xf>
    <xf numFmtId="180" fontId="113" fillId="0" borderId="128" xfId="0" applyNumberFormat="1" applyFont="1" applyBorder="1" applyAlignment="1" applyProtection="1">
      <alignment horizontal="center" vertical="center" wrapText="1"/>
      <protection locked="0"/>
    </xf>
    <xf numFmtId="8" fontId="114" fillId="10" borderId="100" xfId="0" applyNumberFormat="1" applyFont="1" applyFill="1" applyBorder="1" applyAlignment="1">
      <alignment horizontal="center" vertical="center"/>
    </xf>
    <xf numFmtId="40" fontId="114" fillId="11" borderId="128" xfId="0" applyNumberFormat="1" applyFont="1" applyFill="1" applyBorder="1" applyAlignment="1">
      <alignment horizontal="center" vertical="center"/>
    </xf>
    <xf numFmtId="8" fontId="114" fillId="11" borderId="100" xfId="0" applyNumberFormat="1" applyFont="1" applyFill="1" applyBorder="1" applyAlignment="1">
      <alignment horizontal="center" vertical="center"/>
    </xf>
    <xf numFmtId="40" fontId="113" fillId="11" borderId="128" xfId="0" applyNumberFormat="1" applyFont="1" applyFill="1" applyBorder="1" applyAlignment="1">
      <alignment horizontal="center" vertical="center"/>
    </xf>
    <xf numFmtId="8" fontId="114" fillId="11" borderId="130" xfId="0" applyNumberFormat="1" applyFont="1" applyFill="1" applyBorder="1" applyAlignment="1">
      <alignment horizontal="center" vertical="center"/>
    </xf>
    <xf numFmtId="40" fontId="114" fillId="11" borderId="131" xfId="0" applyNumberFormat="1" applyFont="1" applyFill="1" applyBorder="1" applyAlignment="1">
      <alignment horizontal="center" vertical="center"/>
    </xf>
    <xf numFmtId="0" fontId="116" fillId="0" borderId="0" xfId="0" applyFont="1" applyFill="1" applyAlignment="1">
      <alignment vertical="center"/>
    </xf>
    <xf numFmtId="0" fontId="117" fillId="0" borderId="0" xfId="0" applyFont="1" applyFill="1" applyAlignment="1">
      <alignment vertical="center"/>
    </xf>
    <xf numFmtId="0" fontId="118" fillId="0" borderId="125" xfId="0" applyFont="1" applyFill="1" applyBorder="1" applyAlignment="1">
      <alignment horizontal="center" vertical="center"/>
    </xf>
    <xf numFmtId="0" fontId="116" fillId="0" borderId="100" xfId="0" applyFont="1" applyFill="1" applyBorder="1" applyAlignment="1">
      <alignment horizontal="center" vertical="center"/>
    </xf>
    <xf numFmtId="58" fontId="116" fillId="0" borderId="100" xfId="0" applyNumberFormat="1" applyFont="1" applyFill="1" applyBorder="1" applyAlignment="1">
      <alignment horizontal="center" vertical="center"/>
    </xf>
    <xf numFmtId="20" fontId="116" fillId="0" borderId="100" xfId="0" applyNumberFormat="1" applyFont="1" applyFill="1" applyBorder="1" applyAlignment="1">
      <alignment horizontal="center" vertical="center"/>
    </xf>
    <xf numFmtId="0" fontId="119" fillId="0" borderId="0" xfId="0" applyFont="1" applyFill="1" applyAlignment="1">
      <alignment vertical="center"/>
    </xf>
    <xf numFmtId="0" fontId="116" fillId="0" borderId="86" xfId="0" applyFont="1" applyFill="1" applyBorder="1" applyAlignment="1">
      <alignment horizontal="center" vertical="center"/>
    </xf>
    <xf numFmtId="0" fontId="120" fillId="0" borderId="0" xfId="0" applyFont="1" applyFill="1" applyAlignment="1">
      <alignment vertical="center"/>
    </xf>
    <xf numFmtId="0" fontId="116" fillId="0" borderId="100" xfId="0" applyFont="1" applyFill="1" applyBorder="1" applyAlignment="1">
      <alignment vertical="center"/>
    </xf>
    <xf numFmtId="0" fontId="116" fillId="0" borderId="100" xfId="0" applyFont="1" applyFill="1" applyBorder="1" applyAlignment="1">
      <alignment horizontal="center" vertical="center" wrapText="1"/>
    </xf>
    <xf numFmtId="0" fontId="116" fillId="0" borderId="31" xfId="0" applyFont="1" applyFill="1" applyBorder="1" applyAlignment="1">
      <alignment vertical="center"/>
    </xf>
    <xf numFmtId="0" fontId="122" fillId="0" borderId="0" xfId="0" applyFont="1" applyFill="1" applyAlignment="1">
      <alignment vertical="center"/>
    </xf>
    <xf numFmtId="0" fontId="121" fillId="0" borderId="100" xfId="0" applyFont="1" applyFill="1" applyBorder="1" applyAlignment="1">
      <alignment horizontal="center" vertical="center"/>
    </xf>
    <xf numFmtId="0" fontId="118" fillId="12" borderId="100" xfId="0" applyFont="1" applyFill="1" applyBorder="1" applyAlignment="1">
      <alignment horizontal="center" vertical="center"/>
    </xf>
    <xf numFmtId="0" fontId="116" fillId="0" borderId="0" xfId="0" applyFont="1" applyFill="1" applyAlignment="1">
      <alignment horizontal="center" vertical="center"/>
    </xf>
    <xf numFmtId="0" fontId="124" fillId="13" borderId="100" xfId="0" applyFont="1" applyFill="1" applyBorder="1" applyAlignment="1">
      <alignment horizontal="center" vertical="center"/>
    </xf>
    <xf numFmtId="179" fontId="124" fillId="13" borderId="100" xfId="0" applyNumberFormat="1" applyFont="1" applyFill="1" applyBorder="1" applyAlignment="1">
      <alignment horizontal="center" vertical="center"/>
    </xf>
    <xf numFmtId="40" fontId="124" fillId="13" borderId="100" xfId="0" applyNumberFormat="1" applyFont="1" applyFill="1" applyBorder="1" applyAlignment="1">
      <alignment horizontal="center" vertical="center"/>
    </xf>
    <xf numFmtId="176" fontId="124" fillId="13" borderId="100" xfId="0" applyNumberFormat="1" applyFont="1" applyFill="1" applyBorder="1" applyAlignment="1">
      <alignment horizontal="center" vertical="center"/>
    </xf>
    <xf numFmtId="0" fontId="126" fillId="0" borderId="100" xfId="0" applyFont="1" applyBorder="1" applyAlignment="1">
      <alignment horizontal="center" vertical="center" wrapText="1"/>
    </xf>
    <xf numFmtId="179" fontId="126" fillId="0" borderId="100" xfId="0" applyNumberFormat="1" applyFont="1" applyBorder="1" applyAlignment="1">
      <alignment horizontal="center" vertical="center" wrapText="1"/>
    </xf>
    <xf numFmtId="40" fontId="126" fillId="0" borderId="100" xfId="0" applyNumberFormat="1" applyFont="1" applyBorder="1" applyAlignment="1">
      <alignment horizontal="center" vertical="center" wrapText="1"/>
    </xf>
    <xf numFmtId="176" fontId="126" fillId="0" borderId="100" xfId="0" applyNumberFormat="1" applyFont="1" applyBorder="1" applyAlignment="1">
      <alignment horizontal="center" vertical="center" wrapText="1"/>
    </xf>
    <xf numFmtId="0" fontId="125" fillId="0" borderId="100" xfId="0" applyFont="1" applyBorder="1" applyAlignment="1">
      <alignment horizontal="center" vertical="center" wrapText="1"/>
    </xf>
    <xf numFmtId="0" fontId="112" fillId="13" borderId="100" xfId="0" applyFont="1" applyFill="1" applyBorder="1" applyAlignment="1">
      <alignment horizontal="center" vertical="center" wrapText="1"/>
    </xf>
    <xf numFmtId="181" fontId="128" fillId="13" borderId="100" xfId="0" applyNumberFormat="1" applyFont="1" applyFill="1" applyBorder="1" applyAlignment="1">
      <alignment horizontal="center" vertical="center" wrapText="1"/>
    </xf>
    <xf numFmtId="180" fontId="114" fillId="0" borderId="127" xfId="0" applyNumberFormat="1" applyFont="1" applyBorder="1" applyAlignment="1" applyProtection="1">
      <alignment horizontal="right" vertical="center" wrapText="1"/>
      <protection locked="0"/>
    </xf>
    <xf numFmtId="180" fontId="114" fillId="0" borderId="100" xfId="0" applyNumberFormat="1" applyFont="1" applyBorder="1" applyAlignment="1" applyProtection="1">
      <alignment horizontal="right" vertical="center" wrapText="1"/>
      <protection locked="0"/>
    </xf>
    <xf numFmtId="40" fontId="113" fillId="9" borderId="127" xfId="0" applyNumberFormat="1" applyFont="1" applyFill="1" applyBorder="1" applyAlignment="1">
      <alignment horizontal="left" vertical="center" wrapText="1"/>
    </xf>
    <xf numFmtId="40" fontId="113" fillId="9" borderId="100" xfId="0" applyNumberFormat="1" applyFont="1" applyFill="1" applyBorder="1" applyAlignment="1">
      <alignment horizontal="left" vertical="center" wrapText="1"/>
    </xf>
    <xf numFmtId="40" fontId="113" fillId="9" borderId="128" xfId="0" applyNumberFormat="1" applyFont="1" applyFill="1" applyBorder="1" applyAlignment="1">
      <alignment horizontal="left" vertical="center" wrapText="1"/>
    </xf>
    <xf numFmtId="0" fontId="113" fillId="0" borderId="100" xfId="0" applyFont="1" applyBorder="1" applyAlignment="1">
      <alignment horizontal="center" vertical="center"/>
    </xf>
    <xf numFmtId="0" fontId="113" fillId="9" borderId="127" xfId="0" applyFont="1" applyFill="1" applyBorder="1" applyAlignment="1">
      <alignment horizontal="right" vertical="center"/>
    </xf>
    <xf numFmtId="0" fontId="113" fillId="9" borderId="100" xfId="0" applyFont="1" applyFill="1" applyBorder="1" applyAlignment="1">
      <alignment horizontal="right" vertical="center"/>
    </xf>
    <xf numFmtId="0" fontId="113" fillId="9" borderId="129" xfId="0" applyFont="1" applyFill="1" applyBorder="1" applyAlignment="1">
      <alignment horizontal="right" vertical="center"/>
    </xf>
    <xf numFmtId="0" fontId="113" fillId="9" borderId="130" xfId="0" applyFont="1" applyFill="1" applyBorder="1" applyAlignment="1">
      <alignment horizontal="right" vertical="center"/>
    </xf>
    <xf numFmtId="0" fontId="115" fillId="0" borderId="113" xfId="0" applyFont="1" applyFill="1" applyBorder="1" applyAlignment="1">
      <alignment horizontal="center" vertical="center"/>
    </xf>
    <xf numFmtId="0" fontId="115" fillId="0" borderId="114" xfId="0" applyFont="1" applyFill="1" applyBorder="1" applyAlignment="1">
      <alignment horizontal="center" vertical="center"/>
    </xf>
    <xf numFmtId="0" fontId="115" fillId="0" borderId="31" xfId="0" applyFont="1" applyFill="1" applyBorder="1" applyAlignment="1">
      <alignment horizontal="center" vertical="center"/>
    </xf>
    <xf numFmtId="0" fontId="116" fillId="0" borderId="116" xfId="0" applyFont="1" applyFill="1" applyBorder="1" applyAlignment="1">
      <alignment horizontal="center" vertical="center"/>
    </xf>
    <xf numFmtId="0" fontId="116" fillId="0" borderId="86" xfId="0" applyFont="1" applyFill="1" applyBorder="1" applyAlignment="1">
      <alignment horizontal="center" vertical="center"/>
    </xf>
    <xf numFmtId="0" fontId="116" fillId="0" borderId="100" xfId="0" applyFont="1" applyFill="1" applyBorder="1" applyAlignment="1">
      <alignment horizontal="center" vertical="center"/>
    </xf>
    <xf numFmtId="20" fontId="116" fillId="0" borderId="100" xfId="0" applyNumberFormat="1" applyFont="1" applyFill="1" applyBorder="1" applyAlignment="1">
      <alignment horizontal="center" vertical="center"/>
    </xf>
    <xf numFmtId="58" fontId="116" fillId="0" borderId="100" xfId="0" applyNumberFormat="1" applyFont="1" applyFill="1" applyBorder="1" applyAlignment="1">
      <alignment horizontal="center" vertical="center"/>
    </xf>
    <xf numFmtId="0" fontId="116" fillId="0" borderId="116" xfId="0" applyFont="1" applyFill="1" applyBorder="1" applyAlignment="1">
      <alignment horizontal="center" vertical="center" wrapText="1" shrinkToFit="1"/>
    </xf>
    <xf numFmtId="0" fontId="116" fillId="0" borderId="86" xfId="0" applyFont="1" applyFill="1" applyBorder="1" applyAlignment="1">
      <alignment horizontal="center" vertical="center" wrapText="1" shrinkToFit="1"/>
    </xf>
    <xf numFmtId="0" fontId="118" fillId="0" borderId="100" xfId="0" applyFont="1" applyFill="1" applyBorder="1" applyAlignment="1">
      <alignment horizontal="right" vertical="center"/>
    </xf>
    <xf numFmtId="0" fontId="127" fillId="0" borderId="100" xfId="0" applyFont="1" applyBorder="1" applyAlignment="1">
      <alignment horizontal="center" vertical="center"/>
    </xf>
    <xf numFmtId="0" fontId="127" fillId="13" borderId="100" xfId="0" applyFont="1" applyFill="1" applyBorder="1" applyAlignment="1">
      <alignment horizontal="center" vertical="center" wrapText="1"/>
    </xf>
    <xf numFmtId="0" fontId="123" fillId="0" borderId="100" xfId="0" applyFont="1" applyBorder="1" applyAlignment="1">
      <alignment horizontal="left" vertical="center" wrapText="1"/>
    </xf>
    <xf numFmtId="0" fontId="123" fillId="0" borderId="100" xfId="0" applyFont="1" applyBorder="1" applyAlignment="1">
      <alignment horizontal="left" vertical="center"/>
    </xf>
    <xf numFmtId="0" fontId="96" fillId="0" borderId="98" xfId="0" applyFont="1" applyBorder="1" applyAlignment="1">
      <alignment horizontal="center" vertical="center"/>
    </xf>
    <xf numFmtId="0" fontId="100" fillId="0" borderId="113" xfId="0" applyFont="1" applyBorder="1" applyAlignment="1">
      <alignment horizontal="center" vertical="center" wrapText="1"/>
    </xf>
    <xf numFmtId="0" fontId="100" fillId="0" borderId="114" xfId="0" applyFont="1" applyBorder="1" applyAlignment="1">
      <alignment horizontal="center" vertical="center" wrapText="1"/>
    </xf>
    <xf numFmtId="0" fontId="100" fillId="0" borderId="31" xfId="0" applyFont="1" applyBorder="1" applyAlignment="1">
      <alignment horizontal="center" vertical="center" wrapText="1"/>
    </xf>
    <xf numFmtId="0" fontId="100" fillId="0" borderId="113" xfId="0" applyFont="1" applyBorder="1" applyAlignment="1">
      <alignment horizontal="center" vertical="center"/>
    </xf>
    <xf numFmtId="0" fontId="100" fillId="0" borderId="114" xfId="0" applyFont="1" applyBorder="1" applyAlignment="1">
      <alignment horizontal="center" vertical="center"/>
    </xf>
    <xf numFmtId="0" fontId="100" fillId="0" borderId="31" xfId="0" applyFont="1" applyBorder="1" applyAlignment="1">
      <alignment horizontal="center" vertical="center"/>
    </xf>
    <xf numFmtId="0" fontId="91" fillId="0" borderId="113" xfId="0" applyFont="1" applyFill="1" applyBorder="1" applyAlignment="1">
      <alignment horizontal="left" vertical="center" wrapText="1"/>
    </xf>
    <xf numFmtId="0" fontId="91" fillId="0" borderId="114" xfId="0" applyFont="1" applyFill="1" applyBorder="1" applyAlignment="1">
      <alignment horizontal="left" vertical="center" wrapText="1"/>
    </xf>
    <xf numFmtId="0" fontId="91" fillId="0" borderId="31" xfId="0" applyFont="1" applyFill="1" applyBorder="1" applyAlignment="1">
      <alignment horizontal="left" vertical="center" wrapText="1"/>
    </xf>
    <xf numFmtId="0" fontId="89" fillId="0" borderId="109" xfId="0" applyFont="1" applyFill="1" applyBorder="1" applyAlignment="1">
      <alignment horizontal="center" vertical="center"/>
    </xf>
    <xf numFmtId="0" fontId="93" fillId="0" borderId="100" xfId="0" applyFont="1" applyFill="1" applyBorder="1" applyAlignment="1">
      <alignment horizontal="center" vertical="center" wrapText="1"/>
    </xf>
    <xf numFmtId="0" fontId="93" fillId="0" borderId="100" xfId="0" applyNumberFormat="1" applyFont="1" applyFill="1" applyBorder="1" applyAlignment="1">
      <alignment horizontal="center" vertical="center"/>
    </xf>
    <xf numFmtId="177" fontId="93" fillId="0" borderId="100" xfId="0" applyNumberFormat="1" applyFont="1" applyFill="1" applyBorder="1" applyAlignment="1">
      <alignment horizontal="center" vertical="center"/>
    </xf>
    <xf numFmtId="0" fontId="102" fillId="0" borderId="113" xfId="0" applyFont="1" applyFill="1" applyBorder="1" applyAlignment="1">
      <alignment horizontal="left" vertical="center" wrapText="1"/>
    </xf>
    <xf numFmtId="0" fontId="102" fillId="0" borderId="114" xfId="0" applyFont="1" applyFill="1" applyBorder="1" applyAlignment="1">
      <alignment horizontal="left" vertical="center" wrapText="1"/>
    </xf>
    <xf numFmtId="0" fontId="102" fillId="0" borderId="31" xfId="0" applyFont="1" applyFill="1" applyBorder="1" applyAlignment="1">
      <alignment horizontal="left" vertical="center" wrapText="1"/>
    </xf>
    <xf numFmtId="0" fontId="94" fillId="0" borderId="113" xfId="0" applyFont="1" applyFill="1" applyBorder="1" applyAlignment="1">
      <alignment horizontal="left" vertical="center" wrapText="1"/>
    </xf>
    <xf numFmtId="0" fontId="94" fillId="0" borderId="114" xfId="0" applyFont="1" applyFill="1" applyBorder="1" applyAlignment="1">
      <alignment horizontal="left" vertical="center" wrapText="1"/>
    </xf>
    <xf numFmtId="0" fontId="94" fillId="0" borderId="31" xfId="0" applyFont="1" applyFill="1" applyBorder="1" applyAlignment="1">
      <alignment horizontal="left" vertical="center" wrapText="1"/>
    </xf>
    <xf numFmtId="0" fontId="93" fillId="0" borderId="100" xfId="0" applyFont="1" applyFill="1" applyBorder="1" applyAlignment="1">
      <alignment horizontal="center" vertical="center"/>
    </xf>
    <xf numFmtId="0" fontId="89" fillId="0" borderId="109" xfId="0" applyNumberFormat="1" applyFont="1" applyFill="1" applyBorder="1" applyAlignment="1">
      <alignment horizontal="center" vertical="center"/>
    </xf>
    <xf numFmtId="0" fontId="85" fillId="0" borderId="109" xfId="0" applyFont="1" applyBorder="1" applyAlignment="1">
      <alignment vertical="center"/>
    </xf>
    <xf numFmtId="0" fontId="125" fillId="0" borderId="100" xfId="0" applyFont="1" applyBorder="1" applyAlignment="1">
      <alignment horizontal="center" vertical="center"/>
    </xf>
    <xf numFmtId="0" fontId="112" fillId="0" borderId="0" xfId="0" applyFont="1" applyFill="1" applyAlignment="1">
      <alignment vertical="center"/>
    </xf>
    <xf numFmtId="0" fontId="130" fillId="0" borderId="100" xfId="0" applyFont="1" applyFill="1" applyBorder="1" applyAlignment="1">
      <alignment horizontal="center" vertical="center"/>
    </xf>
    <xf numFmtId="0" fontId="112" fillId="0" borderId="100" xfId="0" applyFont="1" applyFill="1" applyBorder="1" applyAlignment="1">
      <alignment horizontal="center" vertical="center"/>
    </xf>
    <xf numFmtId="183" fontId="129" fillId="0" borderId="100" xfId="0" applyNumberFormat="1" applyFont="1" applyFill="1" applyBorder="1" applyAlignment="1">
      <alignment horizontal="center" vertical="center"/>
    </xf>
    <xf numFmtId="0" fontId="112" fillId="0" borderId="0" xfId="0" applyFont="1" applyFill="1" applyAlignment="1">
      <alignment horizontal="center" vertical="center"/>
    </xf>
    <xf numFmtId="182" fontId="112" fillId="0" borderId="0" xfId="0" applyNumberFormat="1" applyFont="1" applyFill="1" applyAlignment="1">
      <alignment horizontal="center" vertical="center"/>
    </xf>
    <xf numFmtId="1" fontId="112" fillId="0" borderId="0" xfId="0" applyNumberFormat="1" applyFont="1" applyFill="1" applyAlignment="1">
      <alignment horizontal="center" vertical="center"/>
    </xf>
    <xf numFmtId="0" fontId="133" fillId="0" borderId="100" xfId="0" applyFont="1" applyBorder="1" applyAlignment="1">
      <alignment horizontal="center" vertical="center"/>
    </xf>
    <xf numFmtId="182" fontId="133" fillId="0" borderId="100" xfId="0" applyNumberFormat="1" applyFont="1" applyBorder="1" applyAlignment="1">
      <alignment horizontal="center" vertical="center"/>
    </xf>
    <xf numFmtId="0" fontId="133" fillId="0" borderId="100" xfId="0" applyFont="1" applyBorder="1" applyAlignment="1">
      <alignment horizontal="center" vertical="center" wrapText="1"/>
    </xf>
    <xf numFmtId="1" fontId="133" fillId="0" borderId="100" xfId="0" applyNumberFormat="1" applyFont="1" applyBorder="1" applyAlignment="1">
      <alignment horizontal="center" vertical="center"/>
    </xf>
    <xf numFmtId="0" fontId="128" fillId="0" borderId="100" xfId="0" applyFont="1" applyBorder="1" applyAlignment="1">
      <alignment horizontal="center" vertical="center"/>
    </xf>
    <xf numFmtId="58" fontId="110" fillId="0" borderId="100" xfId="0" applyNumberFormat="1" applyFont="1" applyBorder="1" applyAlignment="1">
      <alignment horizontal="center" vertical="center"/>
    </xf>
    <xf numFmtId="0" fontId="110" fillId="0" borderId="100" xfId="0" applyFont="1" applyBorder="1" applyAlignment="1">
      <alignment horizontal="center" vertical="center"/>
    </xf>
    <xf numFmtId="182" fontId="110" fillId="0" borderId="100" xfId="0" applyNumberFormat="1" applyFont="1" applyBorder="1" applyAlignment="1">
      <alignment horizontal="center" vertical="center"/>
    </xf>
    <xf numFmtId="0" fontId="110" fillId="0" borderId="100" xfId="0" applyFont="1" applyBorder="1" applyAlignment="1">
      <alignment horizontal="center" vertical="center" wrapText="1"/>
    </xf>
    <xf numFmtId="0" fontId="113" fillId="0" borderId="100" xfId="0" applyFont="1" applyBorder="1" applyAlignment="1">
      <alignment vertical="center"/>
    </xf>
    <xf numFmtId="182" fontId="110" fillId="0" borderId="100" xfId="0" applyNumberFormat="1" applyFont="1" applyBorder="1" applyAlignment="1">
      <alignment horizontal="center" vertical="center" wrapText="1"/>
    </xf>
    <xf numFmtId="0" fontId="134" fillId="0" borderId="100" xfId="0" applyFont="1" applyBorder="1" applyAlignment="1">
      <alignment horizontal="center" vertical="center" wrapText="1"/>
    </xf>
    <xf numFmtId="0" fontId="135" fillId="0" borderId="100" xfId="0" applyFont="1" applyBorder="1" applyAlignment="1">
      <alignment horizontal="center" vertical="center"/>
    </xf>
    <xf numFmtId="1" fontId="110" fillId="0" borderId="100" xfId="0" applyNumberFormat="1" applyFont="1" applyBorder="1" applyAlignment="1">
      <alignment horizontal="center" vertical="center"/>
    </xf>
    <xf numFmtId="1" fontId="113" fillId="0" borderId="100" xfId="0" applyNumberFormat="1" applyFont="1" applyBorder="1" applyAlignment="1">
      <alignment horizontal="center" vertical="center"/>
    </xf>
    <xf numFmtId="183" fontId="111" fillId="0" borderId="100" xfId="0" applyNumberFormat="1" applyFont="1" applyBorder="1" applyAlignment="1">
      <alignment horizontal="center" vertical="center"/>
    </xf>
    <xf numFmtId="0" fontId="111" fillId="0" borderId="100" xfId="0" applyFont="1" applyBorder="1" applyAlignment="1">
      <alignment horizontal="center" vertical="center"/>
    </xf>
    <xf numFmtId="182" fontId="111" fillId="0" borderId="100" xfId="0" applyNumberFormat="1" applyFont="1" applyBorder="1" applyAlignment="1">
      <alignment horizontal="center" vertical="center"/>
    </xf>
    <xf numFmtId="0" fontId="113" fillId="0" borderId="100" xfId="0" applyFont="1" applyBorder="1" applyAlignment="1">
      <alignment horizontal="center" vertical="center" wrapText="1"/>
    </xf>
    <xf numFmtId="3" fontId="110" fillId="0" borderId="100" xfId="0" applyNumberFormat="1" applyFont="1" applyBorder="1" applyAlignment="1">
      <alignment horizontal="center" vertical="center"/>
    </xf>
    <xf numFmtId="1" fontId="111" fillId="0" borderId="100" xfId="0" applyNumberFormat="1" applyFont="1" applyBorder="1" applyAlignment="1">
      <alignment horizontal="center" vertical="center"/>
    </xf>
    <xf numFmtId="182" fontId="136" fillId="0" borderId="100" xfId="0" applyNumberFormat="1" applyFont="1" applyBorder="1" applyAlignment="1">
      <alignment horizontal="center" vertical="center"/>
    </xf>
    <xf numFmtId="0" fontId="134" fillId="0" borderId="100" xfId="0" applyFont="1" applyBorder="1" applyAlignment="1">
      <alignment horizontal="center" vertical="center"/>
    </xf>
    <xf numFmtId="20" fontId="134" fillId="0" borderId="100" xfId="0" applyNumberFormat="1" applyFont="1" applyBorder="1" applyAlignment="1">
      <alignment horizontal="center" vertical="center" wrapText="1"/>
    </xf>
    <xf numFmtId="1" fontId="134" fillId="0" borderId="100" xfId="0" applyNumberFormat="1" applyFont="1" applyBorder="1" applyAlignment="1">
      <alignment horizontal="center" vertical="center"/>
    </xf>
    <xf numFmtId="182" fontId="113" fillId="0" borderId="100" xfId="0" applyNumberFormat="1" applyFont="1" applyBorder="1" applyAlignment="1">
      <alignment horizontal="center" vertical="center"/>
    </xf>
    <xf numFmtId="3" fontId="134" fillId="0" borderId="100" xfId="0" applyNumberFormat="1" applyFont="1" applyBorder="1" applyAlignment="1">
      <alignment horizontal="center" vertical="center" wrapText="1"/>
    </xf>
    <xf numFmtId="3" fontId="110" fillId="0" borderId="100" xfId="0" applyNumberFormat="1" applyFont="1" applyBorder="1" applyAlignment="1">
      <alignment horizontal="center" vertical="center" wrapText="1"/>
    </xf>
    <xf numFmtId="3" fontId="134" fillId="0" borderId="100" xfId="0" applyNumberFormat="1" applyFont="1" applyBorder="1" applyAlignment="1">
      <alignment horizontal="center" vertical="center"/>
    </xf>
    <xf numFmtId="182" fontId="136" fillId="0" borderId="100" xfId="0" applyNumberFormat="1" applyFont="1" applyBorder="1" applyAlignment="1">
      <alignment horizontal="center" vertical="center" wrapText="1"/>
    </xf>
    <xf numFmtId="20" fontId="113" fillId="0" borderId="100" xfId="0" applyNumberFormat="1" applyFont="1" applyBorder="1" applyAlignment="1">
      <alignment horizontal="center" vertical="center" wrapText="1"/>
    </xf>
    <xf numFmtId="3" fontId="113" fillId="0" borderId="100" xfId="0" applyNumberFormat="1" applyFont="1" applyBorder="1" applyAlignment="1">
      <alignment vertical="center"/>
    </xf>
    <xf numFmtId="0" fontId="113" fillId="14" borderId="100" xfId="0" applyFont="1" applyFill="1" applyBorder="1" applyAlignment="1">
      <alignment horizontal="center" vertical="center"/>
    </xf>
    <xf numFmtId="0" fontId="128" fillId="14" borderId="113" xfId="0" applyFont="1" applyFill="1" applyBorder="1" applyAlignment="1">
      <alignment horizontal="center" vertical="center"/>
    </xf>
    <xf numFmtId="0" fontId="128" fillId="14" borderId="114" xfId="0" applyFont="1" applyFill="1" applyBorder="1" applyAlignment="1">
      <alignment horizontal="center" vertical="center"/>
    </xf>
    <xf numFmtId="0" fontId="128" fillId="14" borderId="31" xfId="0" applyFont="1" applyFill="1" applyBorder="1" applyAlignment="1">
      <alignment horizontal="center" vertical="center"/>
    </xf>
    <xf numFmtId="0" fontId="128" fillId="14" borderId="100" xfId="0" applyFont="1" applyFill="1" applyBorder="1" applyAlignment="1">
      <alignment horizontal="right" vertical="center"/>
    </xf>
    <xf numFmtId="0" fontId="110" fillId="0" borderId="113" xfId="0" applyFont="1" applyFill="1" applyBorder="1" applyAlignment="1">
      <alignment horizontal="center" vertical="center"/>
    </xf>
    <xf numFmtId="0" fontId="110" fillId="0" borderId="114" xfId="0" applyFont="1" applyFill="1" applyBorder="1" applyAlignment="1">
      <alignment horizontal="center" vertical="center"/>
    </xf>
    <xf numFmtId="0" fontId="110" fillId="0" borderId="31" xfId="0" applyFont="1" applyFill="1" applyBorder="1" applyAlignment="1">
      <alignment horizontal="center" vertical="center"/>
    </xf>
    <xf numFmtId="3" fontId="110" fillId="0" borderId="100" xfId="0" applyNumberFormat="1" applyFont="1" applyFill="1" applyBorder="1" applyAlignment="1">
      <alignment horizontal="center" vertical="center"/>
    </xf>
    <xf numFmtId="1" fontId="111" fillId="0" borderId="100" xfId="0" applyNumberFormat="1" applyFont="1" applyFill="1" applyBorder="1" applyAlignment="1">
      <alignment horizontal="center" vertical="center"/>
    </xf>
    <xf numFmtId="0" fontId="113" fillId="0" borderId="100" xfId="0" applyFont="1" applyFill="1" applyBorder="1" applyAlignment="1">
      <alignment horizontal="center" vertical="center"/>
    </xf>
    <xf numFmtId="0" fontId="113" fillId="0" borderId="100" xfId="0" applyFont="1" applyFill="1" applyBorder="1" applyAlignment="1">
      <alignment horizontal="right" vertical="center"/>
    </xf>
    <xf numFmtId="0" fontId="137" fillId="0" borderId="121" xfId="0" applyFont="1" applyBorder="1" applyAlignment="1" applyProtection="1">
      <alignment horizontal="center" vertical="center"/>
      <protection locked="0"/>
    </xf>
    <xf numFmtId="0" fontId="137" fillId="0" borderId="122" xfId="0" applyFont="1" applyBorder="1" applyAlignment="1" applyProtection="1">
      <alignment horizontal="center" vertical="center"/>
      <protection locked="0"/>
    </xf>
    <xf numFmtId="0" fontId="137" fillId="0" borderId="123" xfId="0" applyFont="1" applyBorder="1" applyAlignment="1" applyProtection="1">
      <alignment horizontal="center" vertical="center"/>
      <protection locked="0"/>
    </xf>
    <xf numFmtId="0" fontId="113" fillId="0" borderId="0" xfId="0" applyFont="1" applyAlignment="1">
      <alignment vertical="center"/>
    </xf>
    <xf numFmtId="0" fontId="128" fillId="0" borderId="124" xfId="0" applyFont="1" applyBorder="1" applyAlignment="1" applyProtection="1">
      <alignment horizontal="left" vertical="center"/>
      <protection locked="0"/>
    </xf>
    <xf numFmtId="0" fontId="128" fillId="0" borderId="125" xfId="0" applyFont="1" applyBorder="1" applyAlignment="1" applyProtection="1">
      <alignment horizontal="left" vertical="center"/>
      <protection locked="0"/>
    </xf>
    <xf numFmtId="0" fontId="128" fillId="0" borderId="126" xfId="0" applyFont="1" applyBorder="1" applyAlignment="1" applyProtection="1">
      <alignment horizontal="left" vertical="center"/>
      <protection locked="0"/>
    </xf>
    <xf numFmtId="0" fontId="128" fillId="0" borderId="127" xfId="0" applyFont="1" applyBorder="1" applyAlignment="1" applyProtection="1">
      <alignment horizontal="left" vertical="center"/>
      <protection locked="0"/>
    </xf>
    <xf numFmtId="0" fontId="128" fillId="0" borderId="100" xfId="0" applyFont="1" applyBorder="1" applyAlignment="1" applyProtection="1">
      <alignment horizontal="left" vertical="center"/>
      <protection locked="0"/>
    </xf>
    <xf numFmtId="0" fontId="128" fillId="0" borderId="128" xfId="0" applyFont="1" applyBorder="1" applyAlignment="1" applyProtection="1">
      <alignment horizontal="left" vertical="center"/>
      <protection locked="0"/>
    </xf>
    <xf numFmtId="0" fontId="113" fillId="0" borderId="0" xfId="0" applyFont="1" applyAlignment="1">
      <alignment horizontal="center" vertical="center"/>
    </xf>
    <xf numFmtId="0" fontId="114" fillId="0" borderId="0" xfId="0" applyFont="1" applyAlignment="1">
      <alignment vertical="center"/>
    </xf>
    <xf numFmtId="8" fontId="113" fillId="0" borderId="0" xfId="0" applyNumberFormat="1" applyFont="1" applyAlignment="1">
      <alignment horizontal="center" vertical="center"/>
    </xf>
    <xf numFmtId="0" fontId="113" fillId="14" borderId="100" xfId="0" applyFont="1" applyFill="1" applyBorder="1" applyAlignment="1">
      <alignment horizontal="center" vertical="center" wrapText="1"/>
    </xf>
    <xf numFmtId="8" fontId="113" fillId="14" borderId="100" xfId="0" applyNumberFormat="1" applyFont="1" applyFill="1" applyBorder="1" applyAlignment="1">
      <alignment horizontal="center" vertical="center"/>
    </xf>
    <xf numFmtId="0" fontId="113" fillId="14" borderId="0" xfId="0" applyFont="1" applyFill="1" applyAlignment="1">
      <alignment horizontal="center" vertical="center"/>
    </xf>
    <xf numFmtId="0" fontId="135" fillId="0" borderId="12" xfId="0" applyFont="1" applyFill="1" applyBorder="1" applyAlignment="1">
      <alignment horizontal="center" vertical="center" wrapText="1"/>
    </xf>
    <xf numFmtId="0" fontId="135" fillId="0" borderId="101" xfId="0" applyFont="1" applyFill="1" applyBorder="1" applyAlignment="1">
      <alignment horizontal="center" vertical="center" wrapText="1"/>
    </xf>
    <xf numFmtId="0" fontId="113" fillId="14" borderId="100" xfId="0" applyFont="1" applyFill="1" applyBorder="1" applyAlignment="1">
      <alignment horizontal="center" vertical="center"/>
    </xf>
    <xf numFmtId="0" fontId="113" fillId="14" borderId="100" xfId="0" applyFont="1" applyFill="1" applyBorder="1" applyAlignment="1" applyProtection="1">
      <alignment horizontal="center" vertical="center" wrapText="1"/>
      <protection locked="0"/>
    </xf>
    <xf numFmtId="8" fontId="113" fillId="14" borderId="100" xfId="0" applyNumberFormat="1" applyFont="1" applyFill="1" applyBorder="1" applyAlignment="1">
      <alignment vertical="center"/>
    </xf>
    <xf numFmtId="0" fontId="125" fillId="0" borderId="0" xfId="0" applyFont="1"/>
    <xf numFmtId="0" fontId="125" fillId="0" borderId="100" xfId="0" applyFont="1" applyBorder="1"/>
    <xf numFmtId="0" fontId="148" fillId="0" borderId="100" xfId="0" applyFont="1" applyBorder="1" applyAlignment="1">
      <alignment horizontal="center" vertical="center"/>
    </xf>
    <xf numFmtId="0" fontId="125" fillId="3" borderId="100" xfId="0" applyFont="1" applyFill="1" applyBorder="1" applyAlignment="1">
      <alignment horizontal="center" vertical="center"/>
    </xf>
    <xf numFmtId="0" fontId="125" fillId="3" borderId="100" xfId="0" applyFont="1" applyFill="1" applyBorder="1" applyAlignment="1">
      <alignment horizontal="center" vertical="center" wrapText="1"/>
    </xf>
    <xf numFmtId="0" fontId="104" fillId="0" borderId="100" xfId="0" applyFont="1" applyFill="1" applyBorder="1" applyAlignment="1">
      <alignment horizontal="center" vertical="center" wrapText="1"/>
    </xf>
    <xf numFmtId="0" fontId="104" fillId="0" borderId="100" xfId="0" applyFont="1" applyFill="1" applyBorder="1" applyAlignment="1">
      <alignment horizontal="center" vertical="center"/>
    </xf>
    <xf numFmtId="0" fontId="104" fillId="0" borderId="100" xfId="0" applyFont="1" applyFill="1" applyBorder="1" applyAlignment="1">
      <alignment horizontal="center" vertical="center" wrapText="1"/>
    </xf>
    <xf numFmtId="0" fontId="104" fillId="0" borderId="100" xfId="0" applyFont="1" applyFill="1" applyBorder="1" applyAlignment="1">
      <alignment horizontal="right" vertical="center"/>
    </xf>
    <xf numFmtId="0" fontId="104" fillId="0" borderId="100" xfId="0" applyFont="1" applyFill="1" applyBorder="1" applyAlignment="1">
      <alignment horizontal="left" vertical="center" wrapText="1"/>
    </xf>
    <xf numFmtId="0" fontId="144" fillId="0" borderId="100" xfId="0" applyFont="1" applyFill="1" applyBorder="1" applyAlignment="1">
      <alignment horizontal="left" vertical="center" wrapText="1"/>
    </xf>
    <xf numFmtId="0" fontId="135" fillId="0" borderId="100" xfId="0" applyFont="1" applyFill="1" applyBorder="1" applyAlignment="1">
      <alignment horizontal="center" vertical="center" wrapText="1"/>
    </xf>
    <xf numFmtId="0" fontId="110" fillId="0" borderId="100" xfId="0" applyFont="1" applyFill="1" applyBorder="1" applyAlignment="1">
      <alignment horizontal="center" vertical="center"/>
    </xf>
    <xf numFmtId="0" fontId="110" fillId="0" borderId="100" xfId="0" applyFont="1" applyFill="1" applyBorder="1" applyAlignment="1">
      <alignment horizontal="center" vertical="center" wrapText="1"/>
    </xf>
    <xf numFmtId="0" fontId="142" fillId="0" borderId="100" xfId="0" applyFont="1" applyFill="1" applyBorder="1" applyAlignment="1">
      <alignment horizontal="left" vertical="center" wrapText="1"/>
    </xf>
    <xf numFmtId="0" fontId="139" fillId="0" borderId="100" xfId="0" applyFont="1" applyFill="1" applyBorder="1" applyAlignment="1">
      <alignment horizontal="left" vertical="center" wrapText="1"/>
    </xf>
    <xf numFmtId="0" fontId="143" fillId="0" borderId="112" xfId="0" applyFont="1" applyFill="1" applyBorder="1" applyAlignment="1">
      <alignment horizontal="center" vertical="center" wrapText="1"/>
    </xf>
    <xf numFmtId="0" fontId="104" fillId="0" borderId="113" xfId="0" applyFont="1" applyFill="1" applyBorder="1" applyAlignment="1">
      <alignment horizontal="center" vertical="center" wrapText="1"/>
    </xf>
    <xf numFmtId="0" fontId="104" fillId="0" borderId="31" xfId="0" applyFont="1" applyFill="1" applyBorder="1" applyAlignment="1">
      <alignment horizontal="center" vertical="center" wrapText="1"/>
    </xf>
    <xf numFmtId="0" fontId="135" fillId="0" borderId="100" xfId="0" applyFont="1" applyFill="1" applyBorder="1" applyAlignment="1">
      <alignment horizontal="center" vertical="center" wrapText="1"/>
    </xf>
    <xf numFmtId="0" fontId="135" fillId="0" borderId="113" xfId="0" applyFont="1" applyFill="1" applyBorder="1" applyAlignment="1">
      <alignment horizontal="center" vertical="center" wrapText="1"/>
    </xf>
    <xf numFmtId="0" fontId="135" fillId="0" borderId="31" xfId="0" applyFont="1" applyFill="1" applyBorder="1" applyAlignment="1">
      <alignment horizontal="center" vertical="center" wrapText="1"/>
    </xf>
    <xf numFmtId="0" fontId="138" fillId="0" borderId="65" xfId="0" applyFont="1" applyFill="1" applyBorder="1" applyAlignment="1">
      <alignment horizontal="center" vertical="center" wrapText="1"/>
    </xf>
    <xf numFmtId="0" fontId="138" fillId="0" borderId="66" xfId="0" applyFont="1" applyFill="1" applyBorder="1" applyAlignment="1">
      <alignment horizontal="right" vertical="center" wrapText="1"/>
    </xf>
    <xf numFmtId="0" fontId="138" fillId="0" borderId="67" xfId="0" applyFont="1" applyFill="1" applyBorder="1" applyAlignment="1">
      <alignment horizontal="left" vertical="center" wrapText="1"/>
    </xf>
    <xf numFmtId="0" fontId="139" fillId="0" borderId="75" xfId="0" applyFont="1" applyFill="1" applyBorder="1" applyAlignment="1">
      <alignment horizontal="center" vertical="center" wrapText="1"/>
    </xf>
    <xf numFmtId="0" fontId="110" fillId="0" borderId="11" xfId="0" applyFont="1" applyFill="1" applyBorder="1" applyAlignment="1">
      <alignment horizontal="center" vertical="center" wrapText="1"/>
    </xf>
    <xf numFmtId="0" fontId="139" fillId="0" borderId="75" xfId="0" applyFont="1" applyFill="1" applyBorder="1" applyAlignment="1">
      <alignment horizontal="center" vertical="center" wrapText="1"/>
    </xf>
    <xf numFmtId="0" fontId="110" fillId="0" borderId="11" xfId="0" applyFont="1" applyFill="1" applyBorder="1" applyAlignment="1">
      <alignment horizontal="center" vertical="center" wrapText="1"/>
    </xf>
    <xf numFmtId="0" fontId="110" fillId="0" borderId="76" xfId="0" applyFont="1" applyFill="1" applyBorder="1" applyAlignment="1">
      <alignment horizontal="right" vertical="center" wrapText="1"/>
    </xf>
    <xf numFmtId="0" fontId="110" fillId="0" borderId="52" xfId="0" applyFont="1" applyFill="1" applyBorder="1" applyAlignment="1">
      <alignment horizontal="left" vertical="center" wrapText="1"/>
    </xf>
    <xf numFmtId="0" fontId="140" fillId="0" borderId="86" xfId="0" applyFont="1" applyFill="1" applyBorder="1" applyAlignment="1">
      <alignment horizontal="center" vertical="center" wrapText="1"/>
    </xf>
    <xf numFmtId="0" fontId="140" fillId="0" borderId="83" xfId="0" applyFont="1" applyFill="1" applyBorder="1" applyAlignment="1">
      <alignment horizontal="center" vertical="center" wrapText="1"/>
    </xf>
    <xf numFmtId="0" fontId="140" fillId="0" borderId="83" xfId="0" applyFont="1" applyFill="1" applyBorder="1" applyAlignment="1">
      <alignment horizontal="center" vertical="center" wrapText="1"/>
    </xf>
    <xf numFmtId="0" fontId="140" fillId="0" borderId="84" xfId="0" applyFont="1" applyFill="1" applyBorder="1" applyAlignment="1">
      <alignment horizontal="center" vertical="center"/>
    </xf>
    <xf numFmtId="0" fontId="140" fillId="0" borderId="85" xfId="0" applyFont="1" applyFill="1" applyBorder="1" applyAlignment="1">
      <alignment horizontal="left" vertical="center" wrapText="1"/>
    </xf>
    <xf numFmtId="0" fontId="110" fillId="0" borderId="17" xfId="0" applyFont="1" applyFill="1" applyBorder="1" applyAlignment="1">
      <alignment horizontal="center" vertical="center" wrapText="1"/>
    </xf>
    <xf numFmtId="0" fontId="110" fillId="0" borderId="33" xfId="0" applyFont="1" applyFill="1" applyBorder="1" applyAlignment="1">
      <alignment horizontal="center" vertical="center" wrapText="1"/>
    </xf>
    <xf numFmtId="0" fontId="110" fillId="0" borderId="30" xfId="0" applyFont="1" applyFill="1" applyBorder="1" applyAlignment="1">
      <alignment horizontal="center" vertical="center" wrapText="1"/>
    </xf>
    <xf numFmtId="0" fontId="110" fillId="0" borderId="31" xfId="0" applyFont="1" applyFill="1" applyBorder="1" applyAlignment="1">
      <alignment horizontal="right" vertical="center" wrapText="1"/>
    </xf>
    <xf numFmtId="0" fontId="141" fillId="0" borderId="34" xfId="0" applyFont="1" applyFill="1" applyBorder="1" applyAlignment="1">
      <alignment horizontal="left" vertical="center" wrapText="1"/>
    </xf>
    <xf numFmtId="0" fontId="110" fillId="0" borderId="2" xfId="0" applyFont="1" applyFill="1" applyBorder="1" applyAlignment="1">
      <alignment horizontal="center" vertical="center" wrapText="1"/>
    </xf>
    <xf numFmtId="0" fontId="136" fillId="0" borderId="47" xfId="0" applyFont="1" applyFill="1" applyBorder="1" applyAlignment="1">
      <alignment horizontal="center" vertical="center" wrapText="1"/>
    </xf>
    <xf numFmtId="0" fontId="110" fillId="0" borderId="3" xfId="0" applyFont="1" applyFill="1" applyBorder="1" applyAlignment="1">
      <alignment horizontal="center" vertical="center"/>
    </xf>
    <xf numFmtId="0" fontId="113" fillId="0" borderId="34" xfId="0" applyFont="1" applyFill="1" applyBorder="1" applyAlignment="1">
      <alignment horizontal="left" vertical="center" wrapText="1"/>
    </xf>
    <xf numFmtId="0" fontId="141" fillId="0" borderId="89" xfId="0" applyFont="1" applyFill="1" applyBorder="1" applyAlignment="1">
      <alignment vertical="center" wrapText="1"/>
    </xf>
    <xf numFmtId="0" fontId="135" fillId="0" borderId="20" xfId="0" applyFont="1" applyFill="1" applyBorder="1" applyAlignment="1">
      <alignment horizontal="left" vertical="center" wrapText="1"/>
    </xf>
    <xf numFmtId="0" fontId="131" fillId="0" borderId="24" xfId="0" applyFont="1" applyFill="1" applyBorder="1" applyAlignment="1">
      <alignment vertical="center"/>
    </xf>
    <xf numFmtId="0" fontId="142" fillId="0" borderId="25" xfId="0" applyFont="1" applyFill="1" applyBorder="1" applyAlignment="1">
      <alignment horizontal="left" vertical="center" wrapText="1"/>
    </xf>
    <xf numFmtId="0" fontId="143" fillId="0" borderId="74" xfId="0" applyFont="1" applyFill="1" applyBorder="1" applyAlignment="1">
      <alignment horizontal="center" vertical="center" wrapText="1"/>
    </xf>
    <xf numFmtId="0" fontId="143" fillId="0" borderId="60" xfId="0" applyFont="1" applyFill="1" applyBorder="1" applyAlignment="1">
      <alignment horizontal="center" vertical="center"/>
    </xf>
    <xf numFmtId="0" fontId="142" fillId="0" borderId="61" xfId="0" applyFont="1" applyFill="1" applyBorder="1" applyAlignment="1">
      <alignment horizontal="left" vertical="center" wrapText="1"/>
    </xf>
    <xf numFmtId="0" fontId="130" fillId="0" borderId="4" xfId="0" applyFont="1" applyFill="1" applyBorder="1" applyAlignment="1">
      <alignment horizontal="center" vertical="center" wrapText="1"/>
    </xf>
    <xf numFmtId="0" fontId="110" fillId="0" borderId="77" xfId="0" applyFont="1" applyFill="1" applyBorder="1" applyAlignment="1">
      <alignment horizontal="center" vertical="center"/>
    </xf>
    <xf numFmtId="0" fontId="110" fillId="0" borderId="116" xfId="0" applyFont="1" applyFill="1" applyBorder="1" applyAlignment="1">
      <alignment horizontal="center" vertical="center" wrapText="1"/>
    </xf>
    <xf numFmtId="58" fontId="113" fillId="0" borderId="100" xfId="0" applyNumberFormat="1" applyFont="1" applyFill="1" applyBorder="1" applyAlignment="1">
      <alignment horizontal="center" vertical="center"/>
    </xf>
    <xf numFmtId="0" fontId="110" fillId="0" borderId="5" xfId="0" applyFont="1" applyFill="1" applyBorder="1" applyAlignment="1">
      <alignment horizontal="left" vertical="center" wrapText="1"/>
    </xf>
    <xf numFmtId="0" fontId="110" fillId="0" borderId="90" xfId="0" applyFont="1" applyFill="1" applyBorder="1" applyAlignment="1">
      <alignment horizontal="center" vertical="center" wrapText="1"/>
    </xf>
    <xf numFmtId="0" fontId="110" fillId="0" borderId="106" xfId="0" applyFont="1" applyFill="1" applyBorder="1" applyAlignment="1">
      <alignment horizontal="left" vertical="center" wrapText="1"/>
    </xf>
    <xf numFmtId="0" fontId="110" fillId="0" borderId="4" xfId="0" applyFont="1" applyFill="1" applyBorder="1" applyAlignment="1">
      <alignment horizontal="center" vertical="center" wrapText="1"/>
    </xf>
    <xf numFmtId="0" fontId="110" fillId="0" borderId="1" xfId="0" applyFont="1" applyFill="1" applyBorder="1" applyAlignment="1">
      <alignment horizontal="center" vertical="center" wrapText="1"/>
    </xf>
    <xf numFmtId="58" fontId="110" fillId="0" borderId="100" xfId="0" applyNumberFormat="1" applyFont="1" applyFill="1" applyBorder="1" applyAlignment="1">
      <alignment horizontal="center" vertical="center" wrapText="1"/>
    </xf>
    <xf numFmtId="0" fontId="110" fillId="0" borderId="1" xfId="0" applyFont="1" applyFill="1" applyBorder="1" applyAlignment="1">
      <alignment vertical="center" wrapText="1"/>
    </xf>
    <xf numFmtId="0" fontId="110" fillId="0" borderId="4" xfId="0" applyFont="1" applyFill="1" applyBorder="1" applyAlignment="1">
      <alignment vertical="center" wrapText="1"/>
    </xf>
    <xf numFmtId="0" fontId="130" fillId="0" borderId="4" xfId="0" applyFont="1" applyFill="1" applyBorder="1" applyAlignment="1">
      <alignment horizontal="center" vertical="center" wrapText="1"/>
    </xf>
    <xf numFmtId="0" fontId="143" fillId="0" borderId="59" xfId="0" applyFont="1" applyFill="1" applyBorder="1" applyAlignment="1">
      <alignment horizontal="center" vertical="center" wrapText="1"/>
    </xf>
    <xf numFmtId="0" fontId="110" fillId="0" borderId="7" xfId="0" applyFont="1" applyFill="1" applyBorder="1" applyAlignment="1">
      <alignment horizontal="center" vertical="center" wrapText="1"/>
    </xf>
    <xf numFmtId="0" fontId="110" fillId="0" borderId="8" xfId="0" applyFont="1" applyFill="1" applyBorder="1" applyAlignment="1">
      <alignment horizontal="center" vertical="center" wrapText="1"/>
    </xf>
    <xf numFmtId="0" fontId="110" fillId="0" borderId="6" xfId="0" applyFont="1" applyFill="1" applyBorder="1" applyAlignment="1">
      <alignment horizontal="center" vertical="center" wrapText="1"/>
    </xf>
    <xf numFmtId="0" fontId="110" fillId="0" borderId="6" xfId="0" applyFont="1" applyFill="1" applyBorder="1" applyAlignment="1">
      <alignment horizontal="center" vertical="center" wrapText="1"/>
    </xf>
    <xf numFmtId="0" fontId="110" fillId="0" borderId="9" xfId="0" applyFont="1" applyFill="1" applyBorder="1" applyAlignment="1">
      <alignment horizontal="center" vertical="center"/>
    </xf>
    <xf numFmtId="0" fontId="144" fillId="0" borderId="10" xfId="0" applyFont="1" applyFill="1" applyBorder="1" applyAlignment="1">
      <alignment horizontal="left" vertical="center" wrapText="1"/>
    </xf>
    <xf numFmtId="0" fontId="110" fillId="0" borderId="2" xfId="0" applyFont="1" applyFill="1" applyBorder="1" applyAlignment="1">
      <alignment horizontal="center" vertical="center" wrapText="1"/>
    </xf>
    <xf numFmtId="0" fontId="110" fillId="0" borderId="27" xfId="0" applyFont="1" applyFill="1" applyBorder="1" applyAlignment="1">
      <alignment horizontal="center" vertical="center" wrapText="1"/>
    </xf>
    <xf numFmtId="0" fontId="110" fillId="0" borderId="110" xfId="0" applyFont="1" applyFill="1" applyBorder="1" applyAlignment="1">
      <alignment horizontal="center" vertical="center" wrapText="1"/>
    </xf>
    <xf numFmtId="0" fontId="110" fillId="0" borderId="137" xfId="0" applyFont="1" applyFill="1" applyBorder="1" applyAlignment="1">
      <alignment horizontal="center" vertical="center" wrapText="1"/>
    </xf>
    <xf numFmtId="0" fontId="110" fillId="0" borderId="31" xfId="0" applyFont="1" applyFill="1" applyBorder="1" applyAlignment="1">
      <alignment horizontal="center" vertical="center" wrapText="1"/>
    </xf>
    <xf numFmtId="0" fontId="110" fillId="0" borderId="106" xfId="0" applyFont="1" applyFill="1" applyBorder="1" applyAlignment="1">
      <alignment horizontal="center" vertical="center" wrapText="1"/>
    </xf>
    <xf numFmtId="0" fontId="144" fillId="0" borderId="106" xfId="0" applyFont="1" applyFill="1" applyBorder="1" applyAlignment="1">
      <alignment horizontal="left" vertical="center" wrapText="1"/>
    </xf>
    <xf numFmtId="0" fontId="110" fillId="0" borderId="106" xfId="0" applyFont="1" applyFill="1" applyBorder="1" applyAlignment="1">
      <alignment horizontal="center" vertical="center"/>
    </xf>
    <xf numFmtId="0" fontId="110" fillId="0" borderId="98" xfId="0" applyFont="1" applyFill="1" applyBorder="1" applyAlignment="1">
      <alignment horizontal="center" vertical="center" wrapText="1"/>
    </xf>
    <xf numFmtId="0" fontId="110" fillId="0" borderId="107" xfId="0" applyFont="1" applyFill="1" applyBorder="1" applyAlignment="1">
      <alignment horizontal="center" vertical="center" wrapText="1"/>
    </xf>
    <xf numFmtId="0" fontId="110" fillId="0" borderId="138" xfId="0" applyFont="1" applyFill="1" applyBorder="1" applyAlignment="1">
      <alignment horizontal="center" vertical="center" wrapText="1"/>
    </xf>
    <xf numFmtId="0" fontId="110" fillId="0" borderId="71" xfId="0" applyFont="1" applyFill="1" applyBorder="1" applyAlignment="1">
      <alignment horizontal="center" vertical="center" wrapText="1"/>
    </xf>
    <xf numFmtId="0" fontId="110" fillId="0" borderId="91" xfId="0" applyFont="1" applyFill="1" applyBorder="1" applyAlignment="1">
      <alignment horizontal="center" vertical="center" wrapText="1"/>
    </xf>
    <xf numFmtId="0" fontId="110" fillId="0" borderId="91" xfId="0" applyFont="1" applyFill="1" applyBorder="1" applyAlignment="1">
      <alignment horizontal="center" vertical="center"/>
    </xf>
    <xf numFmtId="0" fontId="110" fillId="0" borderId="100" xfId="0" applyFont="1" applyFill="1" applyBorder="1" applyAlignment="1">
      <alignment horizontal="center" vertical="center" wrapText="1"/>
    </xf>
    <xf numFmtId="0" fontId="144" fillId="0" borderId="109" xfId="0" applyFont="1" applyFill="1" applyBorder="1" applyAlignment="1">
      <alignment horizontal="left" vertical="center" wrapText="1"/>
    </xf>
    <xf numFmtId="0" fontId="110" fillId="0" borderId="109" xfId="0" applyFont="1" applyFill="1" applyBorder="1" applyAlignment="1">
      <alignment horizontal="center" vertical="center" wrapText="1"/>
    </xf>
    <xf numFmtId="0" fontId="135" fillId="0" borderId="68" xfId="0" applyFont="1" applyFill="1" applyBorder="1" applyAlignment="1">
      <alignment horizontal="center" vertical="center" wrapText="1"/>
    </xf>
    <xf numFmtId="0" fontId="144" fillId="0" borderId="40" xfId="0" applyFont="1" applyFill="1" applyBorder="1" applyAlignment="1">
      <alignment horizontal="center" vertical="center" wrapText="1"/>
    </xf>
    <xf numFmtId="0" fontId="135" fillId="0" borderId="19" xfId="0" applyFont="1" applyFill="1" applyBorder="1" applyAlignment="1">
      <alignment horizontal="center" vertical="center" wrapText="1"/>
    </xf>
    <xf numFmtId="0" fontId="135" fillId="0" borderId="98" xfId="0" applyFont="1" applyFill="1" applyBorder="1" applyAlignment="1">
      <alignment horizontal="center" vertical="center" wrapText="1"/>
    </xf>
    <xf numFmtId="0" fontId="145" fillId="0" borderId="69" xfId="0" applyFont="1" applyFill="1" applyBorder="1" applyAlignment="1">
      <alignment vertical="center"/>
    </xf>
    <xf numFmtId="0" fontId="142" fillId="0" borderId="79" xfId="0" applyFont="1" applyFill="1" applyBorder="1" applyAlignment="1">
      <alignment horizontal="left" vertical="center" wrapText="1"/>
    </xf>
    <xf numFmtId="0" fontId="135" fillId="0" borderId="90" xfId="0" applyFont="1" applyFill="1" applyBorder="1" applyAlignment="1">
      <alignment horizontal="center" vertical="center" wrapText="1"/>
    </xf>
    <xf numFmtId="0" fontId="135" fillId="0" borderId="91" xfId="0" applyFont="1" applyFill="1" applyBorder="1" applyAlignment="1">
      <alignment horizontal="center" vertical="center" wrapText="1"/>
    </xf>
    <xf numFmtId="0" fontId="135" fillId="0" borderId="92" xfId="0" applyFont="1" applyFill="1" applyBorder="1" applyAlignment="1">
      <alignment horizontal="center" vertical="center" wrapText="1"/>
    </xf>
    <xf numFmtId="0" fontId="135" fillId="0" borderId="93" xfId="0" applyFont="1" applyFill="1" applyBorder="1" applyAlignment="1">
      <alignment horizontal="left" vertical="center" wrapText="1"/>
    </xf>
    <xf numFmtId="0" fontId="135" fillId="0" borderId="116" xfId="0" applyFont="1" applyFill="1" applyBorder="1" applyAlignment="1">
      <alignment horizontal="center" vertical="center" wrapText="1"/>
    </xf>
    <xf numFmtId="0" fontId="135" fillId="0" borderId="100" xfId="0" applyFont="1" applyFill="1" applyBorder="1" applyAlignment="1">
      <alignment horizontal="center" vertical="center"/>
    </xf>
    <xf numFmtId="0" fontId="135" fillId="0" borderId="100" xfId="0" applyFont="1" applyFill="1" applyBorder="1" applyAlignment="1">
      <alignment horizontal="left" vertical="center" wrapText="1"/>
    </xf>
    <xf numFmtId="0" fontId="142" fillId="0" borderId="100" xfId="0" applyFont="1" applyFill="1" applyBorder="1" applyAlignment="1">
      <alignment horizontal="left" vertical="center"/>
    </xf>
    <xf numFmtId="0" fontId="135" fillId="0" borderId="86" xfId="0" applyFont="1" applyFill="1" applyBorder="1" applyAlignment="1">
      <alignment horizontal="center" vertical="center" wrapText="1"/>
    </xf>
    <xf numFmtId="0" fontId="142" fillId="0" borderId="100" xfId="0" applyFont="1" applyFill="1" applyBorder="1" applyAlignment="1">
      <alignment horizontal="center" vertical="center"/>
    </xf>
    <xf numFmtId="0" fontId="135" fillId="0" borderId="12" xfId="0" applyFont="1" applyFill="1" applyBorder="1" applyAlignment="1">
      <alignment horizontal="center" vertical="center" wrapText="1"/>
    </xf>
    <xf numFmtId="0" fontId="135" fillId="0" borderId="15" xfId="0" applyFont="1" applyFill="1" applyBorder="1" applyAlignment="1">
      <alignment vertical="center"/>
    </xf>
    <xf numFmtId="0" fontId="135" fillId="0" borderId="13" xfId="0" applyFont="1" applyFill="1" applyBorder="1" applyAlignment="1">
      <alignment horizontal="center" vertical="center"/>
    </xf>
    <xf numFmtId="0" fontId="142" fillId="0" borderId="99" xfId="0" applyFont="1" applyFill="1" applyBorder="1" applyAlignment="1">
      <alignment horizontal="left" vertical="center" wrapText="1"/>
    </xf>
    <xf numFmtId="0" fontId="130" fillId="0" borderId="32" xfId="0" applyFont="1" applyFill="1" applyBorder="1" applyAlignment="1">
      <alignment vertical="center"/>
    </xf>
    <xf numFmtId="0" fontId="143" fillId="0" borderId="38" xfId="0" applyFont="1" applyFill="1" applyBorder="1" applyAlignment="1">
      <alignment horizontal="center" vertical="center" wrapText="1"/>
    </xf>
    <xf numFmtId="0" fontId="143" fillId="0" borderId="35" xfId="0" applyFont="1" applyFill="1" applyBorder="1" applyAlignment="1">
      <alignment horizontal="center" vertical="center" wrapText="1"/>
    </xf>
    <xf numFmtId="0" fontId="143" fillId="0" borderId="103" xfId="0" applyFont="1" applyFill="1" applyBorder="1" applyAlignment="1">
      <alignment horizontal="center" vertical="center"/>
    </xf>
    <xf numFmtId="0" fontId="142" fillId="0" borderId="102" xfId="0" applyFont="1" applyFill="1" applyBorder="1" applyAlignment="1">
      <alignment horizontal="left" vertical="center" wrapText="1"/>
    </xf>
    <xf numFmtId="0" fontId="110" fillId="0" borderId="88" xfId="0" applyFont="1" applyFill="1" applyBorder="1" applyAlignment="1">
      <alignment horizontal="center" vertical="center" wrapText="1"/>
    </xf>
    <xf numFmtId="0" fontId="135" fillId="0" borderId="71" xfId="0" applyFont="1" applyFill="1" applyBorder="1" applyAlignment="1">
      <alignment horizontal="center" vertical="center" wrapText="1"/>
    </xf>
    <xf numFmtId="0" fontId="110" fillId="0" borderId="87" xfId="0" applyFont="1" applyFill="1" applyBorder="1" applyAlignment="1">
      <alignment horizontal="center" vertical="center" wrapText="1"/>
    </xf>
    <xf numFmtId="0" fontId="110" fillId="0" borderId="101" xfId="0" applyFont="1" applyFill="1" applyBorder="1" applyAlignment="1">
      <alignment horizontal="left" vertical="center" wrapText="1"/>
    </xf>
    <xf numFmtId="0" fontId="135" fillId="0" borderId="133" xfId="0" applyFont="1" applyFill="1" applyBorder="1" applyAlignment="1">
      <alignment horizontal="center" vertical="center" wrapText="1"/>
    </xf>
    <xf numFmtId="0" fontId="110" fillId="0" borderId="107" xfId="0" applyFont="1" applyFill="1" applyBorder="1" applyAlignment="1">
      <alignment horizontal="center" vertical="center" wrapText="1"/>
    </xf>
    <xf numFmtId="0" fontId="135" fillId="0" borderId="107" xfId="0" applyFont="1" applyFill="1" applyBorder="1" applyAlignment="1">
      <alignment horizontal="center" vertical="center" wrapText="1"/>
    </xf>
    <xf numFmtId="0" fontId="135" fillId="0" borderId="107" xfId="0" applyNumberFormat="1" applyFont="1" applyFill="1" applyBorder="1" applyAlignment="1">
      <alignment horizontal="center" vertical="center" wrapText="1"/>
    </xf>
    <xf numFmtId="0" fontId="141" fillId="0" borderId="49" xfId="0" applyFont="1" applyFill="1" applyBorder="1" applyAlignment="1">
      <alignment horizontal="left" vertical="center"/>
    </xf>
    <xf numFmtId="0" fontId="110" fillId="0" borderId="110" xfId="0" applyFont="1" applyFill="1" applyBorder="1" applyAlignment="1">
      <alignment horizontal="center" vertical="center" wrapText="1"/>
    </xf>
    <xf numFmtId="0" fontId="135" fillId="0" borderId="139" xfId="0" applyFont="1" applyFill="1" applyBorder="1" applyAlignment="1">
      <alignment horizontal="center" vertical="center" wrapText="1"/>
    </xf>
    <xf numFmtId="0" fontId="135" fillId="0" borderId="100" xfId="0" applyNumberFormat="1" applyFont="1" applyFill="1" applyBorder="1" applyAlignment="1">
      <alignment horizontal="center" vertical="center" wrapText="1"/>
    </xf>
    <xf numFmtId="0" fontId="135" fillId="0" borderId="115" xfId="0" applyFont="1" applyFill="1" applyBorder="1" applyAlignment="1">
      <alignment horizontal="center" vertical="center" wrapText="1"/>
    </xf>
    <xf numFmtId="0" fontId="141" fillId="0" borderId="110" xfId="0" applyFont="1" applyFill="1" applyBorder="1" applyAlignment="1">
      <alignment horizontal="left" vertical="center"/>
    </xf>
    <xf numFmtId="0" fontId="135" fillId="0" borderId="134" xfId="0" applyFont="1" applyFill="1" applyBorder="1" applyAlignment="1">
      <alignment horizontal="center" vertical="center" wrapText="1"/>
    </xf>
    <xf numFmtId="0" fontId="110" fillId="0" borderId="101" xfId="0" applyFont="1" applyFill="1" applyBorder="1" applyAlignment="1">
      <alignment horizontal="center" vertical="center" wrapText="1"/>
    </xf>
    <xf numFmtId="0" fontId="135" fillId="0" borderId="101" xfId="0" applyNumberFormat="1" applyFont="1" applyFill="1" applyBorder="1" applyAlignment="1">
      <alignment horizontal="center" vertical="center" wrapText="1"/>
    </xf>
    <xf numFmtId="0" fontId="135" fillId="0" borderId="110" xfId="0" applyFont="1" applyFill="1" applyBorder="1" applyAlignment="1">
      <alignment horizontal="center" vertical="center" wrapText="1"/>
    </xf>
    <xf numFmtId="0" fontId="110" fillId="0" borderId="133" xfId="0" applyFont="1" applyFill="1" applyBorder="1" applyAlignment="1">
      <alignment horizontal="center" vertical="center" wrapText="1"/>
    </xf>
    <xf numFmtId="0" fontId="110" fillId="0" borderId="117" xfId="0" applyFont="1" applyFill="1" applyBorder="1" applyAlignment="1">
      <alignment horizontal="center" vertical="center" wrapText="1"/>
    </xf>
    <xf numFmtId="0" fontId="135" fillId="0" borderId="107" xfId="0" applyFont="1" applyFill="1" applyBorder="1" applyAlignment="1">
      <alignment horizontal="center" vertical="center"/>
    </xf>
    <xf numFmtId="0" fontId="141" fillId="0" borderId="110" xfId="0" applyFont="1" applyFill="1" applyBorder="1" applyAlignment="1">
      <alignment horizontal="center" vertical="center" wrapText="1"/>
    </xf>
    <xf numFmtId="0" fontId="135" fillId="0" borderId="73" xfId="0" applyFont="1" applyFill="1" applyBorder="1" applyAlignment="1">
      <alignment horizontal="center" vertical="center" wrapText="1"/>
    </xf>
    <xf numFmtId="0" fontId="141" fillId="0" borderId="115" xfId="0" applyFont="1" applyFill="1" applyBorder="1" applyAlignment="1">
      <alignment horizontal="center" vertical="center" wrapText="1"/>
    </xf>
    <xf numFmtId="0" fontId="135" fillId="0" borderId="133" xfId="0" applyFont="1" applyFill="1" applyBorder="1" applyAlignment="1">
      <alignment horizontal="center" vertical="center" wrapText="1"/>
    </xf>
    <xf numFmtId="0" fontId="111" fillId="0" borderId="100" xfId="0" applyFont="1" applyFill="1" applyBorder="1" applyAlignment="1">
      <alignment horizontal="center" vertical="center"/>
    </xf>
    <xf numFmtId="8" fontId="111" fillId="0" borderId="100" xfId="0" applyNumberFormat="1" applyFont="1" applyFill="1" applyBorder="1" applyAlignment="1">
      <alignment horizontal="center" vertical="center"/>
    </xf>
    <xf numFmtId="0" fontId="111" fillId="0" borderId="100" xfId="0" applyNumberFormat="1" applyFont="1" applyFill="1" applyBorder="1" applyAlignment="1">
      <alignment horizontal="center" vertical="center"/>
    </xf>
    <xf numFmtId="0" fontId="141" fillId="0" borderId="117" xfId="0" applyFont="1" applyFill="1" applyBorder="1" applyAlignment="1">
      <alignment horizontal="center" vertical="center" wrapText="1"/>
    </xf>
    <xf numFmtId="0" fontId="110" fillId="0" borderId="73" xfId="0" applyFont="1" applyFill="1" applyBorder="1" applyAlignment="1">
      <alignment horizontal="center" vertical="center" wrapText="1"/>
    </xf>
    <xf numFmtId="0" fontId="135" fillId="0" borderId="73" xfId="0" applyFont="1" applyFill="1" applyBorder="1" applyAlignment="1">
      <alignment horizontal="center" vertical="center"/>
    </xf>
    <xf numFmtId="0" fontId="110" fillId="0" borderId="100" xfId="0" applyFont="1" applyFill="1" applyBorder="1" applyAlignment="1">
      <alignment horizontal="center" vertical="center"/>
    </xf>
    <xf numFmtId="0" fontId="110" fillId="0" borderId="100" xfId="0" applyNumberFormat="1" applyFont="1" applyFill="1" applyBorder="1" applyAlignment="1">
      <alignment horizontal="center" vertical="center" wrapText="1"/>
    </xf>
    <xf numFmtId="0" fontId="141" fillId="0" borderId="115" xfId="0" applyFont="1" applyFill="1" applyBorder="1" applyAlignment="1">
      <alignment horizontal="left" vertical="center"/>
    </xf>
    <xf numFmtId="0" fontId="135" fillId="0" borderId="113" xfId="0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/>
    </xf>
    <xf numFmtId="0" fontId="113" fillId="0" borderId="100" xfId="0" applyNumberFormat="1" applyFont="1" applyFill="1" applyBorder="1" applyAlignment="1">
      <alignment horizontal="center" vertical="center"/>
    </xf>
    <xf numFmtId="0" fontId="141" fillId="0" borderId="31" xfId="0" applyFont="1" applyFill="1" applyBorder="1" applyAlignment="1">
      <alignment horizontal="center" vertical="center" wrapText="1"/>
    </xf>
    <xf numFmtId="0" fontId="135" fillId="0" borderId="73" xfId="0" applyFont="1" applyFill="1" applyBorder="1" applyAlignment="1">
      <alignment horizontal="center" vertical="center"/>
    </xf>
    <xf numFmtId="0" fontId="135" fillId="0" borderId="115" xfId="0" applyFont="1" applyFill="1" applyBorder="1" applyAlignment="1">
      <alignment horizontal="center" vertical="center"/>
    </xf>
    <xf numFmtId="0" fontId="141" fillId="0" borderId="100" xfId="0" applyFont="1" applyFill="1" applyBorder="1" applyAlignment="1">
      <alignment horizontal="center" vertical="center" wrapText="1"/>
    </xf>
    <xf numFmtId="0" fontId="135" fillId="0" borderId="110" xfId="0" applyFont="1" applyFill="1" applyBorder="1" applyAlignment="1">
      <alignment horizontal="center" vertical="center"/>
    </xf>
    <xf numFmtId="0" fontId="110" fillId="0" borderId="110" xfId="0" applyFont="1" applyFill="1" applyBorder="1" applyAlignment="1">
      <alignment horizontal="left" vertical="center"/>
    </xf>
    <xf numFmtId="0" fontId="135" fillId="0" borderId="15" xfId="0" applyFont="1" applyFill="1" applyBorder="1" applyAlignment="1">
      <alignment horizontal="center" vertical="center"/>
    </xf>
    <xf numFmtId="0" fontId="110" fillId="0" borderId="53" xfId="0" applyFont="1" applyFill="1" applyBorder="1" applyAlignment="1">
      <alignment horizontal="center" vertical="center"/>
    </xf>
    <xf numFmtId="0" fontId="110" fillId="0" borderId="78" xfId="0" applyFont="1" applyFill="1" applyBorder="1" applyAlignment="1">
      <alignment horizontal="left" vertical="center"/>
    </xf>
    <xf numFmtId="0" fontId="110" fillId="0" borderId="73" xfId="0" applyFont="1" applyFill="1" applyBorder="1" applyAlignment="1">
      <alignment horizontal="center" vertical="center"/>
    </xf>
    <xf numFmtId="0" fontId="110" fillId="0" borderId="115" xfId="0" applyFont="1" applyFill="1" applyBorder="1" applyAlignment="1">
      <alignment horizontal="center" vertical="center"/>
    </xf>
    <xf numFmtId="0" fontId="135" fillId="0" borderId="115" xfId="0" applyFont="1" applyFill="1" applyBorder="1" applyAlignment="1">
      <alignment horizontal="center" vertical="center"/>
    </xf>
    <xf numFmtId="0" fontId="110" fillId="0" borderId="143" xfId="0" applyFont="1" applyFill="1" applyBorder="1" applyAlignment="1">
      <alignment horizontal="center" vertical="center"/>
    </xf>
    <xf numFmtId="0" fontId="110" fillId="0" borderId="135" xfId="0" applyFont="1" applyFill="1" applyBorder="1" applyAlignment="1">
      <alignment horizontal="center" vertical="center"/>
    </xf>
    <xf numFmtId="0" fontId="110" fillId="0" borderId="53" xfId="0" applyFont="1" applyFill="1" applyBorder="1" applyAlignment="1">
      <alignment horizontal="center" vertical="center"/>
    </xf>
    <xf numFmtId="0" fontId="110" fillId="0" borderId="115" xfId="0" applyFont="1" applyFill="1" applyBorder="1" applyAlignment="1">
      <alignment horizontal="left" vertical="center"/>
    </xf>
    <xf numFmtId="0" fontId="110" fillId="0" borderId="110" xfId="0" applyFont="1" applyFill="1" applyBorder="1" applyAlignment="1">
      <alignment horizontal="center" vertical="center"/>
    </xf>
    <xf numFmtId="0" fontId="135" fillId="0" borderId="59" xfId="0" applyFont="1" applyFill="1" applyBorder="1" applyAlignment="1">
      <alignment horizontal="center" vertical="center" wrapText="1"/>
    </xf>
    <xf numFmtId="0" fontId="135" fillId="0" borderId="101" xfId="0" applyFont="1" applyFill="1" applyBorder="1" applyAlignment="1">
      <alignment horizontal="center" vertical="center"/>
    </xf>
    <xf numFmtId="0" fontId="135" fillId="0" borderId="68" xfId="0" applyFont="1" applyFill="1" applyBorder="1" applyAlignment="1">
      <alignment horizontal="center" vertical="center" wrapText="1"/>
    </xf>
    <xf numFmtId="0" fontId="135" fillId="0" borderId="51" xfId="0" applyFont="1" applyFill="1" applyBorder="1" applyAlignment="1">
      <alignment horizontal="center" vertical="center" wrapText="1"/>
    </xf>
    <xf numFmtId="0" fontId="110" fillId="0" borderId="52" xfId="0" applyFont="1" applyFill="1" applyBorder="1" applyAlignment="1">
      <alignment horizontal="left" vertical="center" wrapText="1"/>
    </xf>
    <xf numFmtId="0" fontId="110" fillId="0" borderId="3" xfId="0" applyFont="1" applyFill="1" applyBorder="1" applyAlignment="1">
      <alignment horizontal="left" vertical="center"/>
    </xf>
    <xf numFmtId="0" fontId="110" fillId="0" borderId="106" xfId="0" applyFont="1" applyFill="1" applyBorder="1" applyAlignment="1">
      <alignment horizontal="left" vertical="center"/>
    </xf>
    <xf numFmtId="0" fontId="130" fillId="0" borderId="16" xfId="0" applyFont="1" applyFill="1" applyBorder="1" applyAlignment="1">
      <alignment horizontal="center" vertical="center"/>
    </xf>
    <xf numFmtId="0" fontId="135" fillId="0" borderId="14" xfId="0" applyFont="1" applyFill="1" applyBorder="1" applyAlignment="1">
      <alignment horizontal="right" vertical="center"/>
    </xf>
    <xf numFmtId="0" fontId="130" fillId="0" borderId="110" xfId="0" applyFont="1" applyFill="1" applyBorder="1" applyAlignment="1">
      <alignment horizontal="center" vertical="center"/>
    </xf>
    <xf numFmtId="0" fontId="135" fillId="0" borderId="106" xfId="0" applyFont="1" applyFill="1" applyBorder="1" applyAlignment="1">
      <alignment horizontal="right" vertical="center"/>
    </xf>
    <xf numFmtId="0" fontId="112" fillId="0" borderId="143" xfId="0" applyFont="1" applyFill="1" applyBorder="1" applyAlignment="1">
      <alignment horizontal="center" vertical="center"/>
    </xf>
    <xf numFmtId="0" fontId="112" fillId="0" borderId="142" xfId="0" applyFont="1" applyFill="1" applyBorder="1" applyAlignment="1">
      <alignment horizontal="center" vertical="center"/>
    </xf>
    <xf numFmtId="0" fontId="112" fillId="0" borderId="109" xfId="0" applyFont="1" applyFill="1" applyBorder="1" applyAlignment="1">
      <alignment vertical="center"/>
    </xf>
    <xf numFmtId="0" fontId="112" fillId="0" borderId="109" xfId="0" applyFont="1" applyFill="1" applyBorder="1" applyAlignment="1">
      <alignment horizontal="center" vertical="center"/>
    </xf>
    <xf numFmtId="0" fontId="135" fillId="0" borderId="100" xfId="0" applyFont="1" applyFill="1" applyBorder="1" applyAlignment="1">
      <alignment horizontal="right" vertical="center"/>
    </xf>
    <xf numFmtId="0" fontId="130" fillId="0" borderId="100" xfId="0" applyFont="1" applyFill="1" applyBorder="1" applyAlignment="1">
      <alignment horizontal="center" vertical="center"/>
    </xf>
    <xf numFmtId="0" fontId="135" fillId="0" borderId="100" xfId="0" applyFont="1" applyFill="1" applyBorder="1" applyAlignment="1">
      <alignment horizontal="left" vertical="center"/>
    </xf>
    <xf numFmtId="0" fontId="110" fillId="0" borderId="101" xfId="0" applyFont="1" applyFill="1" applyBorder="1" applyAlignment="1">
      <alignment horizontal="center" vertical="center"/>
    </xf>
    <xf numFmtId="0" fontId="110" fillId="0" borderId="101" xfId="0" applyFont="1" applyFill="1" applyBorder="1" applyAlignment="1">
      <alignment horizontal="center" vertical="center" wrapText="1"/>
    </xf>
    <xf numFmtId="0" fontId="130" fillId="0" borderId="101" xfId="0" applyFont="1" applyFill="1" applyBorder="1" applyAlignment="1">
      <alignment horizontal="center" vertical="center"/>
    </xf>
    <xf numFmtId="0" fontId="135" fillId="0" borderId="14" xfId="0" applyFont="1" applyFill="1" applyBorder="1" applyAlignment="1">
      <alignment horizontal="left" vertical="center"/>
    </xf>
    <xf numFmtId="0" fontId="135" fillId="0" borderId="28" xfId="0" applyFont="1" applyFill="1" applyBorder="1" applyAlignment="1">
      <alignment horizontal="left" vertical="center"/>
    </xf>
    <xf numFmtId="0" fontId="135" fillId="0" borderId="106" xfId="0" applyFont="1" applyFill="1" applyBorder="1" applyAlignment="1">
      <alignment horizontal="left" vertical="center"/>
    </xf>
    <xf numFmtId="0" fontId="143" fillId="0" borderId="54" xfId="0" applyFont="1" applyFill="1" applyBorder="1" applyAlignment="1">
      <alignment horizontal="center" vertical="center" wrapText="1"/>
    </xf>
    <xf numFmtId="0" fontId="143" fillId="0" borderId="57" xfId="0" applyFont="1" applyFill="1" applyBorder="1" applyAlignment="1">
      <alignment horizontal="center" vertical="center"/>
    </xf>
    <xf numFmtId="0" fontId="146" fillId="0" borderId="55" xfId="0" applyFont="1" applyFill="1" applyBorder="1" applyAlignment="1">
      <alignment horizontal="left" vertical="center" wrapText="1"/>
    </xf>
    <xf numFmtId="0" fontId="110" fillId="0" borderId="70" xfId="0" applyFont="1" applyFill="1" applyBorder="1" applyAlignment="1">
      <alignment horizontal="center" vertical="center" wrapText="1"/>
    </xf>
    <xf numFmtId="0" fontId="110" fillId="0" borderId="70" xfId="0" applyFont="1" applyFill="1" applyBorder="1" applyAlignment="1">
      <alignment horizontal="center" vertical="center" wrapText="1"/>
    </xf>
    <xf numFmtId="0" fontId="110" fillId="0" borderId="72" xfId="0" applyFont="1" applyFill="1" applyBorder="1" applyAlignment="1">
      <alignment horizontal="center" vertical="center" wrapText="1"/>
    </xf>
    <xf numFmtId="0" fontId="110" fillId="0" borderId="73" xfId="0" applyFont="1" applyFill="1" applyBorder="1" applyAlignment="1">
      <alignment horizontal="center" vertical="center"/>
    </xf>
    <xf numFmtId="0" fontId="144" fillId="0" borderId="94" xfId="0" applyFont="1" applyFill="1" applyBorder="1" applyAlignment="1">
      <alignment horizontal="left" vertical="center" wrapText="1"/>
    </xf>
    <xf numFmtId="0" fontId="135" fillId="0" borderId="74" xfId="0" applyFont="1" applyFill="1" applyBorder="1" applyAlignment="1">
      <alignment horizontal="center" vertical="center" wrapText="1"/>
    </xf>
    <xf numFmtId="0" fontId="135" fillId="0" borderId="118" xfId="0" applyFont="1" applyFill="1" applyBorder="1" applyAlignment="1">
      <alignment horizontal="center" vertical="center" wrapText="1"/>
    </xf>
    <xf numFmtId="0" fontId="135" fillId="0" borderId="46" xfId="0" applyFont="1" applyFill="1" applyBorder="1" applyAlignment="1">
      <alignment horizontal="center" vertical="center" wrapText="1"/>
    </xf>
    <xf numFmtId="0" fontId="144" fillId="0" borderId="110" xfId="0" applyFont="1" applyFill="1" applyBorder="1" applyAlignment="1">
      <alignment horizontal="left" vertical="center" wrapText="1"/>
    </xf>
    <xf numFmtId="0" fontId="135" fillId="0" borderId="119" xfId="0" applyFont="1" applyFill="1" applyBorder="1" applyAlignment="1">
      <alignment horizontal="center" vertical="center" wrapText="1"/>
    </xf>
    <xf numFmtId="0" fontId="135" fillId="0" borderId="120" xfId="0" applyFont="1" applyFill="1" applyBorder="1" applyAlignment="1">
      <alignment horizontal="center" vertical="center" wrapText="1"/>
    </xf>
    <xf numFmtId="0" fontId="130" fillId="0" borderId="96" xfId="0" applyFont="1" applyFill="1" applyBorder="1" applyAlignment="1">
      <alignment horizontal="center" vertical="center"/>
    </xf>
    <xf numFmtId="0" fontId="130" fillId="0" borderId="140" xfId="0" applyFont="1" applyFill="1" applyBorder="1" applyAlignment="1">
      <alignment horizontal="center" vertical="center"/>
    </xf>
    <xf numFmtId="0" fontId="130" fillId="0" borderId="141" xfId="0" applyFont="1" applyFill="1" applyBorder="1" applyAlignment="1">
      <alignment horizontal="center" vertical="center"/>
    </xf>
    <xf numFmtId="0" fontId="135" fillId="0" borderId="38" xfId="0" applyFont="1" applyFill="1" applyBorder="1" applyAlignment="1">
      <alignment horizontal="center" vertical="center" wrapText="1"/>
    </xf>
    <xf numFmtId="0" fontId="135" fillId="0" borderId="38" xfId="0" applyFont="1" applyFill="1" applyBorder="1" applyAlignment="1">
      <alignment horizontal="center" vertical="center" wrapText="1"/>
    </xf>
    <xf numFmtId="0" fontId="110" fillId="0" borderId="107" xfId="0" applyFont="1" applyFill="1" applyBorder="1" applyAlignment="1">
      <alignment horizontal="center" vertical="center"/>
    </xf>
    <xf numFmtId="0" fontId="110" fillId="0" borderId="133" xfId="0" applyFont="1" applyFill="1" applyBorder="1" applyAlignment="1">
      <alignment horizontal="center" vertical="center"/>
    </xf>
    <xf numFmtId="0" fontId="144" fillId="0" borderId="107" xfId="0" applyFont="1" applyFill="1" applyBorder="1" applyAlignment="1">
      <alignment horizontal="left" vertical="center" wrapText="1"/>
    </xf>
    <xf numFmtId="0" fontId="144" fillId="0" borderId="132" xfId="0" applyFont="1" applyFill="1" applyBorder="1" applyAlignment="1">
      <alignment horizontal="left" vertical="center" wrapText="1"/>
    </xf>
    <xf numFmtId="0" fontId="110" fillId="0" borderId="134" xfId="0" applyFont="1" applyFill="1" applyBorder="1" applyAlignment="1">
      <alignment horizontal="center" vertical="center"/>
    </xf>
    <xf numFmtId="0" fontId="130" fillId="0" borderId="104" xfId="0" applyFont="1" applyFill="1" applyBorder="1" applyAlignment="1">
      <alignment horizontal="center" vertical="center" wrapText="1"/>
    </xf>
    <xf numFmtId="0" fontId="144" fillId="0" borderId="43" xfId="0" applyFont="1" applyFill="1" applyBorder="1" applyAlignment="1">
      <alignment horizontal="left" vertical="center" wrapText="1"/>
    </xf>
    <xf numFmtId="0" fontId="135" fillId="0" borderId="111" xfId="0" applyFont="1" applyFill="1" applyBorder="1" applyAlignment="1">
      <alignment horizontal="center" vertical="center" wrapText="1"/>
    </xf>
    <xf numFmtId="0" fontId="144" fillId="0" borderId="144" xfId="0" applyFont="1" applyFill="1" applyBorder="1" applyAlignment="1">
      <alignment horizontal="left" vertical="center" wrapText="1"/>
    </xf>
    <xf numFmtId="0" fontId="144" fillId="0" borderId="31" xfId="0" applyFont="1" applyFill="1" applyBorder="1" applyAlignment="1">
      <alignment horizontal="center" vertical="center" wrapText="1"/>
    </xf>
    <xf numFmtId="0" fontId="135" fillId="0" borderId="27" xfId="0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3" fillId="0" borderId="113" xfId="0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35" fillId="0" borderId="145" xfId="0" applyFont="1" applyFill="1" applyBorder="1" applyAlignment="1">
      <alignment horizontal="center" vertical="center" wrapText="1"/>
    </xf>
    <xf numFmtId="0" fontId="135" fillId="0" borderId="109" xfId="0" applyFont="1" applyFill="1" applyBorder="1" applyAlignment="1">
      <alignment horizontal="center" vertical="center" wrapText="1"/>
    </xf>
    <xf numFmtId="0" fontId="110" fillId="0" borderId="90" xfId="0" applyFont="1" applyFill="1" applyBorder="1" applyAlignment="1">
      <alignment horizontal="center" vertical="center"/>
    </xf>
    <xf numFmtId="0" fontId="110" fillId="0" borderId="90" xfId="0" applyFont="1" applyFill="1" applyBorder="1" applyAlignment="1">
      <alignment horizontal="center" vertical="center" wrapText="1"/>
    </xf>
    <xf numFmtId="0" fontId="143" fillId="0" borderId="59" xfId="0" applyFont="1" applyFill="1" applyBorder="1" applyAlignment="1">
      <alignment horizontal="center" vertical="center" wrapText="1"/>
    </xf>
    <xf numFmtId="0" fontId="143" fillId="0" borderId="118" xfId="0" applyFont="1" applyFill="1" applyBorder="1" applyAlignment="1">
      <alignment horizontal="center" vertical="center" wrapText="1"/>
    </xf>
    <xf numFmtId="0" fontId="143" fillId="0" borderId="31" xfId="0" applyFont="1" applyFill="1" applyBorder="1" applyAlignment="1">
      <alignment horizontal="center" vertical="center" wrapText="1"/>
    </xf>
    <xf numFmtId="0" fontId="110" fillId="0" borderId="46" xfId="0" applyFont="1" applyFill="1" applyBorder="1" applyAlignment="1">
      <alignment horizontal="center" vertical="center" wrapText="1"/>
    </xf>
    <xf numFmtId="0" fontId="135" fillId="0" borderId="109" xfId="0" applyFont="1" applyFill="1" applyBorder="1" applyAlignment="1">
      <alignment horizontal="left" vertical="center" wrapText="1"/>
    </xf>
    <xf numFmtId="0" fontId="135" fillId="0" borderId="18" xfId="0" applyFont="1" applyFill="1" applyBorder="1" applyAlignment="1">
      <alignment horizontal="center" vertical="center" wrapText="1"/>
    </xf>
    <xf numFmtId="0" fontId="135" fillId="0" borderId="14" xfId="0" applyFont="1" applyFill="1" applyBorder="1" applyAlignment="1">
      <alignment horizontal="center" vertical="center"/>
    </xf>
    <xf numFmtId="0" fontId="146" fillId="0" borderId="97" xfId="0" applyFont="1" applyFill="1" applyBorder="1" applyAlignment="1">
      <alignment horizontal="left" vertical="center" wrapText="1"/>
    </xf>
    <xf numFmtId="0" fontId="135" fillId="0" borderId="114" xfId="0" applyFont="1" applyFill="1" applyBorder="1" applyAlignment="1">
      <alignment horizontal="center" vertical="center" wrapText="1"/>
    </xf>
    <xf numFmtId="0" fontId="135" fillId="0" borderId="106" xfId="0" applyFont="1" applyFill="1" applyBorder="1" applyAlignment="1">
      <alignment horizontal="center" vertical="center"/>
    </xf>
    <xf numFmtId="0" fontId="146" fillId="0" borderId="110" xfId="0" applyFont="1" applyFill="1" applyBorder="1" applyAlignment="1">
      <alignment horizontal="left" vertical="center" wrapText="1"/>
    </xf>
    <xf numFmtId="0" fontId="130" fillId="0" borderId="109" xfId="0" applyFont="1" applyFill="1" applyBorder="1" applyAlignment="1">
      <alignment vertical="center"/>
    </xf>
    <xf numFmtId="0" fontId="112" fillId="0" borderId="118" xfId="0" applyFont="1" applyFill="1" applyBorder="1" applyAlignment="1">
      <alignment horizontal="center" vertical="center"/>
    </xf>
    <xf numFmtId="0" fontId="112" fillId="0" borderId="31" xfId="0" applyFont="1" applyFill="1" applyBorder="1" applyAlignment="1">
      <alignment horizontal="center" vertical="center"/>
    </xf>
    <xf numFmtId="0" fontId="114" fillId="0" borderId="97" xfId="0" applyFont="1" applyFill="1" applyBorder="1" applyAlignment="1">
      <alignment horizontal="left" vertical="center" wrapText="1"/>
    </xf>
    <xf numFmtId="0" fontId="143" fillId="0" borderId="74" xfId="0" applyFont="1" applyFill="1" applyBorder="1" applyAlignment="1">
      <alignment horizontal="center" vertical="center" wrapText="1"/>
    </xf>
    <xf numFmtId="0" fontId="139" fillId="0" borderId="100" xfId="0" applyFont="1" applyFill="1" applyBorder="1" applyAlignment="1">
      <alignment horizontal="center" vertical="center" wrapText="1"/>
    </xf>
    <xf numFmtId="0" fontId="139" fillId="0" borderId="45" xfId="0" applyFont="1" applyFill="1" applyBorder="1" applyAlignment="1">
      <alignment horizontal="left" vertical="center" wrapText="1"/>
    </xf>
    <xf numFmtId="0" fontId="139" fillId="0" borderId="100" xfId="0" applyFont="1" applyFill="1" applyBorder="1" applyAlignment="1">
      <alignment horizontal="center" vertical="center" wrapText="1"/>
    </xf>
    <xf numFmtId="0" fontId="139" fillId="0" borderId="105" xfId="0" applyFont="1" applyFill="1" applyBorder="1" applyAlignment="1">
      <alignment horizontal="center" vertical="center"/>
    </xf>
    <xf numFmtId="0" fontId="110" fillId="0" borderId="29" xfId="0" applyFont="1" applyFill="1" applyBorder="1" applyAlignment="1">
      <alignment horizontal="center" vertical="center" wrapText="1"/>
    </xf>
    <xf numFmtId="0" fontId="110" fillId="0" borderId="29" xfId="0" applyFont="1" applyFill="1" applyBorder="1" applyAlignment="1">
      <alignment horizontal="center" vertical="center" wrapText="1"/>
    </xf>
    <xf numFmtId="0" fontId="143" fillId="0" borderId="60" xfId="0" applyFont="1" applyFill="1" applyBorder="1" applyAlignment="1">
      <alignment horizontal="right" vertical="center"/>
    </xf>
    <xf numFmtId="0" fontId="139" fillId="0" borderId="82" xfId="0" applyFont="1" applyFill="1" applyBorder="1" applyAlignment="1">
      <alignment horizontal="center" vertical="center" wrapText="1"/>
    </xf>
    <xf numFmtId="0" fontId="139" fillId="0" borderId="23" xfId="0" applyFont="1" applyFill="1" applyBorder="1" applyAlignment="1">
      <alignment horizontal="left" vertical="center" wrapText="1"/>
    </xf>
    <xf numFmtId="0" fontId="139" fillId="0" borderId="21" xfId="0" applyFont="1" applyFill="1" applyBorder="1" applyAlignment="1">
      <alignment horizontal="center" vertical="center" wrapText="1"/>
    </xf>
    <xf numFmtId="0" fontId="139" fillId="0" borderId="113" xfId="0" applyFont="1" applyFill="1" applyBorder="1" applyAlignment="1">
      <alignment horizontal="center" vertical="center" wrapText="1"/>
    </xf>
    <xf numFmtId="0" fontId="139" fillId="0" borderId="22" xfId="0" applyFont="1" applyFill="1" applyBorder="1" applyAlignment="1">
      <alignment horizontal="center" vertical="center"/>
    </xf>
    <xf numFmtId="0" fontId="139" fillId="0" borderId="106" xfId="0" applyFont="1" applyFill="1" applyBorder="1" applyAlignment="1">
      <alignment horizontal="left" vertical="center" wrapText="1"/>
    </xf>
    <xf numFmtId="0" fontId="110" fillId="0" borderId="95" xfId="0" applyFont="1" applyFill="1" applyBorder="1" applyAlignment="1">
      <alignment horizontal="left" vertical="center" wrapText="1"/>
    </xf>
    <xf numFmtId="0" fontId="139" fillId="0" borderId="114" xfId="0" applyFont="1" applyFill="1" applyBorder="1" applyAlignment="1">
      <alignment horizontal="center" vertical="center" wrapText="1"/>
    </xf>
    <xf numFmtId="0" fontId="139" fillId="0" borderId="46" xfId="0" applyFont="1" applyFill="1" applyBorder="1" applyAlignment="1">
      <alignment horizontal="center" vertical="center" wrapText="1"/>
    </xf>
    <xf numFmtId="0" fontId="139" fillId="0" borderId="106" xfId="0" applyFont="1" applyFill="1" applyBorder="1" applyAlignment="1">
      <alignment horizontal="center" vertical="center"/>
    </xf>
    <xf numFmtId="0" fontId="140" fillId="0" borderId="62" xfId="0" applyFont="1" applyFill="1" applyBorder="1" applyAlignment="1">
      <alignment horizontal="center" vertical="center" wrapText="1"/>
    </xf>
    <xf numFmtId="0" fontId="140" fillId="0" borderId="63" xfId="0" applyFont="1" applyFill="1" applyBorder="1" applyAlignment="1">
      <alignment horizontal="left" vertical="center" wrapText="1"/>
    </xf>
    <xf numFmtId="2" fontId="139" fillId="0" borderId="81" xfId="0" applyNumberFormat="1" applyFont="1" applyFill="1" applyBorder="1" applyAlignment="1">
      <alignment horizontal="center" vertical="center"/>
    </xf>
    <xf numFmtId="2" fontId="147" fillId="0" borderId="64" xfId="0" applyNumberFormat="1" applyFont="1" applyFill="1" applyBorder="1" applyAlignment="1">
      <alignment horizontal="center" vertical="center"/>
    </xf>
    <xf numFmtId="0" fontId="57" fillId="0" borderId="65" xfId="0" applyFont="1" applyFill="1" applyBorder="1" applyAlignment="1">
      <alignment horizontal="center" vertical="center" wrapText="1"/>
    </xf>
    <xf numFmtId="0" fontId="58" fillId="0" borderId="66" xfId="0" applyFont="1" applyFill="1" applyBorder="1" applyAlignment="1">
      <alignment horizontal="right" vertical="center" wrapText="1"/>
    </xf>
    <xf numFmtId="0" fontId="59" fillId="0" borderId="67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66" fillId="0" borderId="7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6" fillId="0" borderId="75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7" fillId="0" borderId="76" xfId="0" applyFont="1" applyFill="1" applyBorder="1" applyAlignment="1">
      <alignment horizontal="right" vertical="center" wrapText="1"/>
    </xf>
    <xf numFmtId="0" fontId="44" fillId="0" borderId="52" xfId="0" applyFont="1" applyFill="1" applyBorder="1" applyAlignment="1">
      <alignment horizontal="left" vertical="center" wrapText="1"/>
    </xf>
    <xf numFmtId="0" fontId="77" fillId="0" borderId="86" xfId="0" applyFont="1" applyFill="1" applyBorder="1" applyAlignment="1">
      <alignment horizontal="center" vertical="center" wrapText="1"/>
    </xf>
    <xf numFmtId="0" fontId="74" fillId="0" borderId="83" xfId="0" applyFont="1" applyFill="1" applyBorder="1" applyAlignment="1">
      <alignment horizontal="center" vertical="center" wrapText="1"/>
    </xf>
    <xf numFmtId="0" fontId="74" fillId="0" borderId="83" xfId="0" applyFont="1" applyFill="1" applyBorder="1" applyAlignment="1">
      <alignment horizontal="center" vertical="center" wrapText="1"/>
    </xf>
    <xf numFmtId="0" fontId="75" fillId="0" borderId="84" xfId="0" applyFont="1" applyFill="1" applyBorder="1" applyAlignment="1">
      <alignment horizontal="right" vertical="center"/>
    </xf>
    <xf numFmtId="0" fontId="76" fillId="0" borderId="85" xfId="0" applyFont="1" applyFill="1" applyBorder="1" applyAlignment="1">
      <alignment horizontal="left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right" vertical="center" wrapText="1"/>
    </xf>
    <xf numFmtId="0" fontId="34" fillId="0" borderId="3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2" fillId="0" borderId="4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vertical="center"/>
    </xf>
    <xf numFmtId="0" fontId="25" fillId="0" borderId="25" xfId="0" applyFont="1" applyFill="1" applyBorder="1" applyAlignment="1">
      <alignment horizontal="left" vertical="center" wrapText="1"/>
    </xf>
    <xf numFmtId="0" fontId="65" fillId="0" borderId="74" xfId="0" applyFont="1" applyFill="1" applyBorder="1" applyAlignment="1">
      <alignment horizontal="center" vertical="center" wrapText="1"/>
    </xf>
    <xf numFmtId="0" fontId="52" fillId="0" borderId="60" xfId="0" applyFont="1" applyFill="1" applyBorder="1" applyAlignment="1">
      <alignment horizontal="right" vertical="center"/>
    </xf>
    <xf numFmtId="0" fontId="53" fillId="0" borderId="6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8" fillId="0" borderId="77" xfId="0" applyFont="1" applyFill="1" applyBorder="1" applyAlignment="1">
      <alignment horizontal="right" vertical="center"/>
    </xf>
    <xf numFmtId="0" fontId="1" fillId="0" borderId="116" xfId="0" applyFont="1" applyFill="1" applyBorder="1" applyAlignment="1">
      <alignment horizontal="center" vertical="center" wrapText="1"/>
    </xf>
    <xf numFmtId="0" fontId="1" fillId="0" borderId="106" xfId="0" applyFont="1" applyFill="1" applyBorder="1" applyAlignment="1">
      <alignment horizontal="center" vertical="center" wrapText="1"/>
    </xf>
    <xf numFmtId="0" fontId="33" fillId="0" borderId="106" xfId="0" applyFont="1" applyFill="1" applyBorder="1" applyAlignment="1">
      <alignment horizontal="center" vertical="center" wrapText="1"/>
    </xf>
    <xf numFmtId="0" fontId="68" fillId="0" borderId="106" xfId="0" applyFont="1" applyFill="1" applyBorder="1" applyAlignment="1">
      <alignment horizontal="right" vertical="center"/>
    </xf>
    <xf numFmtId="0" fontId="34" fillId="0" borderId="106" xfId="0" applyFont="1" applyFill="1" applyBorder="1" applyAlignment="1">
      <alignment horizontal="left" vertical="center" wrapText="1"/>
    </xf>
    <xf numFmtId="0" fontId="1" fillId="0" borderId="90" xfId="0" applyFont="1" applyFill="1" applyBorder="1" applyAlignment="1">
      <alignment horizontal="center" vertical="center" wrapText="1"/>
    </xf>
    <xf numFmtId="0" fontId="1" fillId="0" borderId="100" xfId="0" applyFont="1" applyFill="1" applyBorder="1" applyAlignment="1">
      <alignment horizontal="center" vertical="center" wrapText="1"/>
    </xf>
    <xf numFmtId="0" fontId="33" fillId="0" borderId="100" xfId="0" applyFont="1" applyFill="1" applyBorder="1" applyAlignment="1">
      <alignment horizontal="center" vertical="center" wrapText="1"/>
    </xf>
    <xf numFmtId="0" fontId="68" fillId="0" borderId="10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3" fillId="0" borderId="106" xfId="0" applyFont="1" applyFill="1" applyBorder="1" applyAlignment="1">
      <alignment horizontal="right" vertical="center"/>
    </xf>
    <xf numFmtId="0" fontId="5" fillId="0" borderId="10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51" fillId="0" borderId="5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0" fillId="0" borderId="68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61" fillId="0" borderId="69" xfId="0" applyFont="1" applyFill="1" applyBorder="1" applyAlignment="1">
      <alignment vertical="center"/>
    </xf>
    <xf numFmtId="0" fontId="70" fillId="0" borderId="79" xfId="0" applyFont="1" applyFill="1" applyBorder="1" applyAlignment="1">
      <alignment horizontal="left" vertical="center" wrapText="1"/>
    </xf>
    <xf numFmtId="0" fontId="80" fillId="0" borderId="90" xfId="0" applyFont="1" applyFill="1" applyBorder="1" applyAlignment="1">
      <alignment horizontal="center" vertical="center" wrapText="1"/>
    </xf>
    <xf numFmtId="0" fontId="132" fillId="0" borderId="91" xfId="0" applyFont="1" applyFill="1" applyBorder="1" applyAlignment="1">
      <alignment horizontal="center" vertical="center" wrapText="1"/>
    </xf>
    <xf numFmtId="0" fontId="132" fillId="0" borderId="71" xfId="0" applyFont="1" applyFill="1" applyBorder="1" applyAlignment="1">
      <alignment horizontal="center" vertical="center" wrapText="1"/>
    </xf>
    <xf numFmtId="0" fontId="81" fillId="0" borderId="92" xfId="0" applyFont="1" applyFill="1" applyBorder="1" applyAlignment="1">
      <alignment horizontal="right" vertical="center" wrapText="1"/>
    </xf>
    <xf numFmtId="0" fontId="82" fillId="0" borderId="93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right" vertical="center"/>
    </xf>
    <xf numFmtId="0" fontId="26" fillId="0" borderId="26" xfId="0" applyFont="1" applyFill="1" applyBorder="1" applyAlignment="1">
      <alignment horizontal="left" vertical="center"/>
    </xf>
    <xf numFmtId="0" fontId="12" fillId="0" borderId="110" xfId="0" applyFont="1" applyFill="1" applyBorder="1" applyAlignment="1">
      <alignment horizontal="center" vertical="center" wrapText="1"/>
    </xf>
    <xf numFmtId="0" fontId="12" fillId="0" borderId="73" xfId="0" applyFont="1" applyFill="1" applyBorder="1" applyAlignment="1">
      <alignment horizontal="center" vertical="center" wrapText="1"/>
    </xf>
    <xf numFmtId="0" fontId="12" fillId="0" borderId="115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right" vertical="center"/>
    </xf>
    <xf numFmtId="0" fontId="12" fillId="0" borderId="110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6" fillId="0" borderId="36" xfId="0" applyFont="1" applyFill="1" applyBorder="1" applyAlignment="1">
      <alignment horizontal="right" vertical="center"/>
    </xf>
    <xf numFmtId="0" fontId="37" fillId="0" borderId="37" xfId="0" applyFont="1" applyFill="1" applyBorder="1" applyAlignment="1">
      <alignment horizontal="left" vertical="center" wrapText="1"/>
    </xf>
    <xf numFmtId="0" fontId="79" fillId="0" borderId="73" xfId="0" applyFont="1" applyFill="1" applyBorder="1" applyAlignment="1">
      <alignment horizontal="center" vertical="center" wrapText="1"/>
    </xf>
    <xf numFmtId="0" fontId="79" fillId="0" borderId="116" xfId="0" applyFont="1" applyFill="1" applyBorder="1" applyAlignment="1">
      <alignment horizontal="center" vertical="center" wrapText="1"/>
    </xf>
    <xf numFmtId="0" fontId="63" fillId="0" borderId="116" xfId="0" applyFont="1" applyFill="1" applyBorder="1" applyAlignment="1">
      <alignment horizontal="center" vertical="center" wrapText="1"/>
    </xf>
    <xf numFmtId="0" fontId="78" fillId="0" borderId="116" xfId="0" applyFont="1" applyFill="1" applyBorder="1" applyAlignment="1">
      <alignment horizontal="right" vertical="center" wrapText="1"/>
    </xf>
    <xf numFmtId="0" fontId="44" fillId="0" borderId="117" xfId="0" applyFont="1" applyFill="1" applyBorder="1" applyAlignment="1">
      <alignment horizontal="left" vertical="center" wrapText="1"/>
    </xf>
    <xf numFmtId="0" fontId="11" fillId="0" borderId="110" xfId="0" applyFont="1" applyFill="1" applyBorder="1" applyAlignment="1">
      <alignment horizontal="center" vertical="center" wrapText="1"/>
    </xf>
    <xf numFmtId="0" fontId="1" fillId="0" borderId="73" xfId="0" applyFont="1" applyFill="1" applyBorder="1" applyAlignment="1">
      <alignment horizontal="center" vertical="center" wrapText="1"/>
    </xf>
    <xf numFmtId="0" fontId="1" fillId="0" borderId="100" xfId="0" applyFont="1" applyFill="1" applyBorder="1" applyAlignment="1">
      <alignment horizontal="center" vertical="center" wrapText="1"/>
    </xf>
    <xf numFmtId="0" fontId="79" fillId="0" borderId="100" xfId="0" applyFont="1" applyFill="1" applyBorder="1" applyAlignment="1">
      <alignment horizontal="center" vertical="center" wrapText="1"/>
    </xf>
    <xf numFmtId="0" fontId="63" fillId="0" borderId="100" xfId="0" applyFont="1" applyFill="1" applyBorder="1" applyAlignment="1">
      <alignment horizontal="center" vertical="center" wrapText="1"/>
    </xf>
    <xf numFmtId="0" fontId="12" fillId="0" borderId="100" xfId="0" applyFont="1" applyFill="1" applyBorder="1" applyAlignment="1">
      <alignment horizontal="center" vertical="center" wrapText="1"/>
    </xf>
    <xf numFmtId="0" fontId="78" fillId="0" borderId="100" xfId="0" applyFont="1" applyFill="1" applyBorder="1" applyAlignment="1">
      <alignment horizontal="right" vertical="center" wrapText="1"/>
    </xf>
    <xf numFmtId="0" fontId="1" fillId="0" borderId="100" xfId="0" applyFont="1" applyFill="1" applyBorder="1" applyAlignment="1">
      <alignment horizontal="left" vertical="center" wrapText="1"/>
    </xf>
    <xf numFmtId="0" fontId="1" fillId="0" borderId="92" xfId="0" applyFont="1" applyFill="1" applyBorder="1" applyAlignment="1">
      <alignment horizontal="center" vertical="center" wrapText="1"/>
    </xf>
    <xf numFmtId="0" fontId="63" fillId="0" borderId="109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 wrapText="1"/>
    </xf>
    <xf numFmtId="0" fontId="1" fillId="0" borderId="109" xfId="0" applyFont="1" applyFill="1" applyBorder="1" applyAlignment="1">
      <alignment horizontal="left" vertical="center" wrapText="1"/>
    </xf>
    <xf numFmtId="0" fontId="103" fillId="0" borderId="12" xfId="0" applyFont="1" applyFill="1" applyBorder="1" applyAlignment="1">
      <alignment horizontal="center" vertical="center" wrapText="1"/>
    </xf>
    <xf numFmtId="0" fontId="104" fillId="0" borderId="101" xfId="0" applyFont="1" applyFill="1" applyBorder="1" applyAlignment="1">
      <alignment horizontal="center" vertical="center" wrapText="1"/>
    </xf>
    <xf numFmtId="0" fontId="103" fillId="0" borderId="101" xfId="0" applyFont="1" applyFill="1" applyBorder="1" applyAlignment="1">
      <alignment horizontal="center" vertical="center" wrapText="1"/>
    </xf>
    <xf numFmtId="0" fontId="104" fillId="0" borderId="101" xfId="0" applyFont="1" applyFill="1" applyBorder="1" applyAlignment="1">
      <alignment horizontal="right" vertical="center"/>
    </xf>
    <xf numFmtId="0" fontId="104" fillId="0" borderId="101" xfId="0" applyFont="1" applyFill="1" applyBorder="1" applyAlignment="1">
      <alignment horizontal="left" vertical="center"/>
    </xf>
    <xf numFmtId="0" fontId="104" fillId="0" borderId="41" xfId="0" applyFont="1" applyFill="1" applyBorder="1" applyAlignment="1">
      <alignment horizontal="center" vertical="center"/>
    </xf>
    <xf numFmtId="0" fontId="104" fillId="0" borderId="41" xfId="0" applyFont="1" applyFill="1" applyBorder="1" applyAlignment="1">
      <alignment horizontal="center" vertical="center"/>
    </xf>
    <xf numFmtId="0" fontId="104" fillId="0" borderId="48" xfId="0" applyFont="1" applyFill="1" applyBorder="1" applyAlignment="1">
      <alignment horizontal="center" vertical="center" wrapText="1"/>
    </xf>
    <xf numFmtId="0" fontId="104" fillId="0" borderId="44" xfId="0" applyFont="1" applyFill="1" applyBorder="1" applyAlignment="1">
      <alignment horizontal="center" vertical="center" wrapText="1"/>
    </xf>
    <xf numFmtId="0" fontId="104" fillId="0" borderId="50" xfId="0" applyFont="1" applyFill="1" applyBorder="1" applyAlignment="1">
      <alignment horizontal="right" vertical="center"/>
    </xf>
    <xf numFmtId="0" fontId="104" fillId="0" borderId="49" xfId="0" applyFont="1" applyFill="1" applyBorder="1" applyAlignment="1">
      <alignment horizontal="left" vertical="center"/>
    </xf>
    <xf numFmtId="0" fontId="104" fillId="0" borderId="78" xfId="0" applyFont="1" applyFill="1" applyBorder="1" applyAlignment="1">
      <alignment horizontal="left" vertical="center"/>
    </xf>
    <xf numFmtId="0" fontId="104" fillId="0" borderId="53" xfId="0" applyFont="1" applyFill="1" applyBorder="1" applyAlignment="1">
      <alignment horizontal="center" vertical="center"/>
    </xf>
    <xf numFmtId="0" fontId="104" fillId="0" borderId="53" xfId="0" applyFont="1" applyFill="1" applyBorder="1" applyAlignment="1">
      <alignment horizontal="center" vertical="center"/>
    </xf>
    <xf numFmtId="0" fontId="104" fillId="0" borderId="2" xfId="0" applyFont="1" applyFill="1" applyBorder="1" applyAlignment="1">
      <alignment horizontal="center" vertical="center" wrapText="1"/>
    </xf>
    <xf numFmtId="0" fontId="104" fillId="0" borderId="13" xfId="0" applyFont="1" applyFill="1" applyBorder="1" applyAlignment="1">
      <alignment horizontal="right" vertical="center"/>
    </xf>
    <xf numFmtId="0" fontId="45" fillId="0" borderId="53" xfId="0" applyFont="1" applyFill="1" applyBorder="1" applyAlignment="1">
      <alignment horizontal="center" vertical="center"/>
    </xf>
    <xf numFmtId="0" fontId="45" fillId="0" borderId="53" xfId="0" applyFont="1" applyFill="1" applyBorder="1" applyAlignment="1">
      <alignment horizontal="center" vertical="center"/>
    </xf>
    <xf numFmtId="0" fontId="69" fillId="0" borderId="78" xfId="0" applyFont="1" applyFill="1" applyBorder="1" applyAlignment="1">
      <alignment horizontal="left" vertical="center"/>
    </xf>
    <xf numFmtId="0" fontId="1" fillId="0" borderId="11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/>
    </xf>
    <xf numFmtId="0" fontId="45" fillId="0" borderId="115" xfId="0" applyFont="1" applyFill="1" applyBorder="1" applyAlignment="1">
      <alignment horizontal="center" vertical="center"/>
    </xf>
    <xf numFmtId="0" fontId="69" fillId="0" borderId="110" xfId="0" applyFont="1" applyFill="1" applyBorder="1" applyAlignment="1">
      <alignment horizontal="left" vertical="center"/>
    </xf>
    <xf numFmtId="0" fontId="1" fillId="0" borderId="115" xfId="0" applyFont="1" applyFill="1" applyBorder="1" applyAlignment="1">
      <alignment horizontal="center" vertical="center"/>
    </xf>
    <xf numFmtId="0" fontId="1" fillId="0" borderId="110" xfId="0" applyFont="1" applyFill="1" applyBorder="1" applyAlignment="1">
      <alignment horizontal="left" vertical="center"/>
    </xf>
    <xf numFmtId="0" fontId="45" fillId="0" borderId="107" xfId="0" applyFont="1" applyFill="1" applyBorder="1" applyAlignment="1">
      <alignment horizontal="center" vertical="center"/>
    </xf>
    <xf numFmtId="0" fontId="1" fillId="0" borderId="107" xfId="0" applyFont="1" applyFill="1" applyBorder="1" applyAlignment="1">
      <alignment horizontal="center" vertical="center"/>
    </xf>
    <xf numFmtId="0" fontId="45" fillId="0" borderId="107" xfId="0" applyFont="1" applyFill="1" applyBorder="1" applyAlignment="1">
      <alignment horizontal="center" vertical="center"/>
    </xf>
    <xf numFmtId="0" fontId="12" fillId="0" borderId="107" xfId="0" applyFont="1" applyFill="1" applyBorder="1" applyAlignment="1">
      <alignment horizontal="center" vertical="center" wrapText="1"/>
    </xf>
    <xf numFmtId="0" fontId="2" fillId="0" borderId="91" xfId="0" applyFont="1" applyFill="1" applyBorder="1" applyAlignment="1">
      <alignment horizontal="center" vertical="center" wrapText="1"/>
    </xf>
    <xf numFmtId="0" fontId="13" fillId="0" borderId="107" xfId="0" applyFont="1" applyFill="1" applyBorder="1" applyAlignment="1">
      <alignment horizontal="right" vertical="center"/>
    </xf>
    <xf numFmtId="0" fontId="69" fillId="0" borderId="107" xfId="0" applyFont="1" applyFill="1" applyBorder="1" applyAlignment="1">
      <alignment horizontal="left" vertical="center"/>
    </xf>
    <xf numFmtId="0" fontId="11" fillId="0" borderId="73" xfId="0" applyFont="1" applyFill="1" applyBorder="1" applyAlignment="1">
      <alignment horizontal="center" vertical="center" wrapText="1"/>
    </xf>
    <xf numFmtId="0" fontId="15" fillId="0" borderId="100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 wrapText="1"/>
    </xf>
    <xf numFmtId="0" fontId="13" fillId="0" borderId="100" xfId="0" applyFont="1" applyFill="1" applyBorder="1" applyAlignment="1">
      <alignment horizontal="right" vertical="center"/>
    </xf>
    <xf numFmtId="0" fontId="69" fillId="0" borderId="100" xfId="0" applyFont="1" applyFill="1" applyBorder="1" applyAlignment="1">
      <alignment horizontal="left" vertical="center"/>
    </xf>
    <xf numFmtId="0" fontId="12" fillId="0" borderId="100" xfId="0" applyFont="1" applyFill="1" applyBorder="1" applyAlignment="1">
      <alignment horizontal="center" vertical="center"/>
    </xf>
    <xf numFmtId="0" fontId="43" fillId="0" borderId="100" xfId="0" applyFont="1" applyFill="1" applyBorder="1" applyAlignment="1">
      <alignment horizontal="center" vertical="center" wrapText="1"/>
    </xf>
    <xf numFmtId="0" fontId="1" fillId="0" borderId="100" xfId="0" applyFont="1" applyFill="1" applyBorder="1" applyAlignment="1">
      <alignment horizontal="left" vertical="center"/>
    </xf>
    <xf numFmtId="0" fontId="15" fillId="0" borderId="101" xfId="0" applyFont="1" applyFill="1" applyBorder="1" applyAlignment="1">
      <alignment horizontal="center" vertical="center"/>
    </xf>
    <xf numFmtId="0" fontId="45" fillId="0" borderId="101" xfId="0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 wrapText="1"/>
    </xf>
    <xf numFmtId="0" fontId="12" fillId="0" borderId="101" xfId="0" applyFont="1" applyFill="1" applyBorder="1" applyAlignment="1">
      <alignment horizontal="center" vertical="center" wrapText="1"/>
    </xf>
    <xf numFmtId="0" fontId="13" fillId="0" borderId="101" xfId="0" applyFont="1" applyFill="1" applyBorder="1" applyAlignment="1">
      <alignment horizontal="right" vertical="center"/>
    </xf>
    <xf numFmtId="0" fontId="44" fillId="0" borderId="101" xfId="0" applyFont="1" applyFill="1" applyBorder="1" applyAlignment="1">
      <alignment horizontal="left" vertical="center" wrapText="1"/>
    </xf>
    <xf numFmtId="0" fontId="43" fillId="0" borderId="51" xfId="0" applyFont="1" applyFill="1" applyBorder="1" applyAlignment="1">
      <alignment horizontal="center" vertical="center" wrapText="1"/>
    </xf>
    <xf numFmtId="0" fontId="44" fillId="0" borderId="52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0" fontId="39" fillId="0" borderId="39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71" fillId="0" borderId="8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right" vertical="center"/>
    </xf>
    <xf numFmtId="0" fontId="15" fillId="0" borderId="110" xfId="0" applyFont="1" applyFill="1" applyBorder="1" applyAlignment="1">
      <alignment horizontal="center" vertical="center"/>
    </xf>
    <xf numFmtId="0" fontId="1" fillId="0" borderId="73" xfId="0" applyFont="1" applyFill="1" applyBorder="1" applyAlignment="1">
      <alignment horizontal="center" vertical="center" wrapText="1"/>
    </xf>
    <xf numFmtId="0" fontId="71" fillId="0" borderId="115" xfId="0" applyFont="1" applyFill="1" applyBorder="1" applyAlignment="1">
      <alignment horizontal="center" vertical="center" wrapText="1"/>
    </xf>
    <xf numFmtId="0" fontId="11" fillId="0" borderId="110" xfId="0" applyFont="1" applyFill="1" applyBorder="1" applyAlignment="1">
      <alignment horizontal="center" vertical="center" wrapText="1"/>
    </xf>
    <xf numFmtId="0" fontId="1" fillId="0" borderId="110" xfId="0" applyFont="1" applyFill="1" applyBorder="1" applyAlignment="1">
      <alignment horizontal="center" vertical="center" wrapText="1"/>
    </xf>
    <xf numFmtId="0" fontId="16" fillId="0" borderId="110" xfId="0" applyFont="1" applyFill="1" applyBorder="1" applyAlignment="1">
      <alignment horizontal="center" vertical="center"/>
    </xf>
    <xf numFmtId="0" fontId="12" fillId="0" borderId="106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/>
    </xf>
    <xf numFmtId="0" fontId="28" fillId="0" borderId="28" xfId="0" applyFont="1" applyFill="1" applyBorder="1" applyAlignment="1">
      <alignment horizontal="left" vertical="center"/>
    </xf>
    <xf numFmtId="0" fontId="12" fillId="0" borderId="110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16" fillId="0" borderId="115" xfId="0" applyFont="1" applyFill="1" applyBorder="1" applyAlignment="1">
      <alignment horizontal="center" vertical="center"/>
    </xf>
    <xf numFmtId="0" fontId="14" fillId="0" borderId="106" xfId="0" applyFont="1" applyFill="1" applyBorder="1" applyAlignment="1">
      <alignment horizontal="right" vertical="center"/>
    </xf>
    <xf numFmtId="0" fontId="4" fillId="0" borderId="115" xfId="0" applyFont="1" applyFill="1" applyBorder="1" applyAlignment="1">
      <alignment horizontal="center" vertical="center"/>
    </xf>
    <xf numFmtId="0" fontId="46" fillId="0" borderId="54" xfId="0" applyFont="1" applyFill="1" applyBorder="1" applyAlignment="1">
      <alignment horizontal="center" vertical="center" wrapText="1"/>
    </xf>
    <xf numFmtId="0" fontId="48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right" vertical="center"/>
    </xf>
    <xf numFmtId="0" fontId="47" fillId="0" borderId="55" xfId="0" applyFont="1" applyFill="1" applyBorder="1" applyAlignment="1">
      <alignment horizontal="left" vertical="center" wrapText="1"/>
    </xf>
    <xf numFmtId="0" fontId="50" fillId="0" borderId="58" xfId="0" applyFont="1" applyFill="1" applyBorder="1" applyAlignment="1">
      <alignment vertical="center"/>
    </xf>
    <xf numFmtId="0" fontId="62" fillId="0" borderId="107" xfId="0" applyFont="1" applyFill="1" applyBorder="1" applyAlignment="1">
      <alignment horizontal="center" vertical="center" wrapText="1"/>
    </xf>
    <xf numFmtId="0" fontId="62" fillId="0" borderId="107" xfId="0" applyFont="1" applyFill="1" applyBorder="1" applyAlignment="1">
      <alignment horizontal="center" vertical="center" wrapText="1"/>
    </xf>
    <xf numFmtId="0" fontId="63" fillId="0" borderId="71" xfId="0" applyFont="1" applyFill="1" applyBorder="1" applyAlignment="1">
      <alignment horizontal="center" vertical="center" wrapText="1"/>
    </xf>
    <xf numFmtId="0" fontId="64" fillId="0" borderId="133" xfId="0" applyFont="1" applyFill="1" applyBorder="1" applyAlignment="1">
      <alignment horizontal="right" vertical="center" wrapText="1"/>
    </xf>
    <xf numFmtId="0" fontId="44" fillId="0" borderId="107" xfId="0" applyFont="1" applyFill="1" applyBorder="1" applyAlignment="1">
      <alignment horizontal="left" vertical="center" wrapText="1"/>
    </xf>
    <xf numFmtId="0" fontId="103" fillId="0" borderId="100" xfId="0" applyFont="1" applyFill="1" applyBorder="1" applyAlignment="1">
      <alignment horizontal="center" vertical="center" wrapText="1"/>
    </xf>
    <xf numFmtId="0" fontId="32" fillId="0" borderId="32" xfId="0" applyFont="1" applyFill="1" applyBorder="1" applyAlignment="1">
      <alignment vertical="center"/>
    </xf>
    <xf numFmtId="0" fontId="32" fillId="0" borderId="109" xfId="0" applyFont="1" applyFill="1" applyBorder="1" applyAlignment="1">
      <alignment vertical="center"/>
    </xf>
    <xf numFmtId="0" fontId="104" fillId="0" borderId="59" xfId="0" applyFont="1" applyFill="1" applyBorder="1" applyAlignment="1">
      <alignment horizontal="center" vertical="center" wrapText="1"/>
    </xf>
    <xf numFmtId="0" fontId="104" fillId="0" borderId="59" xfId="0" applyFont="1" applyFill="1" applyBorder="1" applyAlignment="1">
      <alignment horizontal="center" vertical="center" wrapText="1"/>
    </xf>
    <xf numFmtId="0" fontId="104" fillId="0" borderId="101" xfId="0" applyFont="1" applyFill="1" applyBorder="1" applyAlignment="1">
      <alignment horizontal="center" vertical="center"/>
    </xf>
    <xf numFmtId="0" fontId="104" fillId="0" borderId="106" xfId="0" applyFont="1" applyFill="1" applyBorder="1" applyAlignment="1">
      <alignment horizontal="center" vertical="center" wrapText="1"/>
    </xf>
    <xf numFmtId="0" fontId="104" fillId="0" borderId="134" xfId="0" applyFont="1" applyFill="1" applyBorder="1" applyAlignment="1">
      <alignment horizontal="right" vertical="center"/>
    </xf>
    <xf numFmtId="0" fontId="104" fillId="0" borderId="101" xfId="0" applyFont="1" applyFill="1" applyBorder="1" applyAlignment="1">
      <alignment horizontal="left" vertical="center" wrapText="1"/>
    </xf>
    <xf numFmtId="0" fontId="104" fillId="0" borderId="40" xfId="0" applyFont="1" applyFill="1" applyBorder="1" applyAlignment="1">
      <alignment horizontal="center" vertical="center" wrapText="1"/>
    </xf>
    <xf numFmtId="0" fontId="104" fillId="0" borderId="40" xfId="0" applyFont="1" applyFill="1" applyBorder="1" applyAlignment="1">
      <alignment horizontal="center" vertical="center" wrapText="1"/>
    </xf>
    <xf numFmtId="0" fontId="104" fillId="0" borderId="42" xfId="0" applyFont="1" applyFill="1" applyBorder="1" applyAlignment="1">
      <alignment horizontal="right" vertical="center"/>
    </xf>
    <xf numFmtId="0" fontId="104" fillId="0" borderId="43" xfId="0" applyFont="1" applyFill="1" applyBorder="1" applyAlignment="1">
      <alignment horizontal="left" vertical="center" wrapText="1"/>
    </xf>
    <xf numFmtId="0" fontId="104" fillId="0" borderId="38" xfId="0" applyFont="1" applyFill="1" applyBorder="1" applyAlignment="1">
      <alignment horizontal="center" vertical="center" wrapText="1"/>
    </xf>
    <xf numFmtId="0" fontId="104" fillId="0" borderId="119" xfId="0" applyFont="1" applyFill="1" applyBorder="1" applyAlignment="1">
      <alignment horizontal="center" vertical="center" wrapText="1"/>
    </xf>
    <xf numFmtId="0" fontId="104" fillId="0" borderId="136" xfId="0" applyFont="1" applyFill="1" applyBorder="1" applyAlignment="1">
      <alignment horizontal="center" vertical="center" wrapText="1"/>
    </xf>
    <xf numFmtId="0" fontId="104" fillId="0" borderId="107" xfId="0" applyFont="1" applyFill="1" applyBorder="1" applyAlignment="1">
      <alignment horizontal="center" vertical="center"/>
    </xf>
    <xf numFmtId="0" fontId="104" fillId="0" borderId="91" xfId="0" applyFont="1" applyFill="1" applyBorder="1" applyAlignment="1">
      <alignment horizontal="center" vertical="center" wrapText="1"/>
    </xf>
    <xf numFmtId="0" fontId="104" fillId="0" borderId="133" xfId="0" applyFont="1" applyFill="1" applyBorder="1" applyAlignment="1">
      <alignment horizontal="right" vertical="center"/>
    </xf>
    <xf numFmtId="0" fontId="104" fillId="0" borderId="37" xfId="0" applyFont="1" applyFill="1" applyBorder="1" applyAlignment="1">
      <alignment horizontal="left" vertical="center" wrapText="1"/>
    </xf>
    <xf numFmtId="0" fontId="1" fillId="0" borderId="100" xfId="0" applyFont="1" applyFill="1" applyBorder="1" applyAlignment="1">
      <alignment horizontal="center" vertical="center"/>
    </xf>
    <xf numFmtId="0" fontId="11" fillId="0" borderId="100" xfId="0" applyFont="1" applyFill="1" applyBorder="1" applyAlignment="1">
      <alignment horizontal="center" vertical="center" wrapText="1"/>
    </xf>
    <xf numFmtId="0" fontId="16" fillId="0" borderId="100" xfId="0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right" vertical="center"/>
    </xf>
    <xf numFmtId="0" fontId="12" fillId="0" borderId="100" xfId="0" applyFont="1" applyFill="1" applyBorder="1" applyAlignment="1">
      <alignment horizontal="left" vertical="center"/>
    </xf>
    <xf numFmtId="0" fontId="104" fillId="0" borderId="118" xfId="0" applyFont="1" applyFill="1" applyBorder="1" applyAlignment="1">
      <alignment horizontal="center" vertical="center" wrapText="1"/>
    </xf>
    <xf numFmtId="0" fontId="104" fillId="0" borderId="46" xfId="0" applyFont="1" applyFill="1" applyBorder="1" applyAlignment="1">
      <alignment horizontal="center" vertical="center" wrapText="1"/>
    </xf>
    <xf numFmtId="0" fontId="104" fillId="0" borderId="110" xfId="0" applyFont="1" applyFill="1" applyBorder="1" applyAlignment="1">
      <alignment horizontal="center" vertical="center"/>
    </xf>
    <xf numFmtId="0" fontId="104" fillId="0" borderId="73" xfId="0" applyFont="1" applyFill="1" applyBorder="1" applyAlignment="1">
      <alignment horizontal="right" vertical="center"/>
    </xf>
    <xf numFmtId="0" fontId="104" fillId="0" borderId="38" xfId="0" applyFont="1" applyFill="1" applyBorder="1" applyAlignment="1">
      <alignment horizontal="center" vertical="center" wrapText="1"/>
    </xf>
    <xf numFmtId="0" fontId="104" fillId="0" borderId="35" xfId="0" applyFont="1" applyFill="1" applyBorder="1" applyAlignment="1">
      <alignment horizontal="center" vertical="center" wrapText="1"/>
    </xf>
    <xf numFmtId="0" fontId="104" fillId="0" borderId="74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7" fillId="0" borderId="90" xfId="0" applyFont="1" applyFill="1" applyBorder="1" applyAlignment="1">
      <alignment horizontal="center" vertical="center" wrapText="1"/>
    </xf>
    <xf numFmtId="0" fontId="12" fillId="0" borderId="113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19" fillId="0" borderId="106" xfId="0" applyFont="1" applyFill="1" applyBorder="1" applyAlignment="1">
      <alignment horizontal="center" vertical="center" wrapText="1"/>
    </xf>
    <xf numFmtId="0" fontId="12" fillId="0" borderId="106" xfId="0" applyFont="1" applyFill="1" applyBorder="1" applyAlignment="1">
      <alignment horizontal="center" vertical="center" wrapText="1"/>
    </xf>
    <xf numFmtId="0" fontId="20" fillId="0" borderId="106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29" xfId="0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0" fontId="29" fillId="0" borderId="113" xfId="0" applyFont="1" applyFill="1" applyBorder="1" applyAlignment="1">
      <alignment horizontal="center" vertical="center" wrapText="1"/>
    </xf>
    <xf numFmtId="0" fontId="29" fillId="0" borderId="31" xfId="0" applyFont="1" applyFill="1" applyBorder="1" applyAlignment="1">
      <alignment horizontal="center" vertical="center" wrapText="1"/>
    </xf>
    <xf numFmtId="0" fontId="30" fillId="0" borderId="31" xfId="0" applyFont="1" applyFill="1" applyBorder="1" applyAlignment="1">
      <alignment horizontal="center" vertical="center" wrapText="1"/>
    </xf>
    <xf numFmtId="0" fontId="31" fillId="0" borderId="106" xfId="0" applyFont="1" applyFill="1" applyBorder="1" applyAlignment="1">
      <alignment horizontal="right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73" fillId="0" borderId="8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83" fillId="0" borderId="95" xfId="0" applyFont="1" applyFill="1" applyBorder="1" applyAlignment="1">
      <alignment horizontal="left" vertical="center" wrapText="1"/>
    </xf>
    <xf numFmtId="2" fontId="72" fillId="0" borderId="81" xfId="0" applyNumberFormat="1" applyFont="1" applyFill="1" applyBorder="1" applyAlignment="1">
      <alignment horizontal="right" vertical="center"/>
    </xf>
    <xf numFmtId="0" fontId="54" fillId="0" borderId="62" xfId="0" applyFont="1" applyFill="1" applyBorder="1" applyAlignment="1">
      <alignment horizontal="center" vertical="center" wrapText="1"/>
    </xf>
    <xf numFmtId="2" fontId="56" fillId="0" borderId="64" xfId="0" applyNumberFormat="1" applyFont="1" applyFill="1" applyBorder="1" applyAlignment="1">
      <alignment horizontal="right" vertical="center"/>
    </xf>
    <xf numFmtId="0" fontId="55" fillId="0" borderId="63" xfId="0" applyFont="1" applyFill="1" applyBorder="1" applyAlignment="1">
      <alignment horizontal="left" vertical="center" wrapText="1"/>
    </xf>
  </cellXfs>
  <cellStyles count="2">
    <cellStyle name="常规" xfId="0" builtinId="0"/>
    <cellStyle name="货币" xfId="1" builtinId="4"/>
  </cellStyles>
  <dxfs count="7"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  <dxf>
      <fill>
        <patternFill patternType="solid">
          <fgColor indexed="64"/>
          <bgColor rgb="FFD9F5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AFB0213D-CB54-4844-8E86-991AA0D16E06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7E660173-EB13-644C-90A0-6C8868CB5390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2DC9A319-23F2-524C-865C-D53DC7A38312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8C60CFE0-F424-844E-8B36-E2607C742CF8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794E7C3C-8625-2A48-A540-C174DFBA4E9B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ECF3C4D8-51B5-074F-8A52-DB9F5FC02111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AA1DF471-1BF7-DD44-A586-F886378D66CF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56B3E862-45E4-9844-8427-61CB4EB69377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8FF08DDA-BAC8-2F41-9C6C-A600412D8855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1" name=" ">
          <a:extLst>
            <a:ext uri="{FF2B5EF4-FFF2-40B4-BE49-F238E27FC236}">
              <a16:creationId xmlns:a16="http://schemas.microsoft.com/office/drawing/2014/main" id="{F8208A8A-33AB-D547-B615-699EBE74572C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2" name=" ">
          <a:extLst>
            <a:ext uri="{FF2B5EF4-FFF2-40B4-BE49-F238E27FC236}">
              <a16:creationId xmlns:a16="http://schemas.microsoft.com/office/drawing/2014/main" id="{91916D89-5651-D042-8A4E-644841CDC308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3" name=" ">
          <a:extLst>
            <a:ext uri="{FF2B5EF4-FFF2-40B4-BE49-F238E27FC236}">
              <a16:creationId xmlns:a16="http://schemas.microsoft.com/office/drawing/2014/main" id="{821D7467-B487-7F40-B03A-DE3018BB2A31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4" name=" ">
          <a:extLst>
            <a:ext uri="{FF2B5EF4-FFF2-40B4-BE49-F238E27FC236}">
              <a16:creationId xmlns:a16="http://schemas.microsoft.com/office/drawing/2014/main" id="{7DDBE5DD-F036-744E-95F9-566DBC4537F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5" name=" ">
          <a:extLst>
            <a:ext uri="{FF2B5EF4-FFF2-40B4-BE49-F238E27FC236}">
              <a16:creationId xmlns:a16="http://schemas.microsoft.com/office/drawing/2014/main" id="{1F90A3C5-48CA-C742-BB64-EA84264B744D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6" name=" ">
          <a:extLst>
            <a:ext uri="{FF2B5EF4-FFF2-40B4-BE49-F238E27FC236}">
              <a16:creationId xmlns:a16="http://schemas.microsoft.com/office/drawing/2014/main" id="{E3F23BB1-BA09-1B46-83FE-A142853D1CE0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7" name=" ">
          <a:extLst>
            <a:ext uri="{FF2B5EF4-FFF2-40B4-BE49-F238E27FC236}">
              <a16:creationId xmlns:a16="http://schemas.microsoft.com/office/drawing/2014/main" id="{7D35EA1A-103B-A74C-AB68-C296FED87B1B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8" name=" ">
          <a:extLst>
            <a:ext uri="{FF2B5EF4-FFF2-40B4-BE49-F238E27FC236}">
              <a16:creationId xmlns:a16="http://schemas.microsoft.com/office/drawing/2014/main" id="{9C3387A3-586F-1944-8F1E-61CB39BBF72B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19" name=" ">
          <a:extLst>
            <a:ext uri="{FF2B5EF4-FFF2-40B4-BE49-F238E27FC236}">
              <a16:creationId xmlns:a16="http://schemas.microsoft.com/office/drawing/2014/main" id="{D0539B37-0E6C-3942-85B6-6AA76126DD9B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0" name=" ">
          <a:extLst>
            <a:ext uri="{FF2B5EF4-FFF2-40B4-BE49-F238E27FC236}">
              <a16:creationId xmlns:a16="http://schemas.microsoft.com/office/drawing/2014/main" id="{0E2C0417-DB5E-AD43-B27D-62642B77BAA6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1" name=" ">
          <a:extLst>
            <a:ext uri="{FF2B5EF4-FFF2-40B4-BE49-F238E27FC236}">
              <a16:creationId xmlns:a16="http://schemas.microsoft.com/office/drawing/2014/main" id="{175AA83E-3096-8D4F-B9B1-4732373FA287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2" name=" ">
          <a:extLst>
            <a:ext uri="{FF2B5EF4-FFF2-40B4-BE49-F238E27FC236}">
              <a16:creationId xmlns:a16="http://schemas.microsoft.com/office/drawing/2014/main" id="{2856BEA7-024A-AE46-9AC7-13F698AC8EA6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3" name=" ">
          <a:extLst>
            <a:ext uri="{FF2B5EF4-FFF2-40B4-BE49-F238E27FC236}">
              <a16:creationId xmlns:a16="http://schemas.microsoft.com/office/drawing/2014/main" id="{F56BF79A-6E01-E140-B889-AF214149D099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4" name=" ">
          <a:extLst>
            <a:ext uri="{FF2B5EF4-FFF2-40B4-BE49-F238E27FC236}">
              <a16:creationId xmlns:a16="http://schemas.microsoft.com/office/drawing/2014/main" id="{B6F52FEC-74A1-3342-82EE-397C23A07779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5" name=" ">
          <a:extLst>
            <a:ext uri="{FF2B5EF4-FFF2-40B4-BE49-F238E27FC236}">
              <a16:creationId xmlns:a16="http://schemas.microsoft.com/office/drawing/2014/main" id="{50750BD5-BAC1-1D4A-875F-2290CA7017EC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6" name=" ">
          <a:extLst>
            <a:ext uri="{FF2B5EF4-FFF2-40B4-BE49-F238E27FC236}">
              <a16:creationId xmlns:a16="http://schemas.microsoft.com/office/drawing/2014/main" id="{76B04D5A-6B42-0B4B-AFDD-7BC0A2870EE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7" name=" ">
          <a:extLst>
            <a:ext uri="{FF2B5EF4-FFF2-40B4-BE49-F238E27FC236}">
              <a16:creationId xmlns:a16="http://schemas.microsoft.com/office/drawing/2014/main" id="{083987A8-765B-7D46-B895-BC2A4AD8CFF1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8" name=" ">
          <a:extLst>
            <a:ext uri="{FF2B5EF4-FFF2-40B4-BE49-F238E27FC236}">
              <a16:creationId xmlns:a16="http://schemas.microsoft.com/office/drawing/2014/main" id="{E5E895F4-6171-604E-AB52-437951EA4D21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29" name=" ">
          <a:extLst>
            <a:ext uri="{FF2B5EF4-FFF2-40B4-BE49-F238E27FC236}">
              <a16:creationId xmlns:a16="http://schemas.microsoft.com/office/drawing/2014/main" id="{C7FC138D-0C32-F64B-AD2C-940520D10D3D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0" name=" ">
          <a:extLst>
            <a:ext uri="{FF2B5EF4-FFF2-40B4-BE49-F238E27FC236}">
              <a16:creationId xmlns:a16="http://schemas.microsoft.com/office/drawing/2014/main" id="{7B91301F-B19C-EE44-B25B-45966EC4901E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1" name=" ">
          <a:extLst>
            <a:ext uri="{FF2B5EF4-FFF2-40B4-BE49-F238E27FC236}">
              <a16:creationId xmlns:a16="http://schemas.microsoft.com/office/drawing/2014/main" id="{1A896350-DAAE-014C-B6E2-6B1B57AC499B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2" name=" ">
          <a:extLst>
            <a:ext uri="{FF2B5EF4-FFF2-40B4-BE49-F238E27FC236}">
              <a16:creationId xmlns:a16="http://schemas.microsoft.com/office/drawing/2014/main" id="{2841C982-91C1-F444-A981-60E73A4C0312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3" name=" ">
          <a:extLst>
            <a:ext uri="{FF2B5EF4-FFF2-40B4-BE49-F238E27FC236}">
              <a16:creationId xmlns:a16="http://schemas.microsoft.com/office/drawing/2014/main" id="{5D9A0BC5-7594-D745-AED5-D8FADA6B95A7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4" name=" ">
          <a:extLst>
            <a:ext uri="{FF2B5EF4-FFF2-40B4-BE49-F238E27FC236}">
              <a16:creationId xmlns:a16="http://schemas.microsoft.com/office/drawing/2014/main" id="{C51581BC-C654-6D4D-A6F9-4CC9F38C383A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5" name=" ">
          <a:extLst>
            <a:ext uri="{FF2B5EF4-FFF2-40B4-BE49-F238E27FC236}">
              <a16:creationId xmlns:a16="http://schemas.microsoft.com/office/drawing/2014/main" id="{A8B19F06-2F10-3346-9BFD-543C7B3BC547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6" name=" ">
          <a:extLst>
            <a:ext uri="{FF2B5EF4-FFF2-40B4-BE49-F238E27FC236}">
              <a16:creationId xmlns:a16="http://schemas.microsoft.com/office/drawing/2014/main" id="{AD91D707-C294-AC42-BBEA-66BF03E8FB9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7" name=" ">
          <a:extLst>
            <a:ext uri="{FF2B5EF4-FFF2-40B4-BE49-F238E27FC236}">
              <a16:creationId xmlns:a16="http://schemas.microsoft.com/office/drawing/2014/main" id="{BA89457E-EA43-5643-BCC9-0FD9F96D2C60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8" name=" ">
          <a:extLst>
            <a:ext uri="{FF2B5EF4-FFF2-40B4-BE49-F238E27FC236}">
              <a16:creationId xmlns:a16="http://schemas.microsoft.com/office/drawing/2014/main" id="{C1FCA554-B76D-4040-A180-4A49D972B525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39" name=" ">
          <a:extLst>
            <a:ext uri="{FF2B5EF4-FFF2-40B4-BE49-F238E27FC236}">
              <a16:creationId xmlns:a16="http://schemas.microsoft.com/office/drawing/2014/main" id="{15C42C51-FA5E-9A45-8E54-D0188659563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0" name=" ">
          <a:extLst>
            <a:ext uri="{FF2B5EF4-FFF2-40B4-BE49-F238E27FC236}">
              <a16:creationId xmlns:a16="http://schemas.microsoft.com/office/drawing/2014/main" id="{C1650CAA-1310-DC48-A121-29A22C7480F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1" name=" ">
          <a:extLst>
            <a:ext uri="{FF2B5EF4-FFF2-40B4-BE49-F238E27FC236}">
              <a16:creationId xmlns:a16="http://schemas.microsoft.com/office/drawing/2014/main" id="{81023DCE-0119-0543-8F26-62A16A1CEA02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2" name=" ">
          <a:extLst>
            <a:ext uri="{FF2B5EF4-FFF2-40B4-BE49-F238E27FC236}">
              <a16:creationId xmlns:a16="http://schemas.microsoft.com/office/drawing/2014/main" id="{C45C6B66-637A-5F4B-824E-ED07E67CE8BC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3" name=" ">
          <a:extLst>
            <a:ext uri="{FF2B5EF4-FFF2-40B4-BE49-F238E27FC236}">
              <a16:creationId xmlns:a16="http://schemas.microsoft.com/office/drawing/2014/main" id="{1D41CD00-ADFF-1E46-8AEE-37CC5BCA6FB1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4" name=" ">
          <a:extLst>
            <a:ext uri="{FF2B5EF4-FFF2-40B4-BE49-F238E27FC236}">
              <a16:creationId xmlns:a16="http://schemas.microsoft.com/office/drawing/2014/main" id="{2F2E9886-37C9-824A-950A-F61BEE2C77D0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5" name=" ">
          <a:extLst>
            <a:ext uri="{FF2B5EF4-FFF2-40B4-BE49-F238E27FC236}">
              <a16:creationId xmlns:a16="http://schemas.microsoft.com/office/drawing/2014/main" id="{95287731-15A3-8040-B2F4-6BABAC310609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6" name=" ">
          <a:extLst>
            <a:ext uri="{FF2B5EF4-FFF2-40B4-BE49-F238E27FC236}">
              <a16:creationId xmlns:a16="http://schemas.microsoft.com/office/drawing/2014/main" id="{95BE3423-BCD2-F64C-AB02-CA4A139D75D2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7" name=" ">
          <a:extLst>
            <a:ext uri="{FF2B5EF4-FFF2-40B4-BE49-F238E27FC236}">
              <a16:creationId xmlns:a16="http://schemas.microsoft.com/office/drawing/2014/main" id="{3989E6CE-5956-724F-AD7E-007717324DE7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8" name=" ">
          <a:extLst>
            <a:ext uri="{FF2B5EF4-FFF2-40B4-BE49-F238E27FC236}">
              <a16:creationId xmlns:a16="http://schemas.microsoft.com/office/drawing/2014/main" id="{D9B7F1DA-F212-F64A-B4B5-FD49DC0F45CF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49" name=" ">
          <a:extLst>
            <a:ext uri="{FF2B5EF4-FFF2-40B4-BE49-F238E27FC236}">
              <a16:creationId xmlns:a16="http://schemas.microsoft.com/office/drawing/2014/main" id="{75829421-6553-2046-BB9F-B3461C79413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0" name=" ">
          <a:extLst>
            <a:ext uri="{FF2B5EF4-FFF2-40B4-BE49-F238E27FC236}">
              <a16:creationId xmlns:a16="http://schemas.microsoft.com/office/drawing/2014/main" id="{093BC1AB-752D-0F43-88D8-F9480FD11DA5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1" name=" ">
          <a:extLst>
            <a:ext uri="{FF2B5EF4-FFF2-40B4-BE49-F238E27FC236}">
              <a16:creationId xmlns:a16="http://schemas.microsoft.com/office/drawing/2014/main" id="{FD66B3FB-52D7-1F47-A181-7CBD224B6CB7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2" name=" ">
          <a:extLst>
            <a:ext uri="{FF2B5EF4-FFF2-40B4-BE49-F238E27FC236}">
              <a16:creationId xmlns:a16="http://schemas.microsoft.com/office/drawing/2014/main" id="{A52DC5D5-A3B4-6343-B6CE-06AFBF1CD584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3" name=" ">
          <a:extLst>
            <a:ext uri="{FF2B5EF4-FFF2-40B4-BE49-F238E27FC236}">
              <a16:creationId xmlns:a16="http://schemas.microsoft.com/office/drawing/2014/main" id="{1C504794-324C-F049-903A-31F519B15216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4" name=" ">
          <a:extLst>
            <a:ext uri="{FF2B5EF4-FFF2-40B4-BE49-F238E27FC236}">
              <a16:creationId xmlns:a16="http://schemas.microsoft.com/office/drawing/2014/main" id="{64FF6A79-AE6C-3C4C-BD5A-2BA7BCC6061D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5" name=" ">
          <a:extLst>
            <a:ext uri="{FF2B5EF4-FFF2-40B4-BE49-F238E27FC236}">
              <a16:creationId xmlns:a16="http://schemas.microsoft.com/office/drawing/2014/main" id="{465BDDC7-F09D-3C42-978A-621BFBC03BE2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6" name=" ">
          <a:extLst>
            <a:ext uri="{FF2B5EF4-FFF2-40B4-BE49-F238E27FC236}">
              <a16:creationId xmlns:a16="http://schemas.microsoft.com/office/drawing/2014/main" id="{077577DD-9ECB-614C-BD63-EC8FAD13985C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7" name=" ">
          <a:extLst>
            <a:ext uri="{FF2B5EF4-FFF2-40B4-BE49-F238E27FC236}">
              <a16:creationId xmlns:a16="http://schemas.microsoft.com/office/drawing/2014/main" id="{3ECB04BB-22A0-C947-81F5-6595AB1C1AB5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8" name=" ">
          <a:extLst>
            <a:ext uri="{FF2B5EF4-FFF2-40B4-BE49-F238E27FC236}">
              <a16:creationId xmlns:a16="http://schemas.microsoft.com/office/drawing/2014/main" id="{E8F0D28B-9CBD-4640-BA8F-C6D41373A020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59" name=" ">
          <a:extLst>
            <a:ext uri="{FF2B5EF4-FFF2-40B4-BE49-F238E27FC236}">
              <a16:creationId xmlns:a16="http://schemas.microsoft.com/office/drawing/2014/main" id="{8C8DD601-233C-C54B-A454-74D4BB862EB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0" name=" ">
          <a:extLst>
            <a:ext uri="{FF2B5EF4-FFF2-40B4-BE49-F238E27FC236}">
              <a16:creationId xmlns:a16="http://schemas.microsoft.com/office/drawing/2014/main" id="{BA4F80E5-689E-1240-ADA4-7F0FDE3AFC1C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1" name=" ">
          <a:extLst>
            <a:ext uri="{FF2B5EF4-FFF2-40B4-BE49-F238E27FC236}">
              <a16:creationId xmlns:a16="http://schemas.microsoft.com/office/drawing/2014/main" id="{127421DB-8A58-AF41-9898-57F813F21E2B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2" name=" ">
          <a:extLst>
            <a:ext uri="{FF2B5EF4-FFF2-40B4-BE49-F238E27FC236}">
              <a16:creationId xmlns:a16="http://schemas.microsoft.com/office/drawing/2014/main" id="{15562A58-3C8B-5E41-AF43-16524E0824CF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3" name=" ">
          <a:extLst>
            <a:ext uri="{FF2B5EF4-FFF2-40B4-BE49-F238E27FC236}">
              <a16:creationId xmlns:a16="http://schemas.microsoft.com/office/drawing/2014/main" id="{25C218AD-9300-8443-9911-A018002E144A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4" name=" ">
          <a:extLst>
            <a:ext uri="{FF2B5EF4-FFF2-40B4-BE49-F238E27FC236}">
              <a16:creationId xmlns:a16="http://schemas.microsoft.com/office/drawing/2014/main" id="{E24FCE58-EB84-3247-A290-39C7C366498D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3</xdr:col>
      <xdr:colOff>1072116</xdr:colOff>
      <xdr:row>55</xdr:row>
      <xdr:rowOff>0</xdr:rowOff>
    </xdr:from>
    <xdr:to>
      <xdr:col>3</xdr:col>
      <xdr:colOff>1072116</xdr:colOff>
      <xdr:row>55</xdr:row>
      <xdr:rowOff>0</xdr:rowOff>
    </xdr:to>
    <xdr:sp macro="" textlink="">
      <xdr:nvSpPr>
        <xdr:cNvPr id="65" name=" ">
          <a:extLst>
            <a:ext uri="{FF2B5EF4-FFF2-40B4-BE49-F238E27FC236}">
              <a16:creationId xmlns:a16="http://schemas.microsoft.com/office/drawing/2014/main" id="{B1C0FE28-37CB-1F4F-A375-54C8BEDE25E3}"/>
            </a:ext>
          </a:extLst>
        </xdr:cNvPr>
        <xdr:cNvSpPr txBox="1"/>
      </xdr:nvSpPr>
      <xdr:spPr>
        <a:xfrm>
          <a:off x="6025116" y="22618700"/>
          <a:ext cx="0" cy="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127000</xdr:colOff>
      <xdr:row>2</xdr:row>
      <xdr:rowOff>156210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641350</xdr:colOff>
      <xdr:row>3</xdr:row>
      <xdr:rowOff>42545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B2843560-F099-DE4E-A1C1-CF302311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695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641350</xdr:colOff>
      <xdr:row>3</xdr:row>
      <xdr:rowOff>42545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9DC3C5C1-AB63-3748-9136-3C90486DB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635"/>
          <a:ext cx="99695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ulili/Downloads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0.88378276406318801</v>
          </cell>
        </row>
        <row r="71">
          <cell r="P71">
            <v>4.5097810691914599E-3</v>
          </cell>
        </row>
        <row r="72">
          <cell r="P72">
            <v>0</v>
          </cell>
        </row>
        <row r="73">
          <cell r="P73">
            <v>9.8768748777736698E-2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65A4-2EA9-8B41-81AE-2B6E48452949}">
  <dimension ref="A1:T164"/>
  <sheetViews>
    <sheetView tabSelected="1" zoomScale="120" zoomScaleNormal="120" workbookViewId="0">
      <selection activeCell="A9" sqref="A9:J9"/>
    </sheetView>
  </sheetViews>
  <sheetFormatPr baseColWidth="10" defaultColWidth="14" defaultRowHeight="13"/>
  <cols>
    <col min="1" max="1" width="11" style="539" customWidth="1"/>
    <col min="2" max="2" width="23" style="539" customWidth="1"/>
    <col min="3" max="4" width="28" style="539" customWidth="1"/>
    <col min="5" max="5" width="8" style="539" customWidth="1"/>
    <col min="6" max="6" width="6" style="539" customWidth="1"/>
    <col min="7" max="7" width="9.796875" style="539" customWidth="1"/>
    <col min="8" max="8" width="6" style="539" customWidth="1"/>
    <col min="9" max="9" width="9" style="539" customWidth="1"/>
    <col min="10" max="10" width="5" style="539" customWidth="1"/>
    <col min="11" max="11" width="15" style="539" customWidth="1"/>
    <col min="12" max="12" width="38" style="539" customWidth="1"/>
    <col min="13" max="13" width="14" style="539" customWidth="1"/>
    <col min="14" max="16384" width="14" style="539"/>
  </cols>
  <sheetData>
    <row r="1" spans="1:12" ht="18">
      <c r="A1" s="536" t="s">
        <v>241</v>
      </c>
      <c r="B1" s="536"/>
      <c r="C1" s="536"/>
      <c r="D1" s="536"/>
      <c r="E1" s="536"/>
      <c r="F1" s="536"/>
      <c r="G1" s="536"/>
      <c r="H1" s="536"/>
      <c r="I1" s="536"/>
      <c r="J1" s="536"/>
      <c r="K1" s="537"/>
      <c r="L1" s="538"/>
    </row>
    <row r="2" spans="1:12" ht="32">
      <c r="A2" s="540" t="s">
        <v>1</v>
      </c>
      <c r="B2" s="541" t="s">
        <v>2</v>
      </c>
      <c r="C2" s="541" t="s">
        <v>3</v>
      </c>
      <c r="D2" s="541" t="s">
        <v>4</v>
      </c>
      <c r="E2" s="542" t="s">
        <v>5</v>
      </c>
      <c r="F2" s="542"/>
      <c r="G2" s="542"/>
      <c r="H2" s="543" t="s">
        <v>6</v>
      </c>
      <c r="I2" s="543"/>
      <c r="J2" s="543"/>
      <c r="K2" s="544"/>
      <c r="L2" s="545"/>
    </row>
    <row r="3" spans="1:12" ht="34">
      <c r="A3" s="546" t="s">
        <v>7</v>
      </c>
      <c r="B3" s="547" t="s">
        <v>8</v>
      </c>
      <c r="C3" s="548" t="s">
        <v>9</v>
      </c>
      <c r="D3" s="548"/>
      <c r="E3" s="547" t="s">
        <v>10</v>
      </c>
      <c r="F3" s="547" t="s">
        <v>11</v>
      </c>
      <c r="G3" s="547" t="s">
        <v>10</v>
      </c>
      <c r="H3" s="547" t="s">
        <v>11</v>
      </c>
      <c r="I3" s="547" t="s">
        <v>12</v>
      </c>
      <c r="J3" s="547" t="s">
        <v>13</v>
      </c>
      <c r="K3" s="549" t="s">
        <v>14</v>
      </c>
      <c r="L3" s="550" t="s">
        <v>15</v>
      </c>
    </row>
    <row r="4" spans="1:12" ht="16">
      <c r="A4" s="551" t="s">
        <v>16</v>
      </c>
      <c r="B4" s="552" t="s">
        <v>17</v>
      </c>
      <c r="C4" s="552" t="s">
        <v>18</v>
      </c>
      <c r="D4" s="552" t="s">
        <v>19</v>
      </c>
      <c r="E4" s="553" t="s">
        <v>9</v>
      </c>
      <c r="F4" s="553"/>
      <c r="G4" s="553"/>
      <c r="H4" s="553"/>
      <c r="I4" s="553"/>
      <c r="J4" s="553"/>
      <c r="K4" s="554"/>
      <c r="L4" s="555"/>
    </row>
    <row r="5" spans="1:12" ht="16">
      <c r="A5" s="551"/>
      <c r="B5" s="556" t="s">
        <v>20</v>
      </c>
      <c r="C5" s="557" t="s">
        <v>21</v>
      </c>
      <c r="D5" s="556" t="s">
        <v>22</v>
      </c>
      <c r="E5" s="556">
        <v>1</v>
      </c>
      <c r="F5" s="556" t="s">
        <v>23</v>
      </c>
      <c r="G5" s="556">
        <v>1</v>
      </c>
      <c r="H5" s="556" t="s">
        <v>24</v>
      </c>
      <c r="I5" s="556">
        <v>375113</v>
      </c>
      <c r="J5" s="556" t="s">
        <v>25</v>
      </c>
      <c r="K5" s="558">
        <f>E5*G5*I5</f>
        <v>375113</v>
      </c>
      <c r="L5" s="555" t="s">
        <v>1804</v>
      </c>
    </row>
    <row r="6" spans="1:12" ht="16">
      <c r="A6" s="551"/>
      <c r="B6" s="559" t="s">
        <v>835</v>
      </c>
      <c r="C6" s="559" t="s">
        <v>835</v>
      </c>
      <c r="D6" s="559" t="s">
        <v>1803</v>
      </c>
      <c r="E6" s="556">
        <v>1</v>
      </c>
      <c r="F6" s="556"/>
      <c r="G6" s="556">
        <v>1</v>
      </c>
      <c r="H6" s="556"/>
      <c r="I6" s="556">
        <f>929.5+1015</f>
        <v>1944.5</v>
      </c>
      <c r="J6" s="556"/>
      <c r="K6" s="558">
        <v>1944.5</v>
      </c>
      <c r="L6" s="555"/>
    </row>
    <row r="7" spans="1:12" ht="15">
      <c r="A7" s="551"/>
      <c r="B7" s="556"/>
      <c r="C7" s="560"/>
      <c r="D7" s="556"/>
      <c r="E7" s="556"/>
      <c r="F7" s="556"/>
      <c r="G7" s="556"/>
      <c r="H7" s="556"/>
      <c r="I7" s="556"/>
      <c r="J7" s="556"/>
      <c r="K7" s="558"/>
      <c r="L7" s="555"/>
    </row>
    <row r="8" spans="1:12" ht="15">
      <c r="A8" s="551"/>
      <c r="B8" s="556"/>
      <c r="C8" s="561"/>
      <c r="D8" s="556"/>
      <c r="E8" s="556"/>
      <c r="F8" s="556"/>
      <c r="G8" s="556"/>
      <c r="H8" s="556"/>
      <c r="I8" s="556"/>
      <c r="J8" s="556"/>
      <c r="K8" s="558"/>
      <c r="L8" s="562"/>
    </row>
    <row r="9" spans="1:12" ht="15">
      <c r="A9" s="563" t="s">
        <v>26</v>
      </c>
      <c r="B9" s="563"/>
      <c r="C9" s="563"/>
      <c r="D9" s="563"/>
      <c r="E9" s="563"/>
      <c r="F9" s="563"/>
      <c r="G9" s="563"/>
      <c r="H9" s="563"/>
      <c r="I9" s="563"/>
      <c r="J9" s="563"/>
      <c r="K9" s="564">
        <f>SUM(K5:K8)</f>
        <v>377057.5</v>
      </c>
      <c r="L9" s="565"/>
    </row>
    <row r="10" spans="1:12" ht="32">
      <c r="A10" s="566" t="s">
        <v>27</v>
      </c>
      <c r="B10" s="552" t="s">
        <v>28</v>
      </c>
      <c r="C10" s="552" t="s">
        <v>29</v>
      </c>
      <c r="D10" s="552" t="s">
        <v>30</v>
      </c>
      <c r="E10" s="552" t="s">
        <v>31</v>
      </c>
      <c r="F10" s="552" t="s">
        <v>32</v>
      </c>
      <c r="G10" s="552" t="s">
        <v>33</v>
      </c>
      <c r="H10" s="552" t="s">
        <v>34</v>
      </c>
      <c r="I10" s="552" t="s">
        <v>12</v>
      </c>
      <c r="J10" s="552" t="s">
        <v>13</v>
      </c>
      <c r="K10" s="567" t="s">
        <v>9</v>
      </c>
      <c r="L10" s="555"/>
    </row>
    <row r="11" spans="1:12" ht="16">
      <c r="A11" s="566"/>
      <c r="B11" s="568" t="s">
        <v>1852</v>
      </c>
      <c r="C11" s="569" t="s">
        <v>1853</v>
      </c>
      <c r="D11" s="569" t="s">
        <v>1854</v>
      </c>
      <c r="E11" s="570">
        <v>1</v>
      </c>
      <c r="F11" s="569" t="s">
        <v>1855</v>
      </c>
      <c r="G11" s="570">
        <v>1</v>
      </c>
      <c r="H11" s="569" t="s">
        <v>1856</v>
      </c>
      <c r="I11" s="570">
        <v>2500</v>
      </c>
      <c r="J11" s="569" t="s">
        <v>1808</v>
      </c>
      <c r="K11" s="571">
        <f>E11*G11*I11</f>
        <v>2500</v>
      </c>
      <c r="L11" s="572"/>
    </row>
    <row r="12" spans="1:12" ht="16">
      <c r="A12" s="566"/>
      <c r="B12" s="573"/>
      <c r="C12" s="569" t="s">
        <v>1857</v>
      </c>
      <c r="D12" s="569" t="s">
        <v>1854</v>
      </c>
      <c r="E12" s="570">
        <v>1</v>
      </c>
      <c r="F12" s="569" t="s">
        <v>1855</v>
      </c>
      <c r="G12" s="570">
        <v>1</v>
      </c>
      <c r="H12" s="569" t="s">
        <v>1856</v>
      </c>
      <c r="I12" s="570">
        <v>2500</v>
      </c>
      <c r="J12" s="569" t="s">
        <v>1808</v>
      </c>
      <c r="K12" s="571">
        <f>E12*G12*I12</f>
        <v>2500</v>
      </c>
      <c r="L12" s="572"/>
    </row>
    <row r="13" spans="1:12" ht="16">
      <c r="A13" s="566"/>
      <c r="B13" s="573"/>
      <c r="C13" s="569" t="s">
        <v>1858</v>
      </c>
      <c r="D13" s="574" t="s">
        <v>1854</v>
      </c>
      <c r="E13" s="575">
        <v>1</v>
      </c>
      <c r="F13" s="574" t="s">
        <v>1855</v>
      </c>
      <c r="G13" s="575">
        <v>1</v>
      </c>
      <c r="H13" s="574" t="s">
        <v>1856</v>
      </c>
      <c r="I13" s="575">
        <v>2500</v>
      </c>
      <c r="J13" s="574" t="s">
        <v>1808</v>
      </c>
      <c r="K13" s="576">
        <f>E13*G13*I13</f>
        <v>2500</v>
      </c>
      <c r="L13" s="572"/>
    </row>
    <row r="14" spans="1:12" ht="16">
      <c r="A14" s="566"/>
      <c r="B14" s="573"/>
      <c r="C14" s="569" t="s">
        <v>1859</v>
      </c>
      <c r="D14" s="574" t="s">
        <v>1854</v>
      </c>
      <c r="E14" s="575">
        <v>12</v>
      </c>
      <c r="F14" s="574" t="s">
        <v>1855</v>
      </c>
      <c r="G14" s="575">
        <v>1</v>
      </c>
      <c r="H14" s="574" t="s">
        <v>1856</v>
      </c>
      <c r="I14" s="575">
        <v>500</v>
      </c>
      <c r="J14" s="574" t="s">
        <v>1808</v>
      </c>
      <c r="K14" s="576">
        <f>E14*G14*I14</f>
        <v>6000</v>
      </c>
      <c r="L14" s="572"/>
    </row>
    <row r="15" spans="1:12" ht="16">
      <c r="A15" s="566"/>
      <c r="B15" s="573"/>
      <c r="C15" s="569" t="s">
        <v>1860</v>
      </c>
      <c r="D15" s="574" t="s">
        <v>1854</v>
      </c>
      <c r="E15" s="575">
        <v>1</v>
      </c>
      <c r="F15" s="574" t="s">
        <v>1855</v>
      </c>
      <c r="G15" s="575">
        <v>1</v>
      </c>
      <c r="H15" s="574" t="s">
        <v>1856</v>
      </c>
      <c r="I15" s="575">
        <v>2500</v>
      </c>
      <c r="J15" s="574" t="s">
        <v>1808</v>
      </c>
      <c r="K15" s="576">
        <f t="shared" ref="K15:K21" si="0">E15*G15*I15</f>
        <v>2500</v>
      </c>
      <c r="L15" s="572"/>
    </row>
    <row r="16" spans="1:12" ht="16">
      <c r="A16" s="566"/>
      <c r="B16" s="573"/>
      <c r="C16" s="569" t="s">
        <v>1861</v>
      </c>
      <c r="D16" s="574" t="s">
        <v>1862</v>
      </c>
      <c r="E16" s="575">
        <v>1</v>
      </c>
      <c r="F16" s="574" t="s">
        <v>1855</v>
      </c>
      <c r="G16" s="575">
        <v>1</v>
      </c>
      <c r="H16" s="574" t="s">
        <v>1856</v>
      </c>
      <c r="I16" s="575">
        <v>1100</v>
      </c>
      <c r="J16" s="574" t="s">
        <v>1808</v>
      </c>
      <c r="K16" s="576">
        <f t="shared" si="0"/>
        <v>1100</v>
      </c>
      <c r="L16" s="572"/>
    </row>
    <row r="17" spans="1:12" ht="16">
      <c r="A17" s="566"/>
      <c r="B17" s="573"/>
      <c r="C17" s="569" t="s">
        <v>1863</v>
      </c>
      <c r="D17" s="574" t="s">
        <v>1854</v>
      </c>
      <c r="E17" s="570">
        <v>22</v>
      </c>
      <c r="F17" s="574" t="s">
        <v>1855</v>
      </c>
      <c r="G17" s="575">
        <v>1</v>
      </c>
      <c r="H17" s="574" t="s">
        <v>1856</v>
      </c>
      <c r="I17" s="575">
        <v>2500</v>
      </c>
      <c r="J17" s="574" t="s">
        <v>1808</v>
      </c>
      <c r="K17" s="576">
        <f t="shared" si="0"/>
        <v>55000</v>
      </c>
      <c r="L17" s="572"/>
    </row>
    <row r="18" spans="1:12" ht="16">
      <c r="A18" s="566"/>
      <c r="B18" s="573"/>
      <c r="C18" s="569" t="s">
        <v>1864</v>
      </c>
      <c r="D18" s="569" t="s">
        <v>1854</v>
      </c>
      <c r="E18" s="570">
        <v>18</v>
      </c>
      <c r="F18" s="574" t="s">
        <v>1855</v>
      </c>
      <c r="G18" s="570">
        <v>1</v>
      </c>
      <c r="H18" s="574" t="s">
        <v>1856</v>
      </c>
      <c r="I18" s="570">
        <v>1500</v>
      </c>
      <c r="J18" s="574" t="s">
        <v>1808</v>
      </c>
      <c r="K18" s="571">
        <f t="shared" si="0"/>
        <v>27000</v>
      </c>
      <c r="L18" s="572"/>
    </row>
    <row r="19" spans="1:12" ht="16">
      <c r="A19" s="566"/>
      <c r="B19" s="573"/>
      <c r="C19" s="569" t="s">
        <v>1865</v>
      </c>
      <c r="D19" s="569" t="s">
        <v>1854</v>
      </c>
      <c r="E19" s="570">
        <v>37</v>
      </c>
      <c r="F19" s="574" t="s">
        <v>1855</v>
      </c>
      <c r="G19" s="570">
        <v>1</v>
      </c>
      <c r="H19" s="574" t="s">
        <v>1856</v>
      </c>
      <c r="I19" s="570">
        <v>1000</v>
      </c>
      <c r="J19" s="574" t="s">
        <v>1808</v>
      </c>
      <c r="K19" s="571">
        <f t="shared" si="0"/>
        <v>37000</v>
      </c>
      <c r="L19" s="572"/>
    </row>
    <row r="20" spans="1:12" ht="16">
      <c r="A20" s="566"/>
      <c r="B20" s="573"/>
      <c r="C20" s="569" t="s">
        <v>1866</v>
      </c>
      <c r="D20" s="574" t="s">
        <v>1862</v>
      </c>
      <c r="E20" s="575">
        <v>2</v>
      </c>
      <c r="F20" s="574" t="s">
        <v>1855</v>
      </c>
      <c r="G20" s="575">
        <v>1</v>
      </c>
      <c r="H20" s="574" t="s">
        <v>1856</v>
      </c>
      <c r="I20" s="575">
        <v>1100</v>
      </c>
      <c r="J20" s="574" t="s">
        <v>1808</v>
      </c>
      <c r="K20" s="571">
        <f t="shared" si="0"/>
        <v>2200</v>
      </c>
      <c r="L20" s="572"/>
    </row>
    <row r="21" spans="1:12" ht="16">
      <c r="A21" s="566"/>
      <c r="B21" s="573"/>
      <c r="C21" s="569" t="s">
        <v>1867</v>
      </c>
      <c r="D21" s="569" t="s">
        <v>1854</v>
      </c>
      <c r="E21" s="570">
        <v>16</v>
      </c>
      <c r="F21" s="574" t="s">
        <v>1855</v>
      </c>
      <c r="G21" s="570">
        <v>1</v>
      </c>
      <c r="H21" s="574" t="s">
        <v>1856</v>
      </c>
      <c r="I21" s="570">
        <v>900</v>
      </c>
      <c r="J21" s="574" t="s">
        <v>1808</v>
      </c>
      <c r="K21" s="571">
        <f t="shared" si="0"/>
        <v>14400</v>
      </c>
      <c r="L21" s="572"/>
    </row>
    <row r="22" spans="1:12" ht="16">
      <c r="A22" s="566"/>
      <c r="B22" s="573"/>
      <c r="C22" s="569" t="s">
        <v>1868</v>
      </c>
      <c r="D22" s="574" t="s">
        <v>1854</v>
      </c>
      <c r="E22" s="575">
        <v>12</v>
      </c>
      <c r="F22" s="574" t="s">
        <v>1855</v>
      </c>
      <c r="G22" s="575">
        <v>1</v>
      </c>
      <c r="H22" s="574" t="s">
        <v>1856</v>
      </c>
      <c r="I22" s="575">
        <v>500</v>
      </c>
      <c r="J22" s="574" t="s">
        <v>1808</v>
      </c>
      <c r="K22" s="576">
        <f>E22*G22*I22</f>
        <v>6000</v>
      </c>
      <c r="L22" s="572"/>
    </row>
    <row r="23" spans="1:12" ht="16">
      <c r="A23" s="566"/>
      <c r="B23" s="573"/>
      <c r="C23" s="569" t="s">
        <v>1869</v>
      </c>
      <c r="D23" s="574" t="s">
        <v>1854</v>
      </c>
      <c r="E23" s="570">
        <v>21</v>
      </c>
      <c r="F23" s="574" t="s">
        <v>1855</v>
      </c>
      <c r="G23" s="575">
        <v>1</v>
      </c>
      <c r="H23" s="574" t="s">
        <v>1856</v>
      </c>
      <c r="I23" s="575">
        <v>2500</v>
      </c>
      <c r="J23" s="574" t="s">
        <v>1808</v>
      </c>
      <c r="K23" s="576">
        <f t="shared" ref="K23:K27" si="1">E23*G23*I23</f>
        <v>52500</v>
      </c>
      <c r="L23" s="572"/>
    </row>
    <row r="24" spans="1:12" ht="16">
      <c r="A24" s="566"/>
      <c r="B24" s="573"/>
      <c r="C24" s="569" t="s">
        <v>1870</v>
      </c>
      <c r="D24" s="569" t="s">
        <v>1854</v>
      </c>
      <c r="E24" s="570">
        <v>19</v>
      </c>
      <c r="F24" s="574" t="s">
        <v>1855</v>
      </c>
      <c r="G24" s="570">
        <v>1</v>
      </c>
      <c r="H24" s="574" t="s">
        <v>1856</v>
      </c>
      <c r="I24" s="570">
        <v>1500</v>
      </c>
      <c r="J24" s="574" t="s">
        <v>1808</v>
      </c>
      <c r="K24" s="571">
        <f t="shared" si="1"/>
        <v>28500</v>
      </c>
      <c r="L24" s="572"/>
    </row>
    <row r="25" spans="1:12" ht="16">
      <c r="A25" s="566"/>
      <c r="B25" s="573"/>
      <c r="C25" s="569" t="s">
        <v>1871</v>
      </c>
      <c r="D25" s="569" t="s">
        <v>1854</v>
      </c>
      <c r="E25" s="570">
        <v>38</v>
      </c>
      <c r="F25" s="574" t="s">
        <v>1855</v>
      </c>
      <c r="G25" s="570">
        <v>1</v>
      </c>
      <c r="H25" s="574" t="s">
        <v>1856</v>
      </c>
      <c r="I25" s="570">
        <v>1000</v>
      </c>
      <c r="J25" s="574" t="s">
        <v>1808</v>
      </c>
      <c r="K25" s="571">
        <f t="shared" si="1"/>
        <v>38000</v>
      </c>
      <c r="L25" s="572"/>
    </row>
    <row r="26" spans="1:12" ht="16">
      <c r="A26" s="566"/>
      <c r="B26" s="573"/>
      <c r="C26" s="569" t="s">
        <v>1872</v>
      </c>
      <c r="D26" s="574" t="s">
        <v>1862</v>
      </c>
      <c r="E26" s="575">
        <v>2</v>
      </c>
      <c r="F26" s="574" t="s">
        <v>1855</v>
      </c>
      <c r="G26" s="575">
        <v>1</v>
      </c>
      <c r="H26" s="574" t="s">
        <v>1856</v>
      </c>
      <c r="I26" s="575">
        <v>1100</v>
      </c>
      <c r="J26" s="574" t="s">
        <v>1808</v>
      </c>
      <c r="K26" s="571">
        <f t="shared" si="1"/>
        <v>2200</v>
      </c>
      <c r="L26" s="572"/>
    </row>
    <row r="27" spans="1:12" ht="16">
      <c r="A27" s="566"/>
      <c r="B27" s="573"/>
      <c r="C27" s="569" t="s">
        <v>1873</v>
      </c>
      <c r="D27" s="569" t="s">
        <v>1854</v>
      </c>
      <c r="E27" s="570">
        <v>16</v>
      </c>
      <c r="F27" s="574" t="s">
        <v>1855</v>
      </c>
      <c r="G27" s="570">
        <v>1</v>
      </c>
      <c r="H27" s="574" t="s">
        <v>1856</v>
      </c>
      <c r="I27" s="570">
        <v>900</v>
      </c>
      <c r="J27" s="574" t="s">
        <v>1808</v>
      </c>
      <c r="K27" s="571">
        <f t="shared" si="1"/>
        <v>14400</v>
      </c>
      <c r="L27" s="572"/>
    </row>
    <row r="28" spans="1:12" ht="16">
      <c r="A28" s="566"/>
      <c r="B28" s="573"/>
      <c r="C28" s="569" t="s">
        <v>1874</v>
      </c>
      <c r="D28" s="574" t="s">
        <v>1854</v>
      </c>
      <c r="E28" s="575">
        <v>12</v>
      </c>
      <c r="F28" s="574" t="s">
        <v>1855</v>
      </c>
      <c r="G28" s="575">
        <v>1</v>
      </c>
      <c r="H28" s="574" t="s">
        <v>1856</v>
      </c>
      <c r="I28" s="575">
        <v>500</v>
      </c>
      <c r="J28" s="574" t="s">
        <v>1808</v>
      </c>
      <c r="K28" s="576">
        <f>E28*G28*I28</f>
        <v>6000</v>
      </c>
      <c r="L28" s="572"/>
    </row>
    <row r="29" spans="1:12" ht="16">
      <c r="A29" s="566"/>
      <c r="B29" s="573"/>
      <c r="C29" s="569" t="s">
        <v>1875</v>
      </c>
      <c r="D29" s="574" t="s">
        <v>1854</v>
      </c>
      <c r="E29" s="570">
        <v>3</v>
      </c>
      <c r="F29" s="574" t="s">
        <v>1855</v>
      </c>
      <c r="G29" s="575">
        <v>1</v>
      </c>
      <c r="H29" s="574" t="s">
        <v>1856</v>
      </c>
      <c r="I29" s="575">
        <v>2500</v>
      </c>
      <c r="J29" s="574" t="s">
        <v>1808</v>
      </c>
      <c r="K29" s="576">
        <f t="shared" ref="K29:K31" si="2">E29*G29*I29</f>
        <v>7500</v>
      </c>
      <c r="L29" s="572"/>
    </row>
    <row r="30" spans="1:12" ht="16">
      <c r="A30" s="566"/>
      <c r="B30" s="573"/>
      <c r="C30" s="569" t="s">
        <v>1876</v>
      </c>
      <c r="D30" s="569" t="s">
        <v>1854</v>
      </c>
      <c r="E30" s="570">
        <v>1</v>
      </c>
      <c r="F30" s="574" t="s">
        <v>1855</v>
      </c>
      <c r="G30" s="570">
        <v>1</v>
      </c>
      <c r="H30" s="574" t="s">
        <v>1856</v>
      </c>
      <c r="I30" s="570">
        <v>1000</v>
      </c>
      <c r="J30" s="574" t="s">
        <v>1808</v>
      </c>
      <c r="K30" s="571">
        <f t="shared" si="2"/>
        <v>1000</v>
      </c>
      <c r="L30" s="572"/>
    </row>
    <row r="31" spans="1:12" ht="16">
      <c r="A31" s="566"/>
      <c r="B31" s="573"/>
      <c r="C31" s="569" t="s">
        <v>1877</v>
      </c>
      <c r="D31" s="574" t="s">
        <v>1862</v>
      </c>
      <c r="E31" s="575">
        <v>1</v>
      </c>
      <c r="F31" s="574" t="s">
        <v>1855</v>
      </c>
      <c r="G31" s="575">
        <v>1</v>
      </c>
      <c r="H31" s="574" t="s">
        <v>1856</v>
      </c>
      <c r="I31" s="575">
        <v>1100</v>
      </c>
      <c r="J31" s="574" t="s">
        <v>1808</v>
      </c>
      <c r="K31" s="571">
        <f t="shared" si="2"/>
        <v>1100</v>
      </c>
      <c r="L31" s="572"/>
    </row>
    <row r="32" spans="1:12" ht="16">
      <c r="A32" s="566"/>
      <c r="B32" s="573"/>
      <c r="C32" s="569" t="s">
        <v>1878</v>
      </c>
      <c r="D32" s="569" t="s">
        <v>1854</v>
      </c>
      <c r="E32" s="570">
        <v>1</v>
      </c>
      <c r="F32" s="574" t="s">
        <v>1855</v>
      </c>
      <c r="G32" s="570">
        <v>1</v>
      </c>
      <c r="H32" s="574" t="s">
        <v>1856</v>
      </c>
      <c r="I32" s="570">
        <v>900</v>
      </c>
      <c r="J32" s="574" t="s">
        <v>1808</v>
      </c>
      <c r="K32" s="571">
        <v>900.73</v>
      </c>
      <c r="L32" s="572"/>
    </row>
    <row r="33" spans="1:12" ht="19" customHeight="1">
      <c r="A33" s="566"/>
      <c r="B33" s="577"/>
      <c r="C33" s="556" t="s">
        <v>36</v>
      </c>
      <c r="D33" s="559" t="s">
        <v>1880</v>
      </c>
      <c r="E33" s="556">
        <v>20</v>
      </c>
      <c r="F33" s="556" t="s">
        <v>37</v>
      </c>
      <c r="G33" s="556">
        <v>1</v>
      </c>
      <c r="H33" s="556" t="s">
        <v>24</v>
      </c>
      <c r="I33" s="556">
        <v>918</v>
      </c>
      <c r="J33" s="556" t="s">
        <v>25</v>
      </c>
      <c r="K33" s="558">
        <f t="shared" ref="K33:K36" si="3">E33*G33*I33</f>
        <v>18360</v>
      </c>
      <c r="L33" s="578"/>
    </row>
    <row r="34" spans="1:12" ht="19" customHeight="1">
      <c r="A34" s="566"/>
      <c r="B34" s="577"/>
      <c r="C34" s="556" t="s">
        <v>38</v>
      </c>
      <c r="D34" s="556" t="s">
        <v>35</v>
      </c>
      <c r="E34" s="556">
        <v>1</v>
      </c>
      <c r="F34" s="556" t="s">
        <v>32</v>
      </c>
      <c r="G34" s="556">
        <v>1</v>
      </c>
      <c r="H34" s="556" t="s">
        <v>24</v>
      </c>
      <c r="I34" s="556">
        <v>174.9</v>
      </c>
      <c r="J34" s="556" t="s">
        <v>25</v>
      </c>
      <c r="K34" s="558">
        <f t="shared" si="3"/>
        <v>174.9</v>
      </c>
      <c r="L34" s="578"/>
    </row>
    <row r="35" spans="1:12" ht="19" customHeight="1">
      <c r="A35" s="566"/>
      <c r="B35" s="579"/>
      <c r="C35" s="569" t="s">
        <v>1809</v>
      </c>
      <c r="D35" s="569" t="s">
        <v>1809</v>
      </c>
      <c r="E35" s="580">
        <v>1</v>
      </c>
      <c r="F35" s="569" t="s">
        <v>1810</v>
      </c>
      <c r="G35" s="580">
        <v>1</v>
      </c>
      <c r="H35" s="569" t="s">
        <v>1807</v>
      </c>
      <c r="I35" s="580">
        <v>626.04999999999995</v>
      </c>
      <c r="J35" s="580"/>
      <c r="K35" s="581">
        <f t="shared" si="3"/>
        <v>626.04999999999995</v>
      </c>
      <c r="L35" s="582"/>
    </row>
    <row r="36" spans="1:12" ht="32">
      <c r="A36" s="566"/>
      <c r="B36" s="577"/>
      <c r="C36" s="556" t="s">
        <v>39</v>
      </c>
      <c r="D36" s="559" t="s">
        <v>1879</v>
      </c>
      <c r="E36" s="556">
        <v>1</v>
      </c>
      <c r="F36" s="559" t="s">
        <v>1810</v>
      </c>
      <c r="G36" s="556">
        <v>1</v>
      </c>
      <c r="H36" s="556" t="s">
        <v>24</v>
      </c>
      <c r="I36" s="556">
        <v>9806</v>
      </c>
      <c r="J36" s="556" t="s">
        <v>25</v>
      </c>
      <c r="K36" s="558">
        <f t="shared" si="3"/>
        <v>9806</v>
      </c>
      <c r="L36" s="583" t="s">
        <v>1811</v>
      </c>
    </row>
    <row r="37" spans="1:12" ht="16">
      <c r="A37" s="563" t="s">
        <v>41</v>
      </c>
      <c r="B37" s="563"/>
      <c r="C37" s="563"/>
      <c r="D37" s="563"/>
      <c r="E37" s="563"/>
      <c r="F37" s="563"/>
      <c r="G37" s="563"/>
      <c r="H37" s="563"/>
      <c r="I37" s="584"/>
      <c r="J37" s="563"/>
      <c r="K37" s="564">
        <f>SUM(K11:K36)</f>
        <v>339767.68</v>
      </c>
      <c r="L37" s="565" t="s">
        <v>9</v>
      </c>
    </row>
    <row r="38" spans="1:12" ht="32">
      <c r="A38" s="585" t="s">
        <v>42</v>
      </c>
      <c r="B38" s="586" t="s">
        <v>43</v>
      </c>
      <c r="C38" s="587" t="s">
        <v>44</v>
      </c>
      <c r="D38" s="587"/>
      <c r="E38" s="588" t="s">
        <v>45</v>
      </c>
      <c r="F38" s="588" t="s">
        <v>46</v>
      </c>
      <c r="G38" s="588" t="s">
        <v>45</v>
      </c>
      <c r="H38" s="588" t="s">
        <v>13</v>
      </c>
      <c r="I38" s="588" t="s">
        <v>12</v>
      </c>
      <c r="J38" s="588" t="s">
        <v>13</v>
      </c>
      <c r="K38" s="589" t="s">
        <v>9</v>
      </c>
      <c r="L38" s="590"/>
    </row>
    <row r="39" spans="1:12" ht="16">
      <c r="A39" s="585"/>
      <c r="B39" s="543" t="s">
        <v>47</v>
      </c>
      <c r="C39" s="591" t="s">
        <v>48</v>
      </c>
      <c r="D39" s="591"/>
      <c r="E39" s="556">
        <v>21</v>
      </c>
      <c r="F39" s="556" t="s">
        <v>46</v>
      </c>
      <c r="G39" s="556">
        <v>3</v>
      </c>
      <c r="H39" s="556" t="s">
        <v>49</v>
      </c>
      <c r="I39" s="556">
        <v>1000</v>
      </c>
      <c r="J39" s="556" t="s">
        <v>25</v>
      </c>
      <c r="K39" s="558">
        <f t="shared" ref="K39:K47" si="4">E39*G39*I39</f>
        <v>63000</v>
      </c>
      <c r="L39" s="590"/>
    </row>
    <row r="40" spans="1:12" ht="16">
      <c r="A40" s="585"/>
      <c r="B40" s="543"/>
      <c r="C40" s="591" t="s">
        <v>50</v>
      </c>
      <c r="D40" s="591"/>
      <c r="E40" s="556">
        <v>25</v>
      </c>
      <c r="F40" s="556" t="s">
        <v>46</v>
      </c>
      <c r="G40" s="556">
        <v>3</v>
      </c>
      <c r="H40" s="556" t="s">
        <v>49</v>
      </c>
      <c r="I40" s="556">
        <v>3000</v>
      </c>
      <c r="J40" s="556" t="s">
        <v>25</v>
      </c>
      <c r="K40" s="558">
        <f t="shared" si="4"/>
        <v>225000</v>
      </c>
      <c r="L40" s="590"/>
    </row>
    <row r="41" spans="1:12" ht="19" customHeight="1">
      <c r="A41" s="585"/>
      <c r="B41" s="543"/>
      <c r="C41" s="592" t="s">
        <v>50</v>
      </c>
      <c r="D41" s="592"/>
      <c r="E41" s="593">
        <v>6</v>
      </c>
      <c r="F41" s="556" t="s">
        <v>46</v>
      </c>
      <c r="G41" s="102">
        <v>3</v>
      </c>
      <c r="H41" s="102" t="s">
        <v>49</v>
      </c>
      <c r="I41" s="102">
        <v>3500</v>
      </c>
      <c r="J41" s="556" t="s">
        <v>25</v>
      </c>
      <c r="K41" s="558">
        <f t="shared" si="4"/>
        <v>63000</v>
      </c>
      <c r="L41" s="594" t="s">
        <v>51</v>
      </c>
    </row>
    <row r="42" spans="1:12" ht="19" customHeight="1">
      <c r="A42" s="585"/>
      <c r="B42" s="543"/>
      <c r="C42" s="592" t="s">
        <v>52</v>
      </c>
      <c r="D42" s="592"/>
      <c r="E42" s="593">
        <v>20</v>
      </c>
      <c r="F42" s="556" t="s">
        <v>46</v>
      </c>
      <c r="G42" s="102">
        <v>3</v>
      </c>
      <c r="H42" s="102" t="s">
        <v>49</v>
      </c>
      <c r="I42" s="102">
        <v>3200</v>
      </c>
      <c r="J42" s="556" t="s">
        <v>25</v>
      </c>
      <c r="K42" s="558">
        <f t="shared" si="4"/>
        <v>192000</v>
      </c>
      <c r="L42" s="594"/>
    </row>
    <row r="43" spans="1:12" ht="19" customHeight="1">
      <c r="A43" s="585"/>
      <c r="B43" s="543"/>
      <c r="C43" s="592" t="s">
        <v>53</v>
      </c>
      <c r="D43" s="592"/>
      <c r="E43" s="593">
        <v>2</v>
      </c>
      <c r="F43" s="556" t="s">
        <v>46</v>
      </c>
      <c r="G43" s="102">
        <v>3</v>
      </c>
      <c r="H43" s="102" t="s">
        <v>49</v>
      </c>
      <c r="I43" s="102">
        <v>8000</v>
      </c>
      <c r="J43" s="556" t="s">
        <v>25</v>
      </c>
      <c r="K43" s="558">
        <f t="shared" si="4"/>
        <v>48000</v>
      </c>
      <c r="L43" s="594"/>
    </row>
    <row r="44" spans="1:12" ht="20" customHeight="1">
      <c r="A44" s="585"/>
      <c r="B44" s="543"/>
      <c r="C44" s="592" t="s">
        <v>54</v>
      </c>
      <c r="D44" s="592"/>
      <c r="E44" s="593">
        <v>1</v>
      </c>
      <c r="F44" s="556" t="s">
        <v>46</v>
      </c>
      <c r="G44" s="102">
        <v>3</v>
      </c>
      <c r="H44" s="102" t="s">
        <v>49</v>
      </c>
      <c r="I44" s="102">
        <v>1800</v>
      </c>
      <c r="J44" s="556" t="s">
        <v>25</v>
      </c>
      <c r="K44" s="558">
        <f t="shared" si="4"/>
        <v>5400</v>
      </c>
      <c r="L44" s="594"/>
    </row>
    <row r="45" spans="1:12" ht="20" customHeight="1">
      <c r="A45" s="585"/>
      <c r="B45" s="543"/>
      <c r="C45" s="592" t="s">
        <v>55</v>
      </c>
      <c r="D45" s="592"/>
      <c r="E45" s="593">
        <v>3</v>
      </c>
      <c r="F45" s="556" t="s">
        <v>46</v>
      </c>
      <c r="G45" s="102">
        <v>3</v>
      </c>
      <c r="H45" s="102" t="s">
        <v>49</v>
      </c>
      <c r="I45" s="102">
        <v>1800</v>
      </c>
      <c r="J45" s="556" t="s">
        <v>25</v>
      </c>
      <c r="K45" s="558">
        <f t="shared" si="4"/>
        <v>16200</v>
      </c>
      <c r="L45" s="594"/>
    </row>
    <row r="46" spans="1:12" ht="20" customHeight="1">
      <c r="A46" s="585"/>
      <c r="B46" s="543"/>
      <c r="C46" s="592" t="s">
        <v>56</v>
      </c>
      <c r="D46" s="592"/>
      <c r="E46" s="593">
        <v>1</v>
      </c>
      <c r="F46" s="556" t="s">
        <v>46</v>
      </c>
      <c r="G46" s="102">
        <v>1</v>
      </c>
      <c r="H46" s="102" t="s">
        <v>24</v>
      </c>
      <c r="I46" s="102">
        <v>3000</v>
      </c>
      <c r="J46" s="556" t="s">
        <v>25</v>
      </c>
      <c r="K46" s="558">
        <f t="shared" si="4"/>
        <v>3000</v>
      </c>
      <c r="L46" s="594"/>
    </row>
    <row r="47" spans="1:12" ht="16">
      <c r="A47" s="585"/>
      <c r="B47" s="543"/>
      <c r="C47" s="592" t="s">
        <v>57</v>
      </c>
      <c r="D47" s="592"/>
      <c r="E47" s="593">
        <v>3</v>
      </c>
      <c r="F47" s="556" t="s">
        <v>46</v>
      </c>
      <c r="G47" s="102">
        <v>5</v>
      </c>
      <c r="H47" s="102" t="s">
        <v>49</v>
      </c>
      <c r="I47" s="102">
        <v>1000</v>
      </c>
      <c r="J47" s="556" t="s">
        <v>25</v>
      </c>
      <c r="K47" s="558">
        <f t="shared" si="4"/>
        <v>15000</v>
      </c>
      <c r="L47" s="594"/>
    </row>
    <row r="48" spans="1:12" ht="15">
      <c r="A48" s="563" t="s">
        <v>58</v>
      </c>
      <c r="B48" s="584"/>
      <c r="C48" s="563"/>
      <c r="D48" s="563"/>
      <c r="E48" s="563"/>
      <c r="F48" s="563"/>
      <c r="G48" s="584"/>
      <c r="H48" s="584"/>
      <c r="I48" s="584"/>
      <c r="J48" s="584"/>
      <c r="K48" s="564">
        <v>994196</v>
      </c>
      <c r="L48" s="595"/>
    </row>
    <row r="49" spans="1:12" ht="16">
      <c r="A49" s="596" t="s">
        <v>59</v>
      </c>
      <c r="B49" s="597" t="s">
        <v>60</v>
      </c>
      <c r="C49" s="597" t="s">
        <v>61</v>
      </c>
      <c r="D49" s="597" t="s">
        <v>62</v>
      </c>
      <c r="E49" s="598" t="s">
        <v>45</v>
      </c>
      <c r="F49" s="598" t="s">
        <v>37</v>
      </c>
      <c r="G49" s="598" t="s">
        <v>45</v>
      </c>
      <c r="H49" s="598" t="s">
        <v>13</v>
      </c>
      <c r="I49" s="598" t="s">
        <v>12</v>
      </c>
      <c r="J49" s="598" t="s">
        <v>13</v>
      </c>
      <c r="K49" s="599"/>
      <c r="L49" s="600" t="s">
        <v>9</v>
      </c>
    </row>
    <row r="50" spans="1:12" ht="16">
      <c r="A50" s="601"/>
      <c r="B50" s="602" t="s">
        <v>63</v>
      </c>
      <c r="C50" s="102" t="s">
        <v>64</v>
      </c>
      <c r="D50" s="102" t="s">
        <v>65</v>
      </c>
      <c r="E50" s="102">
        <v>50</v>
      </c>
      <c r="F50" s="102" t="s">
        <v>37</v>
      </c>
      <c r="G50" s="102">
        <v>1</v>
      </c>
      <c r="H50" s="102" t="s">
        <v>66</v>
      </c>
      <c r="I50" s="102">
        <v>298</v>
      </c>
      <c r="J50" s="102" t="s">
        <v>25</v>
      </c>
      <c r="K50" s="603">
        <f t="shared" ref="K50:K53" si="5">E50*G50*I50</f>
        <v>14900</v>
      </c>
      <c r="L50" s="604"/>
    </row>
    <row r="51" spans="1:12" ht="19" customHeight="1">
      <c r="A51" s="601"/>
      <c r="B51" s="602" t="s">
        <v>63</v>
      </c>
      <c r="C51" s="102" t="s">
        <v>67</v>
      </c>
      <c r="D51" s="102" t="s">
        <v>65</v>
      </c>
      <c r="E51" s="102">
        <v>50</v>
      </c>
      <c r="F51" s="102" t="s">
        <v>37</v>
      </c>
      <c r="G51" s="102">
        <v>1</v>
      </c>
      <c r="H51" s="102" t="s">
        <v>66</v>
      </c>
      <c r="I51" s="102">
        <v>398</v>
      </c>
      <c r="J51" s="102" t="s">
        <v>25</v>
      </c>
      <c r="K51" s="603">
        <f t="shared" si="5"/>
        <v>19900</v>
      </c>
      <c r="L51" s="604"/>
    </row>
    <row r="52" spans="1:12" ht="19" customHeight="1">
      <c r="A52" s="601"/>
      <c r="B52" s="602" t="s">
        <v>63</v>
      </c>
      <c r="C52" s="102" t="s">
        <v>68</v>
      </c>
      <c r="D52" s="102" t="s">
        <v>65</v>
      </c>
      <c r="E52" s="102">
        <v>50</v>
      </c>
      <c r="F52" s="102" t="s">
        <v>37</v>
      </c>
      <c r="G52" s="102">
        <v>1</v>
      </c>
      <c r="H52" s="102" t="s">
        <v>66</v>
      </c>
      <c r="I52" s="102">
        <v>298</v>
      </c>
      <c r="J52" s="102" t="s">
        <v>25</v>
      </c>
      <c r="K52" s="603">
        <f t="shared" si="5"/>
        <v>14900</v>
      </c>
      <c r="L52" s="604"/>
    </row>
    <row r="53" spans="1:12" ht="16">
      <c r="A53" s="601"/>
      <c r="B53" s="602" t="s">
        <v>63</v>
      </c>
      <c r="C53" s="102" t="s">
        <v>69</v>
      </c>
      <c r="D53" s="102" t="s">
        <v>65</v>
      </c>
      <c r="E53" s="102">
        <v>51</v>
      </c>
      <c r="F53" s="102" t="s">
        <v>37</v>
      </c>
      <c r="G53" s="102">
        <v>1</v>
      </c>
      <c r="H53" s="102" t="s">
        <v>66</v>
      </c>
      <c r="I53" s="102">
        <v>398</v>
      </c>
      <c r="J53" s="102" t="s">
        <v>25</v>
      </c>
      <c r="K53" s="603">
        <f t="shared" si="5"/>
        <v>20298</v>
      </c>
      <c r="L53" s="604"/>
    </row>
    <row r="54" spans="1:12" ht="20" customHeight="1">
      <c r="A54" s="601"/>
      <c r="B54" s="605" t="s">
        <v>1805</v>
      </c>
      <c r="C54" s="606" t="s">
        <v>1812</v>
      </c>
      <c r="D54" s="607"/>
      <c r="E54" s="605">
        <v>1</v>
      </c>
      <c r="F54" s="605" t="s">
        <v>1806</v>
      </c>
      <c r="G54" s="605">
        <v>1</v>
      </c>
      <c r="H54" s="605" t="s">
        <v>1807</v>
      </c>
      <c r="I54" s="605">
        <v>9982</v>
      </c>
      <c r="J54" s="605" t="s">
        <v>1808</v>
      </c>
      <c r="K54" s="608">
        <v>9982</v>
      </c>
      <c r="L54" s="609"/>
    </row>
    <row r="55" spans="1:12" ht="16">
      <c r="A55" s="601"/>
      <c r="B55" s="102" t="s">
        <v>1813</v>
      </c>
      <c r="C55" s="610" t="s">
        <v>1813</v>
      </c>
      <c r="D55" s="610"/>
      <c r="E55" s="102">
        <v>1</v>
      </c>
      <c r="F55" s="102"/>
      <c r="G55" s="102">
        <v>1</v>
      </c>
      <c r="H55" s="102"/>
      <c r="I55" s="102">
        <f>20903.8+1182</f>
        <v>22085.8</v>
      </c>
      <c r="J55" s="102"/>
      <c r="K55" s="608">
        <f>E55*G55*I55</f>
        <v>22085.8</v>
      </c>
      <c r="L55" s="604"/>
    </row>
    <row r="56" spans="1:12" ht="16">
      <c r="A56" s="611" t="s">
        <v>70</v>
      </c>
      <c r="B56" s="612"/>
      <c r="C56" s="612"/>
      <c r="D56" s="612"/>
      <c r="E56" s="612"/>
      <c r="F56" s="612"/>
      <c r="G56" s="612"/>
      <c r="H56" s="612"/>
      <c r="I56" s="612"/>
      <c r="J56" s="612"/>
      <c r="K56" s="613">
        <f>SUM(K50:K55)</f>
        <v>102065.8</v>
      </c>
      <c r="L56" s="614" t="s">
        <v>9</v>
      </c>
    </row>
    <row r="57" spans="1:12" ht="32">
      <c r="A57" s="543" t="s">
        <v>71</v>
      </c>
      <c r="B57" s="615" t="s">
        <v>72</v>
      </c>
      <c r="C57" s="616" t="s">
        <v>73</v>
      </c>
      <c r="D57" s="616"/>
      <c r="E57" s="617" t="s">
        <v>45</v>
      </c>
      <c r="F57" s="617" t="s">
        <v>74</v>
      </c>
      <c r="G57" s="617" t="s">
        <v>45</v>
      </c>
      <c r="H57" s="617" t="s">
        <v>13</v>
      </c>
      <c r="I57" s="617" t="s">
        <v>12</v>
      </c>
      <c r="J57" s="617" t="s">
        <v>13</v>
      </c>
      <c r="K57" s="618"/>
      <c r="L57" s="619" t="s">
        <v>9</v>
      </c>
    </row>
    <row r="58" spans="1:12" ht="64">
      <c r="A58" s="620"/>
      <c r="B58" s="621" t="s">
        <v>1847</v>
      </c>
      <c r="C58" s="622" t="s">
        <v>1848</v>
      </c>
      <c r="D58" s="623"/>
      <c r="E58" s="624">
        <v>1</v>
      </c>
      <c r="F58" s="625" t="s">
        <v>1849</v>
      </c>
      <c r="G58" s="624">
        <v>2</v>
      </c>
      <c r="H58" s="625" t="s">
        <v>1807</v>
      </c>
      <c r="I58" s="625">
        <v>906.5</v>
      </c>
      <c r="J58" s="625" t="s">
        <v>1808</v>
      </c>
      <c r="K58" s="626">
        <f>E58*G58*I58</f>
        <v>1813</v>
      </c>
      <c r="L58" s="627" t="s">
        <v>1850</v>
      </c>
    </row>
    <row r="59" spans="1:12" ht="16">
      <c r="A59" s="620"/>
      <c r="B59" s="621" t="s">
        <v>1847</v>
      </c>
      <c r="C59" s="622" t="s">
        <v>1851</v>
      </c>
      <c r="D59" s="623"/>
      <c r="E59" s="624">
        <v>100</v>
      </c>
      <c r="F59" s="625" t="s">
        <v>1849</v>
      </c>
      <c r="G59" s="624">
        <v>1</v>
      </c>
      <c r="H59" s="625" t="s">
        <v>1807</v>
      </c>
      <c r="I59" s="625">
        <v>23.5</v>
      </c>
      <c r="J59" s="625" t="s">
        <v>1808</v>
      </c>
      <c r="K59" s="626">
        <f>E59*G59*I59</f>
        <v>2350</v>
      </c>
      <c r="L59" s="627"/>
    </row>
    <row r="60" spans="1:12" ht="16" customHeight="1">
      <c r="A60" s="620"/>
      <c r="B60" s="621"/>
      <c r="C60" s="628" t="s">
        <v>3660</v>
      </c>
      <c r="D60" s="628"/>
      <c r="E60" s="629">
        <v>100</v>
      </c>
      <c r="F60" s="630"/>
      <c r="G60" s="629">
        <v>1</v>
      </c>
      <c r="H60" s="630"/>
      <c r="I60" s="630">
        <v>8.5</v>
      </c>
      <c r="J60" s="630"/>
      <c r="K60" s="626">
        <v>849.99</v>
      </c>
      <c r="L60" s="631"/>
    </row>
    <row r="61" spans="1:12" ht="16">
      <c r="A61" s="543"/>
      <c r="B61" s="632" t="s">
        <v>75</v>
      </c>
      <c r="C61" s="633" t="s">
        <v>76</v>
      </c>
      <c r="D61" s="633"/>
      <c r="E61" s="634">
        <v>8</v>
      </c>
      <c r="F61" s="634" t="s">
        <v>74</v>
      </c>
      <c r="G61" s="634">
        <v>1</v>
      </c>
      <c r="H61" s="634" t="s">
        <v>23</v>
      </c>
      <c r="I61" s="634">
        <v>15</v>
      </c>
      <c r="J61" s="634" t="s">
        <v>25</v>
      </c>
      <c r="K61" s="635">
        <f t="shared" ref="K61:K93" si="6">E61*G61*I61</f>
        <v>120</v>
      </c>
      <c r="L61" s="636"/>
    </row>
    <row r="62" spans="1:12" ht="20" customHeight="1">
      <c r="A62" s="543"/>
      <c r="B62" s="637" t="s">
        <v>75</v>
      </c>
      <c r="C62" s="638" t="s">
        <v>77</v>
      </c>
      <c r="D62" s="638"/>
      <c r="E62" s="639">
        <v>90</v>
      </c>
      <c r="F62" s="639" t="s">
        <v>74</v>
      </c>
      <c r="G62" s="639">
        <v>1</v>
      </c>
      <c r="H62" s="639" t="s">
        <v>23</v>
      </c>
      <c r="I62" s="640">
        <v>220</v>
      </c>
      <c r="J62" s="639" t="s">
        <v>25</v>
      </c>
      <c r="K62" s="641">
        <f t="shared" si="6"/>
        <v>19800</v>
      </c>
      <c r="L62" s="642"/>
    </row>
    <row r="63" spans="1:12" ht="16">
      <c r="A63" s="543"/>
      <c r="B63" s="637" t="s">
        <v>78</v>
      </c>
      <c r="C63" s="638" t="s">
        <v>79</v>
      </c>
      <c r="D63" s="638"/>
      <c r="E63" s="639">
        <v>1</v>
      </c>
      <c r="F63" s="639" t="s">
        <v>74</v>
      </c>
      <c r="G63" s="639">
        <v>30</v>
      </c>
      <c r="H63" s="639" t="s">
        <v>80</v>
      </c>
      <c r="I63" s="640">
        <v>240</v>
      </c>
      <c r="J63" s="639" t="s">
        <v>25</v>
      </c>
      <c r="K63" s="641">
        <f t="shared" si="6"/>
        <v>7200</v>
      </c>
      <c r="L63" s="642" t="s">
        <v>3615</v>
      </c>
    </row>
    <row r="64" spans="1:12" ht="16">
      <c r="A64" s="543"/>
      <c r="B64" s="637" t="s">
        <v>81</v>
      </c>
      <c r="C64" s="638" t="s">
        <v>82</v>
      </c>
      <c r="D64" s="638"/>
      <c r="E64" s="639">
        <v>161</v>
      </c>
      <c r="F64" s="639" t="s">
        <v>83</v>
      </c>
      <c r="G64" s="639">
        <v>1</v>
      </c>
      <c r="H64" s="639" t="s">
        <v>23</v>
      </c>
      <c r="I64" s="640">
        <v>65</v>
      </c>
      <c r="J64" s="639" t="s">
        <v>25</v>
      </c>
      <c r="K64" s="641">
        <f t="shared" si="6"/>
        <v>10465</v>
      </c>
      <c r="L64" s="643"/>
    </row>
    <row r="65" spans="1:12" ht="20" customHeight="1">
      <c r="A65" s="543"/>
      <c r="B65" s="644" t="s">
        <v>81</v>
      </c>
      <c r="C65" s="645" t="s">
        <v>84</v>
      </c>
      <c r="D65" s="645"/>
      <c r="E65" s="632">
        <v>2</v>
      </c>
      <c r="F65" s="632" t="s">
        <v>85</v>
      </c>
      <c r="G65" s="632">
        <v>1</v>
      </c>
      <c r="H65" s="632" t="s">
        <v>23</v>
      </c>
      <c r="I65" s="646">
        <v>18.8</v>
      </c>
      <c r="J65" s="632" t="s">
        <v>25</v>
      </c>
      <c r="K65" s="647">
        <f t="shared" si="6"/>
        <v>37.6</v>
      </c>
      <c r="L65" s="643"/>
    </row>
    <row r="66" spans="1:12" ht="20" customHeight="1">
      <c r="A66" s="543"/>
      <c r="B66" s="648" t="s">
        <v>81</v>
      </c>
      <c r="C66" s="649" t="s">
        <v>86</v>
      </c>
      <c r="D66" s="649"/>
      <c r="E66" s="102">
        <v>3</v>
      </c>
      <c r="F66" s="102" t="s">
        <v>74</v>
      </c>
      <c r="G66" s="102">
        <v>1</v>
      </c>
      <c r="H66" s="102" t="s">
        <v>23</v>
      </c>
      <c r="I66" s="556">
        <v>19.899999999999999</v>
      </c>
      <c r="J66" s="102" t="s">
        <v>25</v>
      </c>
      <c r="K66" s="603">
        <f t="shared" si="6"/>
        <v>59.699999999999996</v>
      </c>
      <c r="L66" s="650"/>
    </row>
    <row r="67" spans="1:12" ht="20" customHeight="1">
      <c r="A67" s="620"/>
      <c r="B67" s="651" t="s">
        <v>3662</v>
      </c>
      <c r="C67" s="652" t="s">
        <v>3661</v>
      </c>
      <c r="D67" s="653"/>
      <c r="E67" s="605">
        <v>110</v>
      </c>
      <c r="F67" s="605" t="s">
        <v>1849</v>
      </c>
      <c r="G67" s="605">
        <v>1</v>
      </c>
      <c r="H67" s="605" t="s">
        <v>1810</v>
      </c>
      <c r="I67" s="580">
        <v>7.16</v>
      </c>
      <c r="J67" s="102" t="s">
        <v>25</v>
      </c>
      <c r="K67" s="608">
        <v>787.58</v>
      </c>
      <c r="L67" s="654"/>
    </row>
    <row r="68" spans="1:12" ht="20" customHeight="1">
      <c r="A68" s="620"/>
      <c r="B68" s="651"/>
      <c r="C68" s="652" t="s">
        <v>3663</v>
      </c>
      <c r="D68" s="655"/>
      <c r="E68" s="605">
        <v>1</v>
      </c>
      <c r="F68" s="605"/>
      <c r="G68" s="605">
        <v>1</v>
      </c>
      <c r="H68" s="605"/>
      <c r="I68" s="580">
        <v>250.7</v>
      </c>
      <c r="J68" s="605"/>
      <c r="K68" s="608">
        <v>250.7</v>
      </c>
      <c r="L68" s="656" t="s">
        <v>3664</v>
      </c>
    </row>
    <row r="69" spans="1:12" ht="20" customHeight="1">
      <c r="A69" s="543"/>
      <c r="B69" s="657" t="s">
        <v>81</v>
      </c>
      <c r="C69" s="658" t="s">
        <v>3717</v>
      </c>
      <c r="D69" s="659"/>
      <c r="E69" s="660">
        <v>1</v>
      </c>
      <c r="F69" s="660" t="s">
        <v>74</v>
      </c>
      <c r="G69" s="660">
        <v>1</v>
      </c>
      <c r="H69" s="660" t="s">
        <v>24</v>
      </c>
      <c r="I69" s="661">
        <v>1885.27</v>
      </c>
      <c r="J69" s="660" t="s">
        <v>25</v>
      </c>
      <c r="K69" s="662">
        <f t="shared" si="6"/>
        <v>1885.27</v>
      </c>
      <c r="L69" s="663"/>
    </row>
    <row r="70" spans="1:12" ht="16">
      <c r="A70" s="664"/>
      <c r="B70" s="665" t="s">
        <v>87</v>
      </c>
      <c r="C70" s="666" t="s">
        <v>88</v>
      </c>
      <c r="D70" s="666"/>
      <c r="E70" s="625">
        <v>1000</v>
      </c>
      <c r="F70" s="625" t="s">
        <v>89</v>
      </c>
      <c r="G70" s="625">
        <v>1</v>
      </c>
      <c r="H70" s="625" t="s">
        <v>24</v>
      </c>
      <c r="I70" s="625">
        <v>3.5</v>
      </c>
      <c r="J70" s="625" t="s">
        <v>25</v>
      </c>
      <c r="K70" s="667">
        <f t="shared" si="6"/>
        <v>3500</v>
      </c>
      <c r="L70" s="668"/>
    </row>
    <row r="71" spans="1:12" ht="15">
      <c r="A71" s="664"/>
      <c r="B71" s="669" t="s">
        <v>3631</v>
      </c>
      <c r="C71" s="622" t="s">
        <v>3632</v>
      </c>
      <c r="D71" s="666"/>
      <c r="E71" s="625">
        <v>200</v>
      </c>
      <c r="F71" s="625"/>
      <c r="G71" s="625">
        <v>1</v>
      </c>
      <c r="H71" s="625"/>
      <c r="I71" s="625"/>
      <c r="J71" s="625"/>
      <c r="K71" s="667">
        <v>319.60000000000002</v>
      </c>
      <c r="L71" s="668"/>
    </row>
    <row r="72" spans="1:12" ht="15">
      <c r="A72" s="664"/>
      <c r="B72" s="669"/>
      <c r="C72" s="622" t="s">
        <v>3718</v>
      </c>
      <c r="D72" s="622"/>
      <c r="E72" s="625">
        <v>1</v>
      </c>
      <c r="F72" s="625"/>
      <c r="G72" s="625">
        <v>1</v>
      </c>
      <c r="H72" s="625"/>
      <c r="I72" s="625">
        <v>923</v>
      </c>
      <c r="J72" s="625"/>
      <c r="K72" s="667">
        <f>E72*G72*I72</f>
        <v>923</v>
      </c>
      <c r="L72" s="668"/>
    </row>
    <row r="73" spans="1:12" ht="15">
      <c r="A73" s="664"/>
      <c r="B73" s="669"/>
      <c r="C73" s="622" t="s">
        <v>3719</v>
      </c>
      <c r="D73" s="622"/>
      <c r="E73" s="625">
        <v>1</v>
      </c>
      <c r="F73" s="625"/>
      <c r="G73" s="625">
        <v>1</v>
      </c>
      <c r="H73" s="625"/>
      <c r="I73" s="670">
        <v>186.89</v>
      </c>
      <c r="J73" s="625"/>
      <c r="K73" s="667">
        <f>E73*G73*I73</f>
        <v>186.89</v>
      </c>
      <c r="L73" s="668"/>
    </row>
    <row r="74" spans="1:12" ht="15">
      <c r="A74" s="664"/>
      <c r="B74" s="669" t="s">
        <v>3721</v>
      </c>
      <c r="C74" s="574"/>
      <c r="D74" s="574"/>
      <c r="E74" s="625">
        <v>1</v>
      </c>
      <c r="F74" s="625"/>
      <c r="G74" s="625">
        <v>1</v>
      </c>
      <c r="H74" s="625"/>
      <c r="I74" s="670">
        <v>3103</v>
      </c>
      <c r="J74" s="625"/>
      <c r="K74" s="667">
        <f>E74*G74*I74</f>
        <v>3103</v>
      </c>
      <c r="L74" s="671" t="s">
        <v>1914</v>
      </c>
    </row>
    <row r="75" spans="1:12" ht="15">
      <c r="A75" s="664"/>
      <c r="B75" s="669" t="s">
        <v>3726</v>
      </c>
      <c r="C75" s="622" t="s">
        <v>3727</v>
      </c>
      <c r="D75" s="622"/>
      <c r="E75" s="625">
        <v>1</v>
      </c>
      <c r="F75" s="625"/>
      <c r="G75" s="625">
        <v>1</v>
      </c>
      <c r="H75" s="625"/>
      <c r="I75" s="670">
        <v>6913.3</v>
      </c>
      <c r="J75" s="625"/>
      <c r="K75" s="667">
        <f>E75*G75*I75</f>
        <v>6913.3</v>
      </c>
      <c r="L75" s="671"/>
    </row>
    <row r="76" spans="1:12" ht="20" customHeight="1">
      <c r="A76" s="543"/>
      <c r="B76" s="672" t="s">
        <v>90</v>
      </c>
      <c r="C76" s="673" t="s">
        <v>91</v>
      </c>
      <c r="D76" s="673"/>
      <c r="E76" s="674">
        <v>200</v>
      </c>
      <c r="F76" s="674" t="s">
        <v>74</v>
      </c>
      <c r="G76" s="674">
        <v>1</v>
      </c>
      <c r="H76" s="674" t="s">
        <v>24</v>
      </c>
      <c r="I76" s="3">
        <v>9</v>
      </c>
      <c r="J76" s="675" t="s">
        <v>25</v>
      </c>
      <c r="K76" s="676">
        <f>E76*G76*I76</f>
        <v>1800</v>
      </c>
      <c r="L76" s="677"/>
    </row>
    <row r="77" spans="1:12" ht="20" customHeight="1">
      <c r="A77" s="543"/>
      <c r="B77" s="602" t="s">
        <v>90</v>
      </c>
      <c r="C77" s="649" t="s">
        <v>92</v>
      </c>
      <c r="D77" s="649"/>
      <c r="E77" s="678">
        <v>360</v>
      </c>
      <c r="F77" s="678" t="s">
        <v>93</v>
      </c>
      <c r="G77" s="678">
        <v>1</v>
      </c>
      <c r="H77" s="678" t="s">
        <v>24</v>
      </c>
      <c r="I77" s="678">
        <v>3.5</v>
      </c>
      <c r="J77" s="102" t="s">
        <v>25</v>
      </c>
      <c r="K77" s="603">
        <f t="shared" si="6"/>
        <v>1260</v>
      </c>
      <c r="L77" s="679"/>
    </row>
    <row r="78" spans="1:12" ht="15">
      <c r="A78" s="543"/>
      <c r="B78" s="680" t="s">
        <v>3730</v>
      </c>
      <c r="C78" s="649"/>
      <c r="D78" s="649"/>
      <c r="E78" s="678">
        <v>110</v>
      </c>
      <c r="F78" s="678"/>
      <c r="G78" s="678">
        <v>1</v>
      </c>
      <c r="H78" s="678"/>
      <c r="I78" s="678">
        <v>400</v>
      </c>
      <c r="J78" s="102"/>
      <c r="K78" s="603">
        <f t="shared" si="6"/>
        <v>44000</v>
      </c>
      <c r="L78" s="679"/>
    </row>
    <row r="79" spans="1:12" ht="15">
      <c r="A79" s="543"/>
      <c r="B79" s="680" t="s">
        <v>3731</v>
      </c>
      <c r="C79" s="681"/>
      <c r="D79" s="681"/>
      <c r="E79" s="541">
        <v>1</v>
      </c>
      <c r="F79" s="541"/>
      <c r="G79" s="682">
        <v>1</v>
      </c>
      <c r="H79" s="102"/>
      <c r="I79" s="541">
        <v>400</v>
      </c>
      <c r="J79" s="102"/>
      <c r="K79" s="603">
        <f t="shared" si="6"/>
        <v>400</v>
      </c>
      <c r="L79" s="558"/>
    </row>
    <row r="80" spans="1:12" ht="20" customHeight="1">
      <c r="A80" s="543"/>
      <c r="B80" s="602"/>
      <c r="C80" s="683"/>
      <c r="D80" s="683"/>
      <c r="E80" s="541"/>
      <c r="F80" s="541"/>
      <c r="G80" s="682"/>
      <c r="H80" s="102"/>
      <c r="I80" s="541"/>
      <c r="J80" s="102"/>
      <c r="K80" s="603">
        <f t="shared" si="6"/>
        <v>0</v>
      </c>
      <c r="L80" s="684"/>
    </row>
    <row r="81" spans="1:20" ht="20" customHeight="1">
      <c r="A81" s="620"/>
      <c r="B81" s="685"/>
      <c r="C81" s="686" t="s">
        <v>3672</v>
      </c>
      <c r="D81" s="687"/>
      <c r="E81" s="688">
        <v>1</v>
      </c>
      <c r="F81" s="689" t="s">
        <v>1849</v>
      </c>
      <c r="G81" s="690">
        <v>1</v>
      </c>
      <c r="H81" s="605"/>
      <c r="I81" s="688"/>
      <c r="J81" s="605"/>
      <c r="K81" s="608">
        <v>93.49</v>
      </c>
      <c r="L81" s="691" t="s">
        <v>3673</v>
      </c>
    </row>
    <row r="82" spans="1:20" ht="20" customHeight="1">
      <c r="A82" s="543"/>
      <c r="B82" s="602" t="s">
        <v>90</v>
      </c>
      <c r="C82" s="692" t="s">
        <v>3221</v>
      </c>
      <c r="D82" s="693"/>
      <c r="E82" s="541">
        <v>200</v>
      </c>
      <c r="F82" s="541" t="s">
        <v>74</v>
      </c>
      <c r="G82" s="682">
        <v>1</v>
      </c>
      <c r="H82" s="102" t="s">
        <v>24</v>
      </c>
      <c r="I82" s="541">
        <v>150</v>
      </c>
      <c r="J82" s="102" t="s">
        <v>25</v>
      </c>
      <c r="K82" s="603">
        <f t="shared" si="6"/>
        <v>30000</v>
      </c>
      <c r="L82" s="694" t="s">
        <v>3709</v>
      </c>
    </row>
    <row r="83" spans="1:20" ht="20" customHeight="1">
      <c r="A83" s="543"/>
      <c r="B83" s="602" t="s">
        <v>90</v>
      </c>
      <c r="C83" s="693" t="s">
        <v>95</v>
      </c>
      <c r="D83" s="693"/>
      <c r="E83" s="541">
        <v>100</v>
      </c>
      <c r="F83" s="541" t="s">
        <v>74</v>
      </c>
      <c r="G83" s="682">
        <v>1</v>
      </c>
      <c r="H83" s="102" t="s">
        <v>24</v>
      </c>
      <c r="I83" s="541">
        <v>3.7</v>
      </c>
      <c r="J83" s="102" t="s">
        <v>25</v>
      </c>
      <c r="K83" s="603">
        <f t="shared" si="6"/>
        <v>370</v>
      </c>
      <c r="L83" s="684"/>
    </row>
    <row r="84" spans="1:20" ht="20" customHeight="1">
      <c r="A84" s="543"/>
      <c r="B84" s="602" t="s">
        <v>87</v>
      </c>
      <c r="C84" s="693" t="s">
        <v>96</v>
      </c>
      <c r="D84" s="693"/>
      <c r="E84" s="541">
        <v>112</v>
      </c>
      <c r="F84" s="541" t="s">
        <v>97</v>
      </c>
      <c r="G84" s="682">
        <v>1</v>
      </c>
      <c r="H84" s="102" t="s">
        <v>24</v>
      </c>
      <c r="I84" s="541">
        <v>400</v>
      </c>
      <c r="J84" s="102" t="s">
        <v>25</v>
      </c>
      <c r="K84" s="603">
        <f t="shared" si="6"/>
        <v>44800</v>
      </c>
      <c r="L84" s="695" t="s">
        <v>98</v>
      </c>
    </row>
    <row r="85" spans="1:20" ht="20" customHeight="1">
      <c r="A85" s="543"/>
      <c r="B85" s="602" t="s">
        <v>87</v>
      </c>
      <c r="C85" s="693" t="s">
        <v>99</v>
      </c>
      <c r="D85" s="693"/>
      <c r="E85" s="541">
        <v>100</v>
      </c>
      <c r="F85" s="541" t="s">
        <v>40</v>
      </c>
      <c r="G85" s="682">
        <v>1</v>
      </c>
      <c r="H85" s="102" t="s">
        <v>24</v>
      </c>
      <c r="I85" s="541">
        <v>200</v>
      </c>
      <c r="J85" s="102" t="s">
        <v>25</v>
      </c>
      <c r="K85" s="603">
        <f t="shared" si="6"/>
        <v>20000</v>
      </c>
      <c r="L85" s="684"/>
    </row>
    <row r="86" spans="1:20" ht="20" customHeight="1">
      <c r="A86" s="620"/>
      <c r="B86" s="696" t="s">
        <v>3631</v>
      </c>
      <c r="C86" s="697" t="s">
        <v>3641</v>
      </c>
      <c r="D86" s="698"/>
      <c r="E86" s="688">
        <v>131</v>
      </c>
      <c r="F86" s="688"/>
      <c r="G86" s="690">
        <v>1</v>
      </c>
      <c r="H86" s="605"/>
      <c r="I86" s="688"/>
      <c r="J86" s="605"/>
      <c r="K86" s="608">
        <v>3274.97</v>
      </c>
      <c r="L86" s="699"/>
    </row>
    <row r="87" spans="1:20" ht="20" customHeight="1">
      <c r="A87" s="620"/>
      <c r="B87" s="696" t="s">
        <v>3631</v>
      </c>
      <c r="C87" s="697" t="s">
        <v>3640</v>
      </c>
      <c r="D87" s="698"/>
      <c r="E87" s="688">
        <v>110</v>
      </c>
      <c r="F87" s="688"/>
      <c r="G87" s="690">
        <v>1</v>
      </c>
      <c r="H87" s="605"/>
      <c r="I87" s="688">
        <v>82</v>
      </c>
      <c r="J87" s="605"/>
      <c r="K87" s="608">
        <f t="shared" si="6"/>
        <v>9020</v>
      </c>
      <c r="L87" s="699"/>
    </row>
    <row r="88" spans="1:20" ht="20" customHeight="1">
      <c r="A88" s="620"/>
      <c r="B88" s="696" t="s">
        <v>3631</v>
      </c>
      <c r="C88" s="697" t="s">
        <v>3642</v>
      </c>
      <c r="D88" s="700"/>
      <c r="E88" s="688">
        <v>264</v>
      </c>
      <c r="F88" s="688"/>
      <c r="G88" s="690">
        <v>1</v>
      </c>
      <c r="H88" s="605"/>
      <c r="I88" s="688"/>
      <c r="J88" s="605"/>
      <c r="K88" s="608">
        <v>1179.9000000000001</v>
      </c>
      <c r="L88" s="699"/>
    </row>
    <row r="89" spans="1:20" ht="20" customHeight="1">
      <c r="A89" s="620"/>
      <c r="B89" s="696" t="s">
        <v>3631</v>
      </c>
      <c r="C89" s="697" t="s">
        <v>3643</v>
      </c>
      <c r="D89" s="700"/>
      <c r="E89" s="688"/>
      <c r="F89" s="688"/>
      <c r="G89" s="690"/>
      <c r="H89" s="605"/>
      <c r="I89" s="688"/>
      <c r="J89" s="605"/>
      <c r="K89" s="608"/>
      <c r="L89" s="691" t="s">
        <v>3644</v>
      </c>
    </row>
    <row r="90" spans="1:20" ht="20" customHeight="1">
      <c r="A90" s="543"/>
      <c r="B90" s="680" t="s">
        <v>3631</v>
      </c>
      <c r="C90" s="692" t="s">
        <v>3720</v>
      </c>
      <c r="D90" s="693"/>
      <c r="E90" s="541">
        <v>1</v>
      </c>
      <c r="F90" s="541" t="s">
        <v>23</v>
      </c>
      <c r="G90" s="682">
        <v>1</v>
      </c>
      <c r="H90" s="102" t="s">
        <v>24</v>
      </c>
      <c r="I90" s="541">
        <v>163</v>
      </c>
      <c r="J90" s="102" t="s">
        <v>25</v>
      </c>
      <c r="K90" s="603">
        <f t="shared" si="6"/>
        <v>163</v>
      </c>
      <c r="L90" s="684"/>
    </row>
    <row r="91" spans="1:20" ht="20" customHeight="1">
      <c r="A91" s="543"/>
      <c r="B91" s="602" t="s">
        <v>100</v>
      </c>
      <c r="C91" s="693" t="s">
        <v>101</v>
      </c>
      <c r="D91" s="693"/>
      <c r="E91" s="541">
        <v>1</v>
      </c>
      <c r="F91" s="541" t="s">
        <v>23</v>
      </c>
      <c r="G91" s="682">
        <v>1</v>
      </c>
      <c r="H91" s="102" t="s">
        <v>24</v>
      </c>
      <c r="I91" s="541">
        <v>10000</v>
      </c>
      <c r="J91" s="102" t="s">
        <v>25</v>
      </c>
      <c r="K91" s="603">
        <f t="shared" si="6"/>
        <v>10000</v>
      </c>
      <c r="L91" s="684"/>
    </row>
    <row r="92" spans="1:20" ht="16">
      <c r="A92" s="543"/>
      <c r="B92" s="602" t="s">
        <v>81</v>
      </c>
      <c r="C92" s="693" t="s">
        <v>102</v>
      </c>
      <c r="D92" s="693"/>
      <c r="E92" s="541">
        <v>400</v>
      </c>
      <c r="F92" s="541" t="s">
        <v>74</v>
      </c>
      <c r="G92" s="682">
        <v>1</v>
      </c>
      <c r="H92" s="102" t="s">
        <v>24</v>
      </c>
      <c r="I92" s="541">
        <v>12.5</v>
      </c>
      <c r="J92" s="102" t="s">
        <v>25</v>
      </c>
      <c r="K92" s="603">
        <f t="shared" si="6"/>
        <v>5000</v>
      </c>
      <c r="L92" s="684"/>
    </row>
    <row r="93" spans="1:20" ht="20" customHeight="1">
      <c r="A93" s="543"/>
      <c r="B93" s="602" t="s">
        <v>103</v>
      </c>
      <c r="C93" s="693" t="s">
        <v>103</v>
      </c>
      <c r="D93" s="693"/>
      <c r="E93" s="541">
        <v>1</v>
      </c>
      <c r="F93" s="541" t="s">
        <v>23</v>
      </c>
      <c r="G93" s="682">
        <v>1</v>
      </c>
      <c r="H93" s="102" t="s">
        <v>24</v>
      </c>
      <c r="I93" s="541">
        <v>0</v>
      </c>
      <c r="J93" s="102" t="s">
        <v>25</v>
      </c>
      <c r="K93" s="603">
        <f t="shared" si="6"/>
        <v>0</v>
      </c>
      <c r="L93" s="684"/>
    </row>
    <row r="94" spans="1:20" ht="15">
      <c r="A94" s="701" t="s">
        <v>104</v>
      </c>
      <c r="B94" s="702"/>
      <c r="C94" s="702"/>
      <c r="D94" s="701"/>
      <c r="E94" s="701"/>
      <c r="F94" s="701"/>
      <c r="G94" s="701"/>
      <c r="H94" s="701"/>
      <c r="I94" s="701"/>
      <c r="J94" s="701"/>
      <c r="K94" s="703">
        <f>SUM(K61:K93)</f>
        <v>226913</v>
      </c>
      <c r="L94" s="704"/>
      <c r="M94" s="705" t="s">
        <v>105</v>
      </c>
    </row>
    <row r="95" spans="1:20" ht="32">
      <c r="A95" s="543" t="s">
        <v>106</v>
      </c>
      <c r="B95" s="706" t="s">
        <v>73</v>
      </c>
      <c r="C95" s="707" t="s">
        <v>9</v>
      </c>
      <c r="D95" s="707"/>
      <c r="E95" s="708" t="s">
        <v>45</v>
      </c>
      <c r="F95" s="708" t="s">
        <v>13</v>
      </c>
      <c r="G95" s="708" t="s">
        <v>45</v>
      </c>
      <c r="H95" s="708" t="s">
        <v>13</v>
      </c>
      <c r="I95" s="708" t="s">
        <v>12</v>
      </c>
      <c r="J95" s="708" t="s">
        <v>13</v>
      </c>
      <c r="K95" s="709"/>
      <c r="L95" s="710" t="s">
        <v>9</v>
      </c>
    </row>
    <row r="96" spans="1:20" ht="16">
      <c r="A96" s="664"/>
      <c r="B96" s="711" t="s">
        <v>107</v>
      </c>
      <c r="C96" s="275" t="s">
        <v>108</v>
      </c>
      <c r="D96" s="275"/>
      <c r="E96" s="711">
        <v>100</v>
      </c>
      <c r="F96" s="711" t="s">
        <v>74</v>
      </c>
      <c r="G96" s="711">
        <v>1</v>
      </c>
      <c r="H96" s="711" t="s">
        <v>24</v>
      </c>
      <c r="I96" s="711">
        <v>1200</v>
      </c>
      <c r="J96" s="711" t="s">
        <v>25</v>
      </c>
      <c r="K96" s="278">
        <f>E96*G96*I96</f>
        <v>120000</v>
      </c>
      <c r="L96" s="279" t="s">
        <v>109</v>
      </c>
      <c r="M96" s="712" t="s">
        <v>110</v>
      </c>
      <c r="N96" s="712"/>
      <c r="O96" s="712"/>
      <c r="P96" s="712"/>
      <c r="Q96" s="712"/>
      <c r="R96" s="712"/>
      <c r="S96" s="712"/>
      <c r="T96" s="712"/>
    </row>
    <row r="97" spans="1:20" ht="19" customHeight="1">
      <c r="A97" s="664"/>
      <c r="B97" s="711" t="s">
        <v>107</v>
      </c>
      <c r="C97" s="275" t="s">
        <v>111</v>
      </c>
      <c r="D97" s="275"/>
      <c r="E97" s="276">
        <v>1</v>
      </c>
      <c r="F97" s="276" t="s">
        <v>74</v>
      </c>
      <c r="G97" s="277">
        <v>1</v>
      </c>
      <c r="H97" s="277" t="s">
        <v>24</v>
      </c>
      <c r="I97" s="276">
        <v>1409</v>
      </c>
      <c r="J97" s="711" t="s">
        <v>25</v>
      </c>
      <c r="K97" s="278">
        <f t="shared" ref="K96:K142" si="7">E97*G97*I97</f>
        <v>1409</v>
      </c>
      <c r="L97" s="279"/>
      <c r="M97" s="712"/>
      <c r="N97" s="712"/>
      <c r="O97" s="712"/>
      <c r="P97" s="712"/>
      <c r="Q97" s="712"/>
      <c r="R97" s="712"/>
      <c r="S97" s="712"/>
      <c r="T97" s="712"/>
    </row>
    <row r="98" spans="1:20" ht="19" customHeight="1">
      <c r="A98" s="664"/>
      <c r="B98" s="711" t="s">
        <v>3715</v>
      </c>
      <c r="C98" s="275" t="s">
        <v>3716</v>
      </c>
      <c r="D98" s="275"/>
      <c r="E98" s="276">
        <v>2</v>
      </c>
      <c r="F98" s="276"/>
      <c r="G98" s="277">
        <v>1</v>
      </c>
      <c r="H98" s="277"/>
      <c r="I98" s="276">
        <v>289</v>
      </c>
      <c r="J98" s="711"/>
      <c r="K98" s="278">
        <f t="shared" si="7"/>
        <v>578</v>
      </c>
      <c r="L98" s="279"/>
      <c r="M98" s="713"/>
      <c r="N98" s="713"/>
      <c r="O98" s="713"/>
      <c r="P98" s="713"/>
      <c r="Q98" s="713"/>
      <c r="R98" s="713"/>
      <c r="S98" s="713"/>
      <c r="T98" s="713"/>
    </row>
    <row r="99" spans="1:20" ht="19" customHeight="1">
      <c r="A99" s="664"/>
      <c r="B99" s="277" t="s">
        <v>112</v>
      </c>
      <c r="C99" s="275" t="s">
        <v>113</v>
      </c>
      <c r="D99" s="275"/>
      <c r="E99" s="276">
        <v>300</v>
      </c>
      <c r="F99" s="276" t="s">
        <v>74</v>
      </c>
      <c r="G99" s="277">
        <v>1</v>
      </c>
      <c r="H99" s="277" t="s">
        <v>24</v>
      </c>
      <c r="I99" s="276">
        <v>274.55</v>
      </c>
      <c r="J99" s="276" t="s">
        <v>25</v>
      </c>
      <c r="K99" s="278">
        <f t="shared" si="7"/>
        <v>82365</v>
      </c>
      <c r="L99" s="279" t="s">
        <v>114</v>
      </c>
      <c r="M99" s="712" t="s">
        <v>115</v>
      </c>
    </row>
    <row r="100" spans="1:20" ht="19" customHeight="1">
      <c r="A100" s="664"/>
      <c r="B100" s="277" t="s">
        <v>116</v>
      </c>
      <c r="C100" s="275" t="s">
        <v>117</v>
      </c>
      <c r="D100" s="275"/>
      <c r="E100" s="276">
        <v>20</v>
      </c>
      <c r="F100" s="276" t="s">
        <v>85</v>
      </c>
      <c r="G100" s="277">
        <v>1</v>
      </c>
      <c r="H100" s="277" t="s">
        <v>24</v>
      </c>
      <c r="I100" s="276">
        <v>9600</v>
      </c>
      <c r="J100" s="276" t="s">
        <v>25</v>
      </c>
      <c r="K100" s="278">
        <f t="shared" si="7"/>
        <v>192000</v>
      </c>
      <c r="L100" s="279" t="s">
        <v>114</v>
      </c>
      <c r="M100" s="712" t="s">
        <v>110</v>
      </c>
    </row>
    <row r="101" spans="1:20" ht="19" customHeight="1">
      <c r="A101" s="664"/>
      <c r="B101" s="277" t="s">
        <v>118</v>
      </c>
      <c r="C101" s="275" t="s">
        <v>119</v>
      </c>
      <c r="D101" s="275"/>
      <c r="E101" s="276">
        <v>80</v>
      </c>
      <c r="F101" s="276" t="s">
        <v>85</v>
      </c>
      <c r="G101" s="277">
        <v>1</v>
      </c>
      <c r="H101" s="277" t="s">
        <v>24</v>
      </c>
      <c r="I101" s="276">
        <v>6050</v>
      </c>
      <c r="J101" s="276" t="s">
        <v>25</v>
      </c>
      <c r="K101" s="278">
        <f t="shared" si="7"/>
        <v>484000</v>
      </c>
      <c r="L101" s="279" t="s">
        <v>114</v>
      </c>
      <c r="M101" s="712" t="s">
        <v>110</v>
      </c>
    </row>
    <row r="102" spans="1:20" ht="19" customHeight="1">
      <c r="A102" s="664"/>
      <c r="B102" s="277" t="s">
        <v>120</v>
      </c>
      <c r="C102" s="275" t="s">
        <v>121</v>
      </c>
      <c r="D102" s="275"/>
      <c r="E102" s="276">
        <v>100</v>
      </c>
      <c r="F102" s="276" t="s">
        <v>85</v>
      </c>
      <c r="G102" s="277">
        <v>1</v>
      </c>
      <c r="H102" s="277" t="s">
        <v>24</v>
      </c>
      <c r="I102" s="276">
        <v>899</v>
      </c>
      <c r="J102" s="276" t="s">
        <v>25</v>
      </c>
      <c r="K102" s="278">
        <f t="shared" si="7"/>
        <v>89900</v>
      </c>
      <c r="L102" s="279" t="s">
        <v>114</v>
      </c>
      <c r="M102" s="712" t="s">
        <v>0</v>
      </c>
      <c r="N102" s="712" t="s">
        <v>110</v>
      </c>
    </row>
    <row r="103" spans="1:20" ht="19" customHeight="1">
      <c r="A103" s="664"/>
      <c r="B103" s="277" t="s">
        <v>122</v>
      </c>
      <c r="C103" s="275" t="s">
        <v>123</v>
      </c>
      <c r="D103" s="275"/>
      <c r="E103" s="276">
        <v>200</v>
      </c>
      <c r="F103" s="276" t="s">
        <v>74</v>
      </c>
      <c r="G103" s="277">
        <v>1</v>
      </c>
      <c r="H103" s="277" t="s">
        <v>24</v>
      </c>
      <c r="I103" s="276">
        <v>50</v>
      </c>
      <c r="J103" s="276" t="s">
        <v>25</v>
      </c>
      <c r="K103" s="278">
        <f t="shared" si="7"/>
        <v>10000</v>
      </c>
      <c r="L103" s="279" t="s">
        <v>114</v>
      </c>
      <c r="M103" s="712" t="s">
        <v>110</v>
      </c>
    </row>
    <row r="104" spans="1:20" ht="19" customHeight="1">
      <c r="A104" s="543"/>
      <c r="B104" s="714" t="s">
        <v>124</v>
      </c>
      <c r="C104" s="715" t="s">
        <v>125</v>
      </c>
      <c r="D104" s="715"/>
      <c r="E104" s="716">
        <v>60</v>
      </c>
      <c r="F104" s="716" t="s">
        <v>74</v>
      </c>
      <c r="G104" s="717">
        <v>1</v>
      </c>
      <c r="H104" s="717" t="s">
        <v>24</v>
      </c>
      <c r="I104" s="716">
        <v>28.2</v>
      </c>
      <c r="J104" s="716" t="s">
        <v>25</v>
      </c>
      <c r="K104" s="718">
        <f t="shared" si="7"/>
        <v>1692</v>
      </c>
      <c r="L104" s="719" t="s">
        <v>126</v>
      </c>
      <c r="M104" s="712" t="s">
        <v>127</v>
      </c>
    </row>
    <row r="105" spans="1:20" ht="20" customHeight="1">
      <c r="A105" s="543"/>
      <c r="B105" s="720" t="s">
        <v>124</v>
      </c>
      <c r="C105" s="721" t="s">
        <v>128</v>
      </c>
      <c r="D105" s="721"/>
      <c r="E105" s="637">
        <v>150</v>
      </c>
      <c r="F105" s="637" t="s">
        <v>74</v>
      </c>
      <c r="G105" s="640">
        <v>1</v>
      </c>
      <c r="H105" s="640" t="s">
        <v>24</v>
      </c>
      <c r="I105" s="637">
        <v>29.4</v>
      </c>
      <c r="J105" s="637" t="s">
        <v>25</v>
      </c>
      <c r="K105" s="722">
        <f t="shared" si="7"/>
        <v>4410</v>
      </c>
      <c r="L105" s="723"/>
      <c r="M105" s="712"/>
    </row>
    <row r="106" spans="1:20" ht="20" customHeight="1">
      <c r="A106" s="543"/>
      <c r="B106" s="720" t="s">
        <v>124</v>
      </c>
      <c r="C106" s="721" t="s">
        <v>129</v>
      </c>
      <c r="D106" s="721"/>
      <c r="E106" s="637">
        <v>2</v>
      </c>
      <c r="F106" s="637" t="s">
        <v>74</v>
      </c>
      <c r="G106" s="640">
        <v>1</v>
      </c>
      <c r="H106" s="640" t="s">
        <v>24</v>
      </c>
      <c r="I106" s="637">
        <v>1000</v>
      </c>
      <c r="J106" s="637" t="s">
        <v>25</v>
      </c>
      <c r="K106" s="722">
        <f t="shared" si="7"/>
        <v>2000</v>
      </c>
      <c r="L106" s="723"/>
      <c r="M106" s="712"/>
    </row>
    <row r="107" spans="1:20" ht="20" customHeight="1">
      <c r="A107" s="543"/>
      <c r="B107" s="720" t="s">
        <v>130</v>
      </c>
      <c r="C107" s="721" t="s">
        <v>131</v>
      </c>
      <c r="D107" s="721"/>
      <c r="E107" s="637">
        <v>210</v>
      </c>
      <c r="F107" s="637" t="s">
        <v>74</v>
      </c>
      <c r="G107" s="640">
        <v>1</v>
      </c>
      <c r="H107" s="640" t="s">
        <v>24</v>
      </c>
      <c r="I107" s="637">
        <v>59</v>
      </c>
      <c r="J107" s="637" t="s">
        <v>25</v>
      </c>
      <c r="K107" s="722">
        <f t="shared" si="7"/>
        <v>12390</v>
      </c>
      <c r="L107" s="723"/>
      <c r="M107" s="712"/>
    </row>
    <row r="108" spans="1:20" ht="20" customHeight="1">
      <c r="A108" s="620"/>
      <c r="B108" s="724" t="s">
        <v>3622</v>
      </c>
      <c r="C108" s="725" t="s">
        <v>3623</v>
      </c>
      <c r="D108" s="726"/>
      <c r="E108" s="727">
        <v>50</v>
      </c>
      <c r="F108" s="727" t="s">
        <v>74</v>
      </c>
      <c r="G108" s="728">
        <v>1</v>
      </c>
      <c r="H108" s="728" t="s">
        <v>24</v>
      </c>
      <c r="I108" s="727">
        <v>12.4</v>
      </c>
      <c r="J108" s="727" t="s">
        <v>25</v>
      </c>
      <c r="K108" s="729">
        <f t="shared" si="7"/>
        <v>620</v>
      </c>
      <c r="L108" s="730"/>
      <c r="M108" s="713"/>
    </row>
    <row r="109" spans="1:20" ht="20" customHeight="1">
      <c r="A109" s="620"/>
      <c r="B109" s="277" t="s">
        <v>3622</v>
      </c>
      <c r="C109" s="275" t="s">
        <v>3624</v>
      </c>
      <c r="D109" s="275"/>
      <c r="E109" s="276">
        <v>50</v>
      </c>
      <c r="F109" s="276" t="s">
        <v>74</v>
      </c>
      <c r="G109" s="277">
        <v>1</v>
      </c>
      <c r="H109" s="277" t="s">
        <v>24</v>
      </c>
      <c r="I109" s="276">
        <v>12.4</v>
      </c>
      <c r="J109" s="276" t="s">
        <v>25</v>
      </c>
      <c r="K109" s="278">
        <f t="shared" si="7"/>
        <v>620</v>
      </c>
      <c r="L109" s="279"/>
      <c r="M109" s="713"/>
    </row>
    <row r="110" spans="1:20" ht="20" customHeight="1">
      <c r="A110" s="543"/>
      <c r="B110" s="277" t="s">
        <v>132</v>
      </c>
      <c r="C110" s="275" t="s">
        <v>3625</v>
      </c>
      <c r="D110" s="275"/>
      <c r="E110" s="276">
        <v>1</v>
      </c>
      <c r="F110" s="276" t="s">
        <v>23</v>
      </c>
      <c r="G110" s="277">
        <v>2</v>
      </c>
      <c r="H110" s="277" t="s">
        <v>24</v>
      </c>
      <c r="I110" s="276">
        <v>800</v>
      </c>
      <c r="J110" s="276" t="s">
        <v>25</v>
      </c>
      <c r="K110" s="278">
        <f t="shared" si="7"/>
        <v>1600</v>
      </c>
      <c r="L110" s="279"/>
      <c r="M110" s="712"/>
    </row>
    <row r="111" spans="1:20" ht="20" customHeight="1">
      <c r="A111" s="620"/>
      <c r="B111" s="277" t="s">
        <v>133</v>
      </c>
      <c r="C111" s="275" t="s">
        <v>3626</v>
      </c>
      <c r="D111" s="275"/>
      <c r="E111" s="276">
        <v>1</v>
      </c>
      <c r="F111" s="276" t="s">
        <v>1849</v>
      </c>
      <c r="G111" s="277">
        <v>1</v>
      </c>
      <c r="H111" s="277" t="s">
        <v>1807</v>
      </c>
      <c r="I111" s="276">
        <v>558</v>
      </c>
      <c r="J111" s="276" t="s">
        <v>25</v>
      </c>
      <c r="K111" s="278">
        <f t="shared" si="7"/>
        <v>558</v>
      </c>
      <c r="L111" s="279"/>
      <c r="M111" s="713"/>
    </row>
    <row r="112" spans="1:20" ht="16">
      <c r="A112" s="543"/>
      <c r="B112" s="277" t="s">
        <v>133</v>
      </c>
      <c r="C112" s="275" t="s">
        <v>134</v>
      </c>
      <c r="D112" s="275"/>
      <c r="E112" s="276">
        <v>100</v>
      </c>
      <c r="F112" s="276" t="s">
        <v>74</v>
      </c>
      <c r="G112" s="277">
        <v>1</v>
      </c>
      <c r="H112" s="277" t="s">
        <v>24</v>
      </c>
      <c r="I112" s="276">
        <v>558</v>
      </c>
      <c r="J112" s="276" t="s">
        <v>25</v>
      </c>
      <c r="K112" s="278">
        <f>E112*G112*I112</f>
        <v>55800</v>
      </c>
      <c r="L112" s="279" t="s">
        <v>114</v>
      </c>
      <c r="M112" s="712" t="s">
        <v>110</v>
      </c>
    </row>
    <row r="113" spans="1:12" ht="20" customHeight="1">
      <c r="A113" s="543"/>
      <c r="B113" s="277" t="s">
        <v>3620</v>
      </c>
      <c r="C113" s="275" t="s">
        <v>3621</v>
      </c>
      <c r="D113" s="275"/>
      <c r="E113" s="276">
        <v>1</v>
      </c>
      <c r="F113" s="276"/>
      <c r="G113" s="277">
        <v>1</v>
      </c>
      <c r="H113" s="277"/>
      <c r="I113" s="276">
        <v>750</v>
      </c>
      <c r="J113" s="276"/>
      <c r="K113" s="278">
        <f t="shared" si="7"/>
        <v>750</v>
      </c>
      <c r="L113" s="279"/>
    </row>
    <row r="114" spans="1:12" ht="20" customHeight="1">
      <c r="A114" s="543"/>
      <c r="B114" s="277" t="s">
        <v>136</v>
      </c>
      <c r="C114" s="275" t="s">
        <v>3619</v>
      </c>
      <c r="D114" s="275"/>
      <c r="E114" s="276">
        <v>100</v>
      </c>
      <c r="F114" s="276" t="s">
        <v>138</v>
      </c>
      <c r="G114" s="277">
        <v>1</v>
      </c>
      <c r="H114" s="277" t="s">
        <v>24</v>
      </c>
      <c r="I114" s="276">
        <v>65</v>
      </c>
      <c r="J114" s="276" t="s">
        <v>25</v>
      </c>
      <c r="K114" s="278">
        <f t="shared" si="7"/>
        <v>6500</v>
      </c>
      <c r="L114" s="279"/>
    </row>
    <row r="115" spans="1:12" ht="20" customHeight="1">
      <c r="A115" s="543"/>
      <c r="B115" s="277"/>
      <c r="C115" s="731" t="s">
        <v>3681</v>
      </c>
      <c r="D115" s="731"/>
      <c r="E115" s="732">
        <v>1</v>
      </c>
      <c r="F115" s="732"/>
      <c r="G115" s="733">
        <v>1</v>
      </c>
      <c r="H115" s="625"/>
      <c r="I115" s="732">
        <v>48.89</v>
      </c>
      <c r="J115" s="625"/>
      <c r="K115" s="667">
        <v>48.89</v>
      </c>
      <c r="L115" s="734"/>
    </row>
    <row r="116" spans="1:12" ht="20" customHeight="1">
      <c r="A116" s="620"/>
      <c r="B116" s="277"/>
      <c r="C116" s="731" t="s">
        <v>3682</v>
      </c>
      <c r="D116" s="731"/>
      <c r="E116" s="732">
        <v>1</v>
      </c>
      <c r="F116" s="732"/>
      <c r="G116" s="733">
        <v>1</v>
      </c>
      <c r="H116" s="625"/>
      <c r="I116" s="732">
        <v>178.98</v>
      </c>
      <c r="J116" s="625"/>
      <c r="K116" s="667">
        <v>178.98</v>
      </c>
      <c r="L116" s="734"/>
    </row>
    <row r="117" spans="1:12" ht="20" customHeight="1">
      <c r="A117" s="620"/>
      <c r="B117" s="277"/>
      <c r="C117" s="731" t="s">
        <v>3683</v>
      </c>
      <c r="D117" s="731"/>
      <c r="E117" s="732">
        <v>1</v>
      </c>
      <c r="F117" s="732"/>
      <c r="G117" s="733">
        <v>1</v>
      </c>
      <c r="H117" s="625"/>
      <c r="I117" s="732">
        <v>163.99</v>
      </c>
      <c r="J117" s="625"/>
      <c r="K117" s="667">
        <v>163.99</v>
      </c>
      <c r="L117" s="735" t="s">
        <v>3684</v>
      </c>
    </row>
    <row r="118" spans="1:12" ht="20" customHeight="1">
      <c r="A118" s="543"/>
      <c r="B118" s="714" t="s">
        <v>139</v>
      </c>
      <c r="C118" s="715" t="s">
        <v>1920</v>
      </c>
      <c r="D118" s="715"/>
      <c r="E118" s="716">
        <v>100</v>
      </c>
      <c r="F118" s="716" t="s">
        <v>74</v>
      </c>
      <c r="G118" s="717">
        <v>1</v>
      </c>
      <c r="H118" s="717" t="s">
        <v>24</v>
      </c>
      <c r="I118" s="716">
        <v>68</v>
      </c>
      <c r="J118" s="716" t="s">
        <v>25</v>
      </c>
      <c r="K118" s="718">
        <f t="shared" si="7"/>
        <v>6800</v>
      </c>
      <c r="L118" s="719"/>
    </row>
    <row r="119" spans="1:12" ht="20" customHeight="1">
      <c r="A119" s="620"/>
      <c r="B119" s="724" t="s">
        <v>1918</v>
      </c>
      <c r="C119" s="736" t="s">
        <v>1919</v>
      </c>
      <c r="D119" s="737"/>
      <c r="E119" s="738">
        <v>1</v>
      </c>
      <c r="F119" s="738" t="s">
        <v>1810</v>
      </c>
      <c r="G119" s="717">
        <v>1</v>
      </c>
      <c r="H119" s="717" t="s">
        <v>1807</v>
      </c>
      <c r="I119" s="738">
        <v>2309</v>
      </c>
      <c r="J119" s="738"/>
      <c r="K119" s="739">
        <f t="shared" si="7"/>
        <v>2309</v>
      </c>
      <c r="L119" s="719"/>
    </row>
    <row r="120" spans="1:12" ht="31" customHeight="1">
      <c r="A120" s="620"/>
      <c r="B120" s="740" t="s">
        <v>1881</v>
      </c>
      <c r="C120" s="736" t="s">
        <v>1882</v>
      </c>
      <c r="D120" s="737"/>
      <c r="E120" s="738">
        <v>35</v>
      </c>
      <c r="F120" s="738"/>
      <c r="G120" s="717">
        <v>1</v>
      </c>
      <c r="H120" s="717"/>
      <c r="I120" s="738">
        <v>30</v>
      </c>
      <c r="J120" s="637" t="s">
        <v>25</v>
      </c>
      <c r="K120" s="739">
        <f t="shared" si="7"/>
        <v>1050</v>
      </c>
      <c r="L120" s="719"/>
    </row>
    <row r="121" spans="1:12" ht="31" customHeight="1">
      <c r="A121" s="620"/>
      <c r="B121" s="741"/>
      <c r="C121" s="736" t="s">
        <v>3769</v>
      </c>
      <c r="D121" s="737"/>
      <c r="E121" s="738">
        <v>95</v>
      </c>
      <c r="F121" s="738"/>
      <c r="G121" s="717">
        <v>1</v>
      </c>
      <c r="H121" s="717"/>
      <c r="I121" s="738">
        <v>14.6</v>
      </c>
      <c r="J121" s="738"/>
      <c r="K121" s="739">
        <f t="shared" si="7"/>
        <v>1387</v>
      </c>
      <c r="L121" s="719"/>
    </row>
    <row r="122" spans="1:12" ht="32" customHeight="1">
      <c r="A122" s="620"/>
      <c r="B122" s="741"/>
      <c r="C122" s="736" t="s">
        <v>1883</v>
      </c>
      <c r="D122" s="737"/>
      <c r="E122" s="738">
        <v>120</v>
      </c>
      <c r="F122" s="738"/>
      <c r="G122" s="717">
        <v>1</v>
      </c>
      <c r="H122" s="717"/>
      <c r="I122" s="738">
        <v>14.6</v>
      </c>
      <c r="J122" s="637" t="s">
        <v>25</v>
      </c>
      <c r="K122" s="739">
        <f t="shared" si="7"/>
        <v>1752</v>
      </c>
      <c r="L122" s="719"/>
    </row>
    <row r="123" spans="1:12" ht="35" customHeight="1">
      <c r="A123" s="620"/>
      <c r="B123" s="741"/>
      <c r="C123" s="736" t="s">
        <v>1884</v>
      </c>
      <c r="D123" s="737"/>
      <c r="E123" s="738">
        <v>120</v>
      </c>
      <c r="F123" s="738"/>
      <c r="G123" s="717">
        <v>1</v>
      </c>
      <c r="H123" s="717"/>
      <c r="I123" s="738">
        <v>16.399999999999999</v>
      </c>
      <c r="J123" s="637" t="s">
        <v>25</v>
      </c>
      <c r="K123" s="739">
        <f t="shared" si="7"/>
        <v>1967.9999999999998</v>
      </c>
      <c r="L123" s="719"/>
    </row>
    <row r="124" spans="1:12" ht="35" customHeight="1">
      <c r="A124" s="620"/>
      <c r="B124" s="741"/>
      <c r="C124" s="736" t="s">
        <v>1886</v>
      </c>
      <c r="D124" s="737"/>
      <c r="E124" s="738">
        <v>240</v>
      </c>
      <c r="F124" s="738"/>
      <c r="G124" s="717">
        <v>1</v>
      </c>
      <c r="H124" s="717"/>
      <c r="I124" s="738">
        <v>14.6</v>
      </c>
      <c r="J124" s="637" t="s">
        <v>25</v>
      </c>
      <c r="K124" s="739">
        <f t="shared" si="7"/>
        <v>3504</v>
      </c>
      <c r="L124" s="719" t="s">
        <v>1885</v>
      </c>
    </row>
    <row r="125" spans="1:12" ht="33" customHeight="1">
      <c r="A125" s="620"/>
      <c r="B125" s="741"/>
      <c r="C125" s="736" t="s">
        <v>1887</v>
      </c>
      <c r="D125" s="737"/>
      <c r="E125" s="738">
        <v>110</v>
      </c>
      <c r="F125" s="738"/>
      <c r="G125" s="717">
        <v>1</v>
      </c>
      <c r="H125" s="717"/>
      <c r="I125" s="738">
        <v>12</v>
      </c>
      <c r="J125" s="637" t="s">
        <v>25</v>
      </c>
      <c r="K125" s="739">
        <f t="shared" si="7"/>
        <v>1320</v>
      </c>
      <c r="L125" s="719"/>
    </row>
    <row r="126" spans="1:12" ht="45" customHeight="1">
      <c r="A126" s="620"/>
      <c r="B126" s="715"/>
      <c r="C126" s="736" t="s">
        <v>1888</v>
      </c>
      <c r="D126" s="737"/>
      <c r="E126" s="738">
        <v>90</v>
      </c>
      <c r="F126" s="738"/>
      <c r="G126" s="717">
        <v>1</v>
      </c>
      <c r="H126" s="717"/>
      <c r="I126" s="738">
        <v>16</v>
      </c>
      <c r="J126" s="637" t="s">
        <v>25</v>
      </c>
      <c r="K126" s="739">
        <f t="shared" si="7"/>
        <v>1440</v>
      </c>
      <c r="L126" s="719"/>
    </row>
    <row r="127" spans="1:12" ht="90" customHeight="1">
      <c r="A127" s="620"/>
      <c r="B127" s="724" t="s">
        <v>1898</v>
      </c>
      <c r="C127" s="736" t="s">
        <v>3780</v>
      </c>
      <c r="D127" s="737"/>
      <c r="E127" s="738">
        <v>135</v>
      </c>
      <c r="F127" s="738" t="s">
        <v>1849</v>
      </c>
      <c r="G127" s="717">
        <v>1</v>
      </c>
      <c r="H127" s="717" t="s">
        <v>1807</v>
      </c>
      <c r="I127" s="738">
        <v>42</v>
      </c>
      <c r="J127" s="637" t="s">
        <v>25</v>
      </c>
      <c r="K127" s="739">
        <f t="shared" si="7"/>
        <v>5670</v>
      </c>
      <c r="L127" s="719"/>
    </row>
    <row r="128" spans="1:12" ht="31" customHeight="1">
      <c r="A128" s="620"/>
      <c r="B128" s="740" t="s">
        <v>1899</v>
      </c>
      <c r="C128" s="736" t="s">
        <v>3781</v>
      </c>
      <c r="D128" s="737"/>
      <c r="E128" s="738">
        <v>4</v>
      </c>
      <c r="F128" s="738" t="s">
        <v>1895</v>
      </c>
      <c r="G128" s="717">
        <v>1</v>
      </c>
      <c r="H128" s="717" t="s">
        <v>1807</v>
      </c>
      <c r="I128" s="738">
        <v>400</v>
      </c>
      <c r="J128" s="637" t="s">
        <v>25</v>
      </c>
      <c r="K128" s="739">
        <f t="shared" si="7"/>
        <v>1600</v>
      </c>
      <c r="L128" s="719" t="s">
        <v>3784</v>
      </c>
    </row>
    <row r="129" spans="1:13" ht="48" customHeight="1">
      <c r="A129" s="620"/>
      <c r="B129" s="715"/>
      <c r="C129" s="736" t="s">
        <v>1894</v>
      </c>
      <c r="D129" s="737"/>
      <c r="E129" s="738">
        <v>400</v>
      </c>
      <c r="F129" s="738" t="s">
        <v>1893</v>
      </c>
      <c r="G129" s="717">
        <v>1</v>
      </c>
      <c r="H129" s="717" t="s">
        <v>1807</v>
      </c>
      <c r="I129" s="738">
        <v>8</v>
      </c>
      <c r="J129" s="637" t="s">
        <v>25</v>
      </c>
      <c r="K129" s="739">
        <f t="shared" si="7"/>
        <v>3200</v>
      </c>
      <c r="L129" s="719" t="s">
        <v>3784</v>
      </c>
    </row>
    <row r="130" spans="1:13" ht="48" customHeight="1">
      <c r="A130" s="620"/>
      <c r="B130" s="742" t="s">
        <v>1900</v>
      </c>
      <c r="C130" s="736" t="s">
        <v>1896</v>
      </c>
      <c r="D130" s="737"/>
      <c r="E130" s="738">
        <v>100</v>
      </c>
      <c r="F130" s="738" t="s">
        <v>1893</v>
      </c>
      <c r="G130" s="717">
        <v>1</v>
      </c>
      <c r="H130" s="717" t="s">
        <v>1807</v>
      </c>
      <c r="I130" s="738">
        <v>2</v>
      </c>
      <c r="J130" s="637" t="s">
        <v>25</v>
      </c>
      <c r="K130" s="739">
        <f t="shared" si="7"/>
        <v>200</v>
      </c>
      <c r="L130" s="719"/>
    </row>
    <row r="131" spans="1:13" ht="48" customHeight="1">
      <c r="A131" s="620"/>
      <c r="B131" s="742"/>
      <c r="C131" s="736" t="s">
        <v>1897</v>
      </c>
      <c r="D131" s="737"/>
      <c r="E131" s="738">
        <v>1</v>
      </c>
      <c r="F131" s="738" t="s">
        <v>1810</v>
      </c>
      <c r="G131" s="717">
        <v>1</v>
      </c>
      <c r="H131" s="717" t="s">
        <v>1807</v>
      </c>
      <c r="I131" s="738">
        <v>150</v>
      </c>
      <c r="J131" s="637" t="s">
        <v>25</v>
      </c>
      <c r="K131" s="739">
        <f t="shared" si="7"/>
        <v>150</v>
      </c>
      <c r="L131" s="719"/>
    </row>
    <row r="132" spans="1:13" ht="48" customHeight="1">
      <c r="A132" s="620"/>
      <c r="B132" s="742"/>
      <c r="C132" s="736" t="s">
        <v>1901</v>
      </c>
      <c r="D132" s="737"/>
      <c r="E132" s="738">
        <v>100</v>
      </c>
      <c r="F132" s="738" t="s">
        <v>1893</v>
      </c>
      <c r="G132" s="717">
        <v>1</v>
      </c>
      <c r="H132" s="717" t="s">
        <v>1807</v>
      </c>
      <c r="I132" s="738">
        <v>1</v>
      </c>
      <c r="J132" s="637" t="s">
        <v>25</v>
      </c>
      <c r="K132" s="739">
        <f t="shared" si="7"/>
        <v>100</v>
      </c>
      <c r="L132" s="719"/>
    </row>
    <row r="133" spans="1:13" ht="48" customHeight="1">
      <c r="A133" s="620"/>
      <c r="B133" s="742"/>
      <c r="C133" s="736" t="s">
        <v>1902</v>
      </c>
      <c r="D133" s="737"/>
      <c r="E133" s="738">
        <v>200</v>
      </c>
      <c r="F133" s="738" t="s">
        <v>1893</v>
      </c>
      <c r="G133" s="717">
        <v>1</v>
      </c>
      <c r="H133" s="717" t="s">
        <v>1807</v>
      </c>
      <c r="I133" s="738">
        <v>1</v>
      </c>
      <c r="J133" s="637" t="s">
        <v>25</v>
      </c>
      <c r="K133" s="739">
        <f t="shared" si="7"/>
        <v>200</v>
      </c>
      <c r="L133" s="719"/>
    </row>
    <row r="134" spans="1:13" ht="20" customHeight="1">
      <c r="A134" s="620"/>
      <c r="B134" s="742"/>
      <c r="C134" s="736" t="s">
        <v>1903</v>
      </c>
      <c r="D134" s="737"/>
      <c r="E134" s="738">
        <v>100</v>
      </c>
      <c r="F134" s="738" t="s">
        <v>1893</v>
      </c>
      <c r="G134" s="717">
        <v>1</v>
      </c>
      <c r="H134" s="717" t="s">
        <v>1807</v>
      </c>
      <c r="I134" s="738">
        <v>4</v>
      </c>
      <c r="J134" s="637" t="s">
        <v>25</v>
      </c>
      <c r="K134" s="739">
        <f t="shared" si="7"/>
        <v>400</v>
      </c>
      <c r="L134" s="719" t="s">
        <v>3790</v>
      </c>
    </row>
    <row r="135" spans="1:13" ht="20" customHeight="1">
      <c r="A135" s="620"/>
      <c r="B135" s="742"/>
      <c r="C135" s="736" t="s">
        <v>1904</v>
      </c>
      <c r="D135" s="737"/>
      <c r="E135" s="738">
        <v>120</v>
      </c>
      <c r="F135" s="738" t="s">
        <v>1849</v>
      </c>
      <c r="G135" s="717">
        <v>1</v>
      </c>
      <c r="H135" s="717" t="s">
        <v>1807</v>
      </c>
      <c r="I135" s="738">
        <v>1.5</v>
      </c>
      <c r="J135" s="637" t="s">
        <v>25</v>
      </c>
      <c r="K135" s="739">
        <f t="shared" si="7"/>
        <v>180</v>
      </c>
      <c r="L135" s="719"/>
    </row>
    <row r="136" spans="1:13" ht="20" customHeight="1">
      <c r="A136" s="620"/>
      <c r="B136" s="742"/>
      <c r="C136" s="736" t="s">
        <v>1905</v>
      </c>
      <c r="D136" s="737"/>
      <c r="E136" s="738">
        <v>200</v>
      </c>
      <c r="F136" s="738" t="s">
        <v>1849</v>
      </c>
      <c r="G136" s="717">
        <v>1</v>
      </c>
      <c r="H136" s="717" t="s">
        <v>1807</v>
      </c>
      <c r="I136" s="738">
        <v>0.9</v>
      </c>
      <c r="J136" s="637" t="s">
        <v>25</v>
      </c>
      <c r="K136" s="739">
        <f t="shared" si="7"/>
        <v>180</v>
      </c>
      <c r="L136" s="719"/>
    </row>
    <row r="137" spans="1:13" ht="20" customHeight="1">
      <c r="A137" s="620"/>
      <c r="B137" s="742"/>
      <c r="C137" s="736" t="s">
        <v>1906</v>
      </c>
      <c r="D137" s="737"/>
      <c r="E137" s="738">
        <v>120</v>
      </c>
      <c r="F137" s="738" t="s">
        <v>1849</v>
      </c>
      <c r="G137" s="717">
        <v>1</v>
      </c>
      <c r="H137" s="717" t="s">
        <v>1807</v>
      </c>
      <c r="I137" s="738">
        <v>8</v>
      </c>
      <c r="J137" s="637" t="s">
        <v>25</v>
      </c>
      <c r="K137" s="739">
        <f t="shared" si="7"/>
        <v>960</v>
      </c>
      <c r="L137" s="719"/>
    </row>
    <row r="138" spans="1:13" ht="20" customHeight="1">
      <c r="A138" s="620"/>
      <c r="B138" s="742"/>
      <c r="C138" s="736" t="s">
        <v>1907</v>
      </c>
      <c r="D138" s="737"/>
      <c r="E138" s="738">
        <v>120</v>
      </c>
      <c r="F138" s="738" t="s">
        <v>1893</v>
      </c>
      <c r="G138" s="717">
        <v>1</v>
      </c>
      <c r="H138" s="717" t="s">
        <v>1807</v>
      </c>
      <c r="I138" s="738">
        <v>1.2</v>
      </c>
      <c r="J138" s="637" t="s">
        <v>25</v>
      </c>
      <c r="K138" s="739">
        <f t="shared" si="7"/>
        <v>144</v>
      </c>
      <c r="L138" s="719"/>
    </row>
    <row r="139" spans="1:13" ht="20" customHeight="1">
      <c r="A139" s="620"/>
      <c r="B139" s="742"/>
      <c r="C139" s="736" t="s">
        <v>3792</v>
      </c>
      <c r="D139" s="737"/>
      <c r="E139" s="738">
        <v>100</v>
      </c>
      <c r="F139" s="738" t="s">
        <v>1893</v>
      </c>
      <c r="G139" s="717">
        <v>1</v>
      </c>
      <c r="H139" s="717" t="s">
        <v>1807</v>
      </c>
      <c r="I139" s="738">
        <v>1.2</v>
      </c>
      <c r="J139" s="637" t="s">
        <v>25</v>
      </c>
      <c r="K139" s="739">
        <f t="shared" si="7"/>
        <v>120</v>
      </c>
      <c r="L139" s="719"/>
    </row>
    <row r="140" spans="1:13" ht="32">
      <c r="A140" s="620"/>
      <c r="B140" s="742"/>
      <c r="C140" s="736" t="s">
        <v>3789</v>
      </c>
      <c r="D140" s="737"/>
      <c r="E140" s="738">
        <v>5</v>
      </c>
      <c r="F140" s="738"/>
      <c r="G140" s="717">
        <v>1</v>
      </c>
      <c r="H140" s="717"/>
      <c r="I140" s="738">
        <v>35</v>
      </c>
      <c r="J140" s="738"/>
      <c r="K140" s="739">
        <f t="shared" si="7"/>
        <v>175</v>
      </c>
      <c r="L140" s="719" t="s">
        <v>3791</v>
      </c>
    </row>
    <row r="141" spans="1:13" ht="20" customHeight="1">
      <c r="A141" s="620"/>
      <c r="B141" s="720" t="s">
        <v>140</v>
      </c>
      <c r="C141" s="736" t="s">
        <v>3710</v>
      </c>
      <c r="D141" s="737"/>
      <c r="E141" s="738">
        <v>1</v>
      </c>
      <c r="F141" s="738"/>
      <c r="G141" s="717">
        <v>1</v>
      </c>
      <c r="H141" s="717"/>
      <c r="I141" s="738">
        <v>38</v>
      </c>
      <c r="J141" s="738"/>
      <c r="K141" s="739">
        <f t="shared" si="7"/>
        <v>38</v>
      </c>
      <c r="L141" s="719"/>
    </row>
    <row r="142" spans="1:13" ht="20" customHeight="1">
      <c r="A142" s="543"/>
      <c r="B142" s="720" t="s">
        <v>140</v>
      </c>
      <c r="C142" s="721" t="s">
        <v>141</v>
      </c>
      <c r="D142" s="721"/>
      <c r="E142" s="637">
        <v>1</v>
      </c>
      <c r="F142" s="637" t="s">
        <v>23</v>
      </c>
      <c r="G142" s="640">
        <v>1</v>
      </c>
      <c r="H142" s="640" t="s">
        <v>24</v>
      </c>
      <c r="I142" s="637">
        <v>3500</v>
      </c>
      <c r="J142" s="637" t="s">
        <v>25</v>
      </c>
      <c r="K142" s="722">
        <f t="shared" si="7"/>
        <v>3500</v>
      </c>
      <c r="L142" s="723"/>
    </row>
    <row r="143" spans="1:13" ht="16">
      <c r="A143" s="584" t="s">
        <v>142</v>
      </c>
      <c r="B143" s="584"/>
      <c r="C143" s="584"/>
      <c r="D143" s="584"/>
      <c r="E143" s="584"/>
      <c r="F143" s="584"/>
      <c r="G143" s="584"/>
      <c r="H143" s="584"/>
      <c r="I143" s="584"/>
      <c r="J143" s="584"/>
      <c r="K143" s="564">
        <f>SUM(K96:K142)</f>
        <v>1105930.8599999999</v>
      </c>
      <c r="L143" s="565" t="s">
        <v>9</v>
      </c>
      <c r="M143" s="712"/>
    </row>
    <row r="144" spans="1:13" ht="16">
      <c r="A144" s="551" t="s">
        <v>143</v>
      </c>
      <c r="B144" s="552" t="s">
        <v>144</v>
      </c>
      <c r="C144" s="743" t="s">
        <v>145</v>
      </c>
      <c r="D144" s="743"/>
      <c r="E144" s="553" t="s">
        <v>9</v>
      </c>
      <c r="F144" s="553"/>
      <c r="G144" s="553"/>
      <c r="H144" s="553"/>
      <c r="I144" s="553"/>
      <c r="J144" s="553"/>
      <c r="K144" s="554"/>
      <c r="L144" s="744" t="s">
        <v>9</v>
      </c>
    </row>
    <row r="145" spans="1:20" ht="19" customHeight="1">
      <c r="A145" s="551"/>
      <c r="B145" s="593" t="s">
        <v>148</v>
      </c>
      <c r="C145" s="745" t="s">
        <v>146</v>
      </c>
      <c r="D145" s="745"/>
      <c r="E145" s="593">
        <v>12</v>
      </c>
      <c r="F145" s="593" t="s">
        <v>147</v>
      </c>
      <c r="G145" s="593">
        <v>1</v>
      </c>
      <c r="H145" s="593" t="s">
        <v>49</v>
      </c>
      <c r="I145" s="593">
        <v>400</v>
      </c>
      <c r="J145" s="593" t="s">
        <v>25</v>
      </c>
      <c r="K145" s="684">
        <f>E145*G145*I145</f>
        <v>4800</v>
      </c>
      <c r="L145" s="560"/>
    </row>
    <row r="146" spans="1:20" ht="19" customHeight="1">
      <c r="A146" s="746"/>
      <c r="B146" s="593" t="s">
        <v>148</v>
      </c>
      <c r="C146" s="747" t="s">
        <v>3734</v>
      </c>
      <c r="D146" s="748"/>
      <c r="E146" s="749">
        <v>6</v>
      </c>
      <c r="F146" s="750" t="s">
        <v>3735</v>
      </c>
      <c r="G146" s="750">
        <v>1</v>
      </c>
      <c r="H146" s="749"/>
      <c r="I146" s="749">
        <v>400</v>
      </c>
      <c r="J146" s="749"/>
      <c r="K146" s="684">
        <f>E146*G146*I146</f>
        <v>2400</v>
      </c>
      <c r="L146" s="751"/>
    </row>
    <row r="147" spans="1:20" ht="19" customHeight="1">
      <c r="A147" s="746"/>
      <c r="B147" s="593" t="s">
        <v>148</v>
      </c>
      <c r="C147" s="747" t="s">
        <v>3738</v>
      </c>
      <c r="D147" s="752"/>
      <c r="E147" s="749">
        <v>58</v>
      </c>
      <c r="F147" s="750" t="s">
        <v>3686</v>
      </c>
      <c r="G147" s="750">
        <v>1</v>
      </c>
      <c r="H147" s="749"/>
      <c r="I147" s="749">
        <v>50</v>
      </c>
      <c r="J147" s="749"/>
      <c r="K147" s="684">
        <f>E147*G147*I147</f>
        <v>2900</v>
      </c>
      <c r="L147" s="751"/>
    </row>
    <row r="148" spans="1:20" ht="19" customHeight="1">
      <c r="A148" s="551"/>
      <c r="B148" s="593" t="s">
        <v>148</v>
      </c>
      <c r="C148" s="753" t="s">
        <v>3732</v>
      </c>
      <c r="D148" s="745"/>
      <c r="E148" s="593">
        <v>15</v>
      </c>
      <c r="F148" s="750" t="s">
        <v>3735</v>
      </c>
      <c r="G148" s="593">
        <v>1</v>
      </c>
      <c r="H148" s="593" t="s">
        <v>49</v>
      </c>
      <c r="I148" s="593">
        <v>500</v>
      </c>
      <c r="J148" s="593" t="s">
        <v>25</v>
      </c>
      <c r="K148" s="684">
        <f>E148*G148*I148</f>
        <v>7500</v>
      </c>
      <c r="L148" s="560"/>
    </row>
    <row r="149" spans="1:20" ht="19" customHeight="1">
      <c r="A149" s="746"/>
      <c r="B149" s="593" t="s">
        <v>148</v>
      </c>
      <c r="C149" s="753" t="s">
        <v>3733</v>
      </c>
      <c r="D149" s="745"/>
      <c r="E149" s="749">
        <v>2</v>
      </c>
      <c r="F149" s="750" t="s">
        <v>3735</v>
      </c>
      <c r="G149" s="749">
        <v>1</v>
      </c>
      <c r="H149" s="749"/>
      <c r="I149" s="749">
        <v>500</v>
      </c>
      <c r="J149" s="749"/>
      <c r="K149" s="684">
        <f>E149*G149*I149</f>
        <v>1000</v>
      </c>
      <c r="L149" s="751"/>
    </row>
    <row r="150" spans="1:20" ht="19" customHeight="1">
      <c r="A150" s="551"/>
      <c r="B150" s="593" t="s">
        <v>149</v>
      </c>
      <c r="C150" s="753" t="s">
        <v>3618</v>
      </c>
      <c r="D150" s="745"/>
      <c r="E150" s="593">
        <v>7</v>
      </c>
      <c r="F150" s="593" t="s">
        <v>147</v>
      </c>
      <c r="G150" s="593">
        <v>1</v>
      </c>
      <c r="H150" s="593" t="s">
        <v>23</v>
      </c>
      <c r="I150" s="593">
        <v>944</v>
      </c>
      <c r="J150" s="593" t="s">
        <v>25</v>
      </c>
      <c r="K150" s="684">
        <f>E150*G150*I150</f>
        <v>6608</v>
      </c>
      <c r="L150" s="754" t="s">
        <v>3736</v>
      </c>
    </row>
    <row r="151" spans="1:20" ht="19" customHeight="1">
      <c r="A151" s="551"/>
      <c r="B151" s="755" t="s">
        <v>3737</v>
      </c>
      <c r="C151" s="745"/>
      <c r="D151" s="745"/>
      <c r="E151" s="593">
        <v>25</v>
      </c>
      <c r="F151" s="755" t="s">
        <v>3686</v>
      </c>
      <c r="G151" s="593">
        <v>1</v>
      </c>
      <c r="H151" s="593"/>
      <c r="I151" s="593">
        <v>130</v>
      </c>
      <c r="J151" s="593"/>
      <c r="K151" s="684">
        <f>E151*G151*I151</f>
        <v>3250</v>
      </c>
      <c r="L151" s="560"/>
    </row>
    <row r="152" spans="1:20" ht="19" customHeight="1">
      <c r="A152" s="551"/>
      <c r="B152" s="593" t="s">
        <v>151</v>
      </c>
      <c r="C152" s="745" t="s">
        <v>150</v>
      </c>
      <c r="D152" s="745"/>
      <c r="E152" s="593">
        <v>30</v>
      </c>
      <c r="F152" s="593" t="s">
        <v>147</v>
      </c>
      <c r="G152" s="593">
        <v>1</v>
      </c>
      <c r="H152" s="593" t="s">
        <v>23</v>
      </c>
      <c r="I152" s="593">
        <v>700</v>
      </c>
      <c r="J152" s="593" t="s">
        <v>25</v>
      </c>
      <c r="K152" s="684">
        <f>E152*G152*I152</f>
        <v>21000</v>
      </c>
      <c r="L152" s="754" t="s">
        <v>3627</v>
      </c>
    </row>
    <row r="153" spans="1:20" ht="15">
      <c r="A153" s="551"/>
      <c r="B153" s="593"/>
      <c r="C153" s="745"/>
      <c r="D153" s="745"/>
      <c r="E153" s="593"/>
      <c r="F153" s="593"/>
      <c r="G153" s="593"/>
      <c r="H153" s="593"/>
      <c r="I153" s="593"/>
      <c r="J153" s="593"/>
      <c r="K153" s="684"/>
      <c r="L153" s="560"/>
    </row>
    <row r="154" spans="1:20" ht="15">
      <c r="A154" s="563" t="s">
        <v>152</v>
      </c>
      <c r="B154" s="563"/>
      <c r="C154" s="563"/>
      <c r="D154" s="563"/>
      <c r="E154" s="563"/>
      <c r="F154" s="563"/>
      <c r="G154" s="563"/>
      <c r="H154" s="563"/>
      <c r="I154" s="563"/>
      <c r="J154" s="563"/>
      <c r="K154" s="564">
        <f>SUM(K145:K153)</f>
        <v>49458</v>
      </c>
      <c r="L154" s="704"/>
    </row>
    <row r="155" spans="1:20" ht="20" customHeight="1">
      <c r="A155" s="756" t="s">
        <v>153</v>
      </c>
      <c r="B155" s="757" t="s">
        <v>5</v>
      </c>
      <c r="C155" s="756" t="s">
        <v>73</v>
      </c>
      <c r="D155" s="756"/>
      <c r="E155" s="553"/>
      <c r="F155" s="553"/>
      <c r="G155" s="553"/>
      <c r="H155" s="553"/>
      <c r="I155" s="553"/>
      <c r="J155" s="553"/>
      <c r="K155" s="554"/>
      <c r="L155" s="578"/>
      <c r="M155" s="712"/>
      <c r="N155" s="712"/>
      <c r="O155" s="712"/>
      <c r="P155" s="712"/>
      <c r="Q155" s="712"/>
      <c r="R155" s="712"/>
      <c r="S155" s="712"/>
      <c r="T155" s="712"/>
    </row>
    <row r="156" spans="1:20" ht="20" customHeight="1">
      <c r="A156" s="758"/>
      <c r="B156" s="574" t="s">
        <v>3616</v>
      </c>
      <c r="C156" s="759"/>
      <c r="D156" s="760"/>
      <c r="E156" s="761"/>
      <c r="F156" s="761"/>
      <c r="G156" s="761"/>
      <c r="H156" s="761"/>
      <c r="I156" s="761"/>
      <c r="J156" s="761"/>
      <c r="K156" s="762"/>
      <c r="L156" s="582"/>
      <c r="M156" s="713"/>
      <c r="N156" s="713"/>
      <c r="O156" s="713"/>
      <c r="P156" s="713"/>
      <c r="Q156" s="713"/>
      <c r="R156" s="713"/>
      <c r="S156" s="713"/>
      <c r="T156" s="713"/>
    </row>
    <row r="157" spans="1:20" ht="20" customHeight="1">
      <c r="A157" s="756"/>
      <c r="B157" s="763" t="s">
        <v>3617</v>
      </c>
      <c r="C157" s="756" t="s">
        <v>155</v>
      </c>
      <c r="D157" s="756"/>
      <c r="E157" s="757">
        <v>4</v>
      </c>
      <c r="F157" s="757" t="s">
        <v>40</v>
      </c>
      <c r="G157" s="757">
        <v>7</v>
      </c>
      <c r="H157" s="757" t="s">
        <v>34</v>
      </c>
      <c r="I157" s="757">
        <v>0</v>
      </c>
      <c r="J157" s="757" t="s">
        <v>25</v>
      </c>
      <c r="K157" s="558">
        <f>E157*G157*I157</f>
        <v>0</v>
      </c>
      <c r="L157" s="578"/>
      <c r="M157" s="712"/>
      <c r="N157" s="712"/>
      <c r="O157" s="712"/>
      <c r="P157" s="712"/>
      <c r="Q157" s="712"/>
      <c r="R157" s="712"/>
      <c r="S157" s="712"/>
      <c r="T157" s="712"/>
    </row>
    <row r="158" spans="1:20" ht="20" customHeight="1">
      <c r="A158" s="756"/>
      <c r="B158" s="757" t="s">
        <v>154</v>
      </c>
      <c r="C158" s="756" t="s">
        <v>156</v>
      </c>
      <c r="D158" s="756"/>
      <c r="E158" s="757">
        <v>1</v>
      </c>
      <c r="F158" s="757" t="s">
        <v>37</v>
      </c>
      <c r="G158" s="757">
        <v>1</v>
      </c>
      <c r="H158" s="757" t="s">
        <v>25</v>
      </c>
      <c r="I158" s="757">
        <v>0</v>
      </c>
      <c r="J158" s="757" t="s">
        <v>25</v>
      </c>
      <c r="K158" s="558">
        <f>E158*G158*I158</f>
        <v>0</v>
      </c>
      <c r="L158" s="578" t="s">
        <v>156</v>
      </c>
      <c r="M158" s="712"/>
      <c r="N158" s="712"/>
      <c r="O158" s="712"/>
      <c r="P158" s="712"/>
      <c r="Q158" s="712"/>
      <c r="R158" s="712"/>
      <c r="S158" s="712"/>
      <c r="T158" s="712"/>
    </row>
    <row r="159" spans="1:20" ht="20" customHeight="1">
      <c r="A159" s="563" t="s">
        <v>157</v>
      </c>
      <c r="B159" s="563"/>
      <c r="C159" s="563"/>
      <c r="D159" s="563"/>
      <c r="E159" s="563"/>
      <c r="F159" s="563"/>
      <c r="G159" s="563"/>
      <c r="H159" s="563"/>
      <c r="I159" s="563"/>
      <c r="J159" s="563"/>
      <c r="K159" s="564">
        <f>SUM(K155:K158)</f>
        <v>0</v>
      </c>
      <c r="L159" s="564"/>
    </row>
    <row r="160" spans="1:20" ht="16">
      <c r="A160" s="764" t="s">
        <v>158</v>
      </c>
      <c r="B160" s="764"/>
      <c r="C160" s="764"/>
      <c r="D160" s="764"/>
      <c r="E160" s="764"/>
      <c r="F160" s="764"/>
      <c r="G160" s="764"/>
      <c r="H160" s="764"/>
      <c r="I160" s="764"/>
      <c r="J160" s="764"/>
      <c r="K160" s="765">
        <f>K9+K37+K48+K56+K94+K143+K154+K159</f>
        <v>3195388.84</v>
      </c>
      <c r="L160" s="766" t="s">
        <v>159</v>
      </c>
    </row>
    <row r="161" spans="1:12" ht="16">
      <c r="A161" s="767" t="s">
        <v>160</v>
      </c>
      <c r="B161" s="767"/>
      <c r="C161" s="767"/>
      <c r="D161" s="767"/>
      <c r="E161" s="767"/>
      <c r="F161" s="767"/>
      <c r="G161" s="767"/>
      <c r="H161" s="767"/>
      <c r="I161" s="767"/>
      <c r="J161" s="767"/>
      <c r="K161" s="765">
        <f>K160*5%</f>
        <v>159769.44200000001</v>
      </c>
      <c r="L161" s="766" t="s">
        <v>9</v>
      </c>
    </row>
    <row r="162" spans="1:12" ht="16">
      <c r="A162" s="767" t="s">
        <v>161</v>
      </c>
      <c r="B162" s="767"/>
      <c r="C162" s="767"/>
      <c r="D162" s="767"/>
      <c r="E162" s="767"/>
      <c r="F162" s="767"/>
      <c r="G162" s="767"/>
      <c r="H162" s="767"/>
      <c r="I162" s="767"/>
      <c r="J162" s="767"/>
      <c r="K162" s="765" t="s">
        <v>162</v>
      </c>
      <c r="L162" s="768" t="s">
        <v>9</v>
      </c>
    </row>
    <row r="163" spans="1:12" ht="16">
      <c r="A163" s="767" t="s">
        <v>163</v>
      </c>
      <c r="B163" s="767"/>
      <c r="C163" s="767"/>
      <c r="D163" s="767"/>
      <c r="E163" s="767"/>
      <c r="F163" s="767"/>
      <c r="G163" s="767"/>
      <c r="H163" s="767"/>
      <c r="I163" s="767"/>
      <c r="J163" s="767"/>
      <c r="K163" s="769">
        <f>(K160+K161-K37)*6%</f>
        <v>180923.43611999997</v>
      </c>
      <c r="L163" s="766" t="s">
        <v>164</v>
      </c>
    </row>
    <row r="164" spans="1:12" ht="16">
      <c r="A164" s="770" t="s">
        <v>165</v>
      </c>
      <c r="B164" s="770"/>
      <c r="C164" s="770"/>
      <c r="D164" s="770"/>
      <c r="E164" s="770"/>
      <c r="F164" s="770"/>
      <c r="G164" s="770"/>
      <c r="H164" s="770"/>
      <c r="I164" s="770"/>
      <c r="J164" s="770"/>
      <c r="K164" s="771">
        <f>K160+K161+K163</f>
        <v>3536081.7181199994</v>
      </c>
      <c r="L164" s="772"/>
    </row>
  </sheetData>
  <mergeCells count="143">
    <mergeCell ref="C116:D116"/>
    <mergeCell ref="C117:D117"/>
    <mergeCell ref="C98:D98"/>
    <mergeCell ref="C72:D72"/>
    <mergeCell ref="C73:D73"/>
    <mergeCell ref="C75:D75"/>
    <mergeCell ref="C149:D149"/>
    <mergeCell ref="C146:D146"/>
    <mergeCell ref="C147:D147"/>
    <mergeCell ref="C121:D121"/>
    <mergeCell ref="C140:D140"/>
    <mergeCell ref="C108:D108"/>
    <mergeCell ref="C109:D109"/>
    <mergeCell ref="C111:D111"/>
    <mergeCell ref="C71:D71"/>
    <mergeCell ref="C87:D87"/>
    <mergeCell ref="C86:D86"/>
    <mergeCell ref="C88:D88"/>
    <mergeCell ref="C89:D89"/>
    <mergeCell ref="C60:D60"/>
    <mergeCell ref="C67:D67"/>
    <mergeCell ref="C68:D68"/>
    <mergeCell ref="C81:D81"/>
    <mergeCell ref="C119:D119"/>
    <mergeCell ref="B120:B126"/>
    <mergeCell ref="B128:B129"/>
    <mergeCell ref="C135:D135"/>
    <mergeCell ref="C136:D136"/>
    <mergeCell ref="C127:D127"/>
    <mergeCell ref="C129:D129"/>
    <mergeCell ref="C134:D134"/>
    <mergeCell ref="C123:D123"/>
    <mergeCell ref="C124:D124"/>
    <mergeCell ref="C125:D125"/>
    <mergeCell ref="C126:D126"/>
    <mergeCell ref="C141:D141"/>
    <mergeCell ref="C128:D128"/>
    <mergeCell ref="C130:D130"/>
    <mergeCell ref="C131:D131"/>
    <mergeCell ref="C132:D132"/>
    <mergeCell ref="C133:D133"/>
    <mergeCell ref="C137:D137"/>
    <mergeCell ref="C138:D138"/>
    <mergeCell ref="C139:D139"/>
    <mergeCell ref="A1:L1"/>
    <mergeCell ref="C40:D40"/>
    <mergeCell ref="C39:D39"/>
    <mergeCell ref="C38:D38"/>
    <mergeCell ref="A37:J37"/>
    <mergeCell ref="A10:A36"/>
    <mergeCell ref="B33:B36"/>
    <mergeCell ref="A9:J9"/>
    <mergeCell ref="E4:K4"/>
    <mergeCell ref="A4:A8"/>
    <mergeCell ref="C3:D3"/>
    <mergeCell ref="H2:L2"/>
    <mergeCell ref="E2:G2"/>
    <mergeCell ref="B11:B32"/>
    <mergeCell ref="A49:A55"/>
    <mergeCell ref="C61:D61"/>
    <mergeCell ref="B39:B47"/>
    <mergeCell ref="C46:D46"/>
    <mergeCell ref="A38:A47"/>
    <mergeCell ref="C47:D47"/>
    <mergeCell ref="A48:J48"/>
    <mergeCell ref="C45:D45"/>
    <mergeCell ref="C57:D57"/>
    <mergeCell ref="C55:D55"/>
    <mergeCell ref="C44:D44"/>
    <mergeCell ref="C41:D41"/>
    <mergeCell ref="C54:D54"/>
    <mergeCell ref="C58:D58"/>
    <mergeCell ref="C59:D59"/>
    <mergeCell ref="A56:J56"/>
    <mergeCell ref="C42:D42"/>
    <mergeCell ref="C43:D43"/>
    <mergeCell ref="A94:J94"/>
    <mergeCell ref="C102:D102"/>
    <mergeCell ref="C101:D101"/>
    <mergeCell ref="C99:D99"/>
    <mergeCell ref="C100:D100"/>
    <mergeCell ref="C97:D97"/>
    <mergeCell ref="C65:D65"/>
    <mergeCell ref="C64:D64"/>
    <mergeCell ref="C90:D90"/>
    <mergeCell ref="C76:D76"/>
    <mergeCell ref="C70:D70"/>
    <mergeCell ref="C69:D69"/>
    <mergeCell ref="C66:D66"/>
    <mergeCell ref="A143:J143"/>
    <mergeCell ref="C77:D77"/>
    <mergeCell ref="A161:J161"/>
    <mergeCell ref="A162:J162"/>
    <mergeCell ref="A163:J163"/>
    <mergeCell ref="C107:D107"/>
    <mergeCell ref="C118:D118"/>
    <mergeCell ref="C142:D142"/>
    <mergeCell ref="A95:A142"/>
    <mergeCell ref="C114:D114"/>
    <mergeCell ref="C115:D115"/>
    <mergeCell ref="C113:D113"/>
    <mergeCell ref="C112:D112"/>
    <mergeCell ref="C110:D110"/>
    <mergeCell ref="C96:D96"/>
    <mergeCell ref="C95:D95"/>
    <mergeCell ref="C105:D105"/>
    <mergeCell ref="C106:D106"/>
    <mergeCell ref="C103:D103"/>
    <mergeCell ref="C104:D104"/>
    <mergeCell ref="C120:D120"/>
    <mergeCell ref="C122:D122"/>
    <mergeCell ref="C93:D93"/>
    <mergeCell ref="C85:D85"/>
    <mergeCell ref="A164:J164"/>
    <mergeCell ref="C158:D158"/>
    <mergeCell ref="C151:D151"/>
    <mergeCell ref="A144:A153"/>
    <mergeCell ref="A154:J154"/>
    <mergeCell ref="C153:D153"/>
    <mergeCell ref="C155:D155"/>
    <mergeCell ref="C152:D152"/>
    <mergeCell ref="E144:K144"/>
    <mergeCell ref="E155:K155"/>
    <mergeCell ref="C157:D157"/>
    <mergeCell ref="A159:J159"/>
    <mergeCell ref="A155:A158"/>
    <mergeCell ref="A160:J160"/>
    <mergeCell ref="C150:D150"/>
    <mergeCell ref="C148:D148"/>
    <mergeCell ref="C145:D145"/>
    <mergeCell ref="C144:D144"/>
    <mergeCell ref="C156:D156"/>
    <mergeCell ref="C62:D62"/>
    <mergeCell ref="A57:A93"/>
    <mergeCell ref="C91:D91"/>
    <mergeCell ref="C92:D92"/>
    <mergeCell ref="C83:D83"/>
    <mergeCell ref="C82:D82"/>
    <mergeCell ref="C80:D80"/>
    <mergeCell ref="C79:D79"/>
    <mergeCell ref="C78:D78"/>
    <mergeCell ref="C84:D84"/>
    <mergeCell ref="C63:D63"/>
  </mergeCells>
  <phoneticPr fontId="88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0276-231D-F54D-A8D4-92EA3CC46B5F}">
  <dimension ref="A1"/>
  <sheetViews>
    <sheetView workbookViewId="0">
      <selection activeCell="K17" sqref="K17"/>
    </sheetView>
  </sheetViews>
  <sheetFormatPr baseColWidth="10" defaultRowHeight="13"/>
  <sheetData/>
  <phoneticPr fontId="8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C85BE-5BC6-E047-842B-2E2E5572E002}">
  <dimension ref="A1:K313"/>
  <sheetViews>
    <sheetView topLeftCell="A302" workbookViewId="0">
      <selection activeCell="I309" sqref="I309"/>
    </sheetView>
  </sheetViews>
  <sheetFormatPr baseColWidth="10" defaultColWidth="10.796875" defaultRowHeight="13"/>
  <cols>
    <col min="1" max="1" width="8.59765625" customWidth="1"/>
    <col min="2" max="2" width="5" customWidth="1"/>
    <col min="3" max="3" width="19" customWidth="1"/>
    <col min="5" max="5" width="8.59765625" customWidth="1"/>
    <col min="6" max="6" width="11.59765625" customWidth="1"/>
    <col min="7" max="7" width="8.796875" customWidth="1"/>
    <col min="8" max="8" width="24.19921875" customWidth="1"/>
    <col min="9" max="9" width="15.59765625" customWidth="1"/>
    <col min="10" max="10" width="9.796875" customWidth="1"/>
    <col min="11" max="11" width="19.1992187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8">
      <c r="A3" s="3"/>
      <c r="B3" s="184" t="s">
        <v>242</v>
      </c>
      <c r="C3" s="184"/>
      <c r="D3" s="184"/>
      <c r="E3" s="184"/>
      <c r="F3" s="184"/>
      <c r="G3" s="184"/>
      <c r="H3" s="184"/>
      <c r="I3" s="184"/>
      <c r="J3" s="184"/>
      <c r="K3" s="184"/>
    </row>
    <row r="4" spans="1:11" ht="14">
      <c r="A4" s="3"/>
      <c r="B4" s="5"/>
      <c r="C4" s="6"/>
      <c r="D4" s="6"/>
      <c r="E4" s="6"/>
      <c r="F4" s="6"/>
      <c r="G4" s="6"/>
      <c r="H4" s="6"/>
      <c r="I4" s="7"/>
      <c r="J4" s="7"/>
      <c r="K4" s="8"/>
    </row>
    <row r="5" spans="1:11">
      <c r="A5" s="22"/>
      <c r="B5" s="9"/>
      <c r="C5" s="10" t="s">
        <v>243</v>
      </c>
      <c r="D5" s="11"/>
      <c r="E5" s="10" t="s">
        <v>244</v>
      </c>
      <c r="F5" s="11"/>
      <c r="G5" s="10"/>
      <c r="H5" s="10"/>
      <c r="I5" s="12"/>
      <c r="J5" s="10" t="s">
        <v>245</v>
      </c>
      <c r="K5" s="13"/>
    </row>
    <row r="6" spans="1:11">
      <c r="A6" s="22"/>
      <c r="B6" s="14"/>
      <c r="C6" s="15"/>
      <c r="D6" s="16"/>
      <c r="E6" s="16"/>
      <c r="F6" s="16"/>
      <c r="G6" s="16"/>
      <c r="H6" s="16"/>
      <c r="I6" s="17"/>
      <c r="J6" s="17"/>
      <c r="K6" s="18"/>
    </row>
    <row r="7" spans="1:11">
      <c r="A7" s="22"/>
      <c r="B7" s="19"/>
      <c r="C7" s="20"/>
      <c r="D7" s="19"/>
      <c r="E7" s="19"/>
      <c r="F7" s="19"/>
      <c r="G7" s="19"/>
      <c r="H7" s="20"/>
      <c r="I7" s="39"/>
      <c r="J7" s="39"/>
      <c r="K7" s="22"/>
    </row>
    <row r="8" spans="1:11" s="25" customFormat="1">
      <c r="A8" s="72"/>
      <c r="B8" s="23" t="s">
        <v>246</v>
      </c>
      <c r="C8" s="23" t="s">
        <v>247</v>
      </c>
      <c r="D8" s="23" t="s">
        <v>248</v>
      </c>
      <c r="E8" s="185" t="s">
        <v>249</v>
      </c>
      <c r="F8" s="185"/>
      <c r="G8" s="185"/>
      <c r="H8" s="185"/>
      <c r="I8" s="23" t="s">
        <v>250</v>
      </c>
      <c r="J8" s="23" t="s">
        <v>251</v>
      </c>
      <c r="K8" s="23" t="s">
        <v>252</v>
      </c>
    </row>
    <row r="9" spans="1:11">
      <c r="A9" s="72"/>
      <c r="B9" s="26">
        <v>1</v>
      </c>
      <c r="C9" s="26" t="s">
        <v>872</v>
      </c>
      <c r="D9" s="26" t="s">
        <v>873</v>
      </c>
      <c r="E9" s="30" t="s">
        <v>874</v>
      </c>
      <c r="F9" s="30"/>
      <c r="G9" s="30"/>
      <c r="H9" s="30"/>
      <c r="I9" s="26">
        <v>670</v>
      </c>
      <c r="J9" s="26"/>
      <c r="K9" s="26" t="s">
        <v>875</v>
      </c>
    </row>
    <row r="10" spans="1:11">
      <c r="A10" s="72"/>
      <c r="B10" s="26">
        <v>2</v>
      </c>
      <c r="C10" s="26" t="s">
        <v>872</v>
      </c>
      <c r="D10" s="26" t="s">
        <v>876</v>
      </c>
      <c r="E10" s="30" t="s">
        <v>877</v>
      </c>
      <c r="F10" s="30"/>
      <c r="G10" s="30"/>
      <c r="H10" s="30"/>
      <c r="I10" s="26">
        <v>1290</v>
      </c>
      <c r="J10" s="26"/>
      <c r="K10" s="26" t="s">
        <v>878</v>
      </c>
    </row>
    <row r="11" spans="1:11">
      <c r="A11" s="72"/>
      <c r="B11" s="26">
        <v>3</v>
      </c>
      <c r="C11" s="26" t="s">
        <v>879</v>
      </c>
      <c r="D11" s="26" t="s">
        <v>880</v>
      </c>
      <c r="E11" s="30" t="s">
        <v>881</v>
      </c>
      <c r="F11" s="30"/>
      <c r="G11" s="30"/>
      <c r="H11" s="30"/>
      <c r="I11" s="26">
        <v>970</v>
      </c>
      <c r="J11" s="26"/>
      <c r="K11" s="26" t="s">
        <v>882</v>
      </c>
    </row>
    <row r="12" spans="1:11">
      <c r="A12" s="72"/>
      <c r="B12" s="26">
        <v>4</v>
      </c>
      <c r="C12" s="26" t="s">
        <v>879</v>
      </c>
      <c r="D12" s="26" t="s">
        <v>883</v>
      </c>
      <c r="E12" s="30" t="s">
        <v>884</v>
      </c>
      <c r="F12" s="30"/>
      <c r="G12" s="30"/>
      <c r="H12" s="30"/>
      <c r="I12" s="26">
        <v>840</v>
      </c>
      <c r="J12" s="26"/>
      <c r="K12" s="26" t="s">
        <v>885</v>
      </c>
    </row>
    <row r="13" spans="1:11">
      <c r="A13" s="72"/>
      <c r="B13" s="26">
        <v>5</v>
      </c>
      <c r="C13" s="26" t="s">
        <v>886</v>
      </c>
      <c r="D13" s="26" t="s">
        <v>887</v>
      </c>
      <c r="E13" s="30" t="s">
        <v>888</v>
      </c>
      <c r="F13" s="30"/>
      <c r="G13" s="30"/>
      <c r="H13" s="30"/>
      <c r="I13" s="26">
        <v>840</v>
      </c>
      <c r="J13" s="26"/>
      <c r="K13" s="26" t="s">
        <v>889</v>
      </c>
    </row>
    <row r="14" spans="1:11">
      <c r="A14" s="72"/>
      <c r="B14" s="26">
        <v>6</v>
      </c>
      <c r="C14" s="26" t="s">
        <v>886</v>
      </c>
      <c r="D14" s="26" t="s">
        <v>890</v>
      </c>
      <c r="E14" s="30" t="s">
        <v>891</v>
      </c>
      <c r="F14" s="30"/>
      <c r="G14" s="30"/>
      <c r="H14" s="30"/>
      <c r="I14" s="26">
        <v>1000</v>
      </c>
      <c r="J14" s="26"/>
      <c r="K14" s="26" t="s">
        <v>892</v>
      </c>
    </row>
    <row r="15" spans="1:11">
      <c r="A15" s="72"/>
      <c r="B15" s="26">
        <v>7</v>
      </c>
      <c r="C15" s="26" t="s">
        <v>893</v>
      </c>
      <c r="D15" s="26" t="s">
        <v>894</v>
      </c>
      <c r="E15" s="30" t="s">
        <v>895</v>
      </c>
      <c r="F15" s="30"/>
      <c r="G15" s="30"/>
      <c r="H15" s="30"/>
      <c r="I15" s="26">
        <v>850</v>
      </c>
      <c r="J15" s="26"/>
      <c r="K15" s="26" t="s">
        <v>896</v>
      </c>
    </row>
    <row r="16" spans="1:11">
      <c r="A16" s="72"/>
      <c r="B16" s="26">
        <v>8</v>
      </c>
      <c r="C16" s="26" t="s">
        <v>893</v>
      </c>
      <c r="D16" s="26" t="s">
        <v>897</v>
      </c>
      <c r="E16" s="30" t="s">
        <v>898</v>
      </c>
      <c r="F16" s="30"/>
      <c r="G16" s="30"/>
      <c r="H16" s="30"/>
      <c r="I16" s="26">
        <v>1690</v>
      </c>
      <c r="J16" s="26"/>
      <c r="K16" s="26" t="s">
        <v>899</v>
      </c>
    </row>
    <row r="17" spans="1:11">
      <c r="A17" s="72"/>
      <c r="B17" s="26">
        <v>9</v>
      </c>
      <c r="C17" s="26" t="s">
        <v>900</v>
      </c>
      <c r="D17" s="26" t="s">
        <v>901</v>
      </c>
      <c r="E17" s="30" t="s">
        <v>902</v>
      </c>
      <c r="F17" s="30"/>
      <c r="G17" s="30"/>
      <c r="H17" s="30"/>
      <c r="I17" s="26">
        <v>1520</v>
      </c>
      <c r="J17" s="26"/>
      <c r="K17" s="26" t="s">
        <v>903</v>
      </c>
    </row>
    <row r="18" spans="1:11">
      <c r="A18" s="72"/>
      <c r="B18" s="26">
        <v>10</v>
      </c>
      <c r="C18" s="26" t="s">
        <v>900</v>
      </c>
      <c r="D18" s="26" t="s">
        <v>904</v>
      </c>
      <c r="E18" s="30" t="s">
        <v>905</v>
      </c>
      <c r="F18" s="30"/>
      <c r="G18" s="30"/>
      <c r="H18" s="30"/>
      <c r="I18" s="26">
        <v>1400</v>
      </c>
      <c r="J18" s="26"/>
      <c r="K18" s="26" t="s">
        <v>906</v>
      </c>
    </row>
    <row r="19" spans="1:11">
      <c r="A19" s="72"/>
      <c r="B19" s="26">
        <v>11</v>
      </c>
      <c r="C19" s="26" t="s">
        <v>907</v>
      </c>
      <c r="D19" s="26" t="s">
        <v>908</v>
      </c>
      <c r="E19" s="30" t="s">
        <v>909</v>
      </c>
      <c r="F19" s="30"/>
      <c r="G19" s="30"/>
      <c r="H19" s="30"/>
      <c r="I19" s="26">
        <v>480</v>
      </c>
      <c r="J19" s="26"/>
      <c r="K19" s="26" t="s">
        <v>910</v>
      </c>
    </row>
    <row r="20" spans="1:11">
      <c r="A20" s="72"/>
      <c r="B20" s="26">
        <v>12</v>
      </c>
      <c r="C20" s="26" t="s">
        <v>911</v>
      </c>
      <c r="D20" s="26" t="s">
        <v>912</v>
      </c>
      <c r="E20" s="30" t="s">
        <v>913</v>
      </c>
      <c r="F20" s="30"/>
      <c r="G20" s="30"/>
      <c r="H20" s="30"/>
      <c r="I20" s="26">
        <v>990</v>
      </c>
      <c r="J20" s="26"/>
      <c r="K20" s="26" t="s">
        <v>914</v>
      </c>
    </row>
    <row r="21" spans="1:11">
      <c r="A21" s="72"/>
      <c r="B21" s="26">
        <v>13</v>
      </c>
      <c r="C21" s="26" t="s">
        <v>911</v>
      </c>
      <c r="D21" s="26" t="s">
        <v>915</v>
      </c>
      <c r="E21" s="30" t="s">
        <v>916</v>
      </c>
      <c r="F21" s="30"/>
      <c r="G21" s="30"/>
      <c r="H21" s="30"/>
      <c r="I21" s="26">
        <v>1130</v>
      </c>
      <c r="J21" s="26"/>
      <c r="K21" s="26" t="s">
        <v>917</v>
      </c>
    </row>
    <row r="22" spans="1:11">
      <c r="A22" s="72"/>
      <c r="B22" s="26">
        <v>14</v>
      </c>
      <c r="C22" s="26" t="s">
        <v>918</v>
      </c>
      <c r="D22" s="26" t="s">
        <v>919</v>
      </c>
      <c r="E22" s="30" t="s">
        <v>920</v>
      </c>
      <c r="F22" s="30"/>
      <c r="G22" s="30"/>
      <c r="H22" s="30"/>
      <c r="I22" s="26">
        <v>420</v>
      </c>
      <c r="J22" s="26"/>
      <c r="K22" s="26" t="s">
        <v>921</v>
      </c>
    </row>
    <row r="23" spans="1:11">
      <c r="A23" s="72"/>
      <c r="B23" s="26">
        <v>15</v>
      </c>
      <c r="C23" s="26" t="s">
        <v>918</v>
      </c>
      <c r="D23" s="26" t="s">
        <v>922</v>
      </c>
      <c r="E23" s="30" t="s">
        <v>923</v>
      </c>
      <c r="F23" s="30"/>
      <c r="G23" s="30"/>
      <c r="H23" s="30"/>
      <c r="I23" s="26">
        <v>860</v>
      </c>
      <c r="J23" s="26"/>
      <c r="K23" s="26" t="s">
        <v>924</v>
      </c>
    </row>
    <row r="24" spans="1:11">
      <c r="A24" s="72"/>
      <c r="B24" s="26">
        <v>16</v>
      </c>
      <c r="C24" s="26" t="s">
        <v>925</v>
      </c>
      <c r="D24" s="26" t="s">
        <v>926</v>
      </c>
      <c r="E24" s="30" t="s">
        <v>927</v>
      </c>
      <c r="F24" s="30"/>
      <c r="G24" s="30"/>
      <c r="H24" s="30"/>
      <c r="I24" s="26">
        <v>1140</v>
      </c>
      <c r="J24" s="26"/>
      <c r="K24" s="26" t="s">
        <v>928</v>
      </c>
    </row>
    <row r="25" spans="1:11">
      <c r="A25" s="72"/>
      <c r="B25" s="26">
        <v>17</v>
      </c>
      <c r="C25" s="26" t="s">
        <v>929</v>
      </c>
      <c r="D25" s="26" t="s">
        <v>930</v>
      </c>
      <c r="E25" s="30" t="s">
        <v>931</v>
      </c>
      <c r="F25" s="30"/>
      <c r="G25" s="30"/>
      <c r="H25" s="30"/>
      <c r="I25" s="26">
        <v>950</v>
      </c>
      <c r="J25" s="26"/>
      <c r="K25" s="26" t="s">
        <v>932</v>
      </c>
    </row>
    <row r="26" spans="1:11">
      <c r="A26" s="72"/>
      <c r="B26" s="26">
        <v>18</v>
      </c>
      <c r="C26" s="26" t="s">
        <v>929</v>
      </c>
      <c r="D26" s="26" t="s">
        <v>933</v>
      </c>
      <c r="E26" s="30" t="s">
        <v>934</v>
      </c>
      <c r="F26" s="30"/>
      <c r="G26" s="30"/>
      <c r="H26" s="30"/>
      <c r="I26" s="26">
        <v>970</v>
      </c>
      <c r="J26" s="26"/>
      <c r="K26" s="26" t="s">
        <v>935</v>
      </c>
    </row>
    <row r="27" spans="1:11">
      <c r="A27" s="72"/>
      <c r="B27" s="26">
        <v>19</v>
      </c>
      <c r="C27" s="26" t="s">
        <v>936</v>
      </c>
      <c r="D27" s="26" t="s">
        <v>937</v>
      </c>
      <c r="E27" s="30" t="s">
        <v>938</v>
      </c>
      <c r="F27" s="30"/>
      <c r="G27" s="30"/>
      <c r="H27" s="30"/>
      <c r="I27" s="26">
        <v>790</v>
      </c>
      <c r="J27" s="26"/>
      <c r="K27" s="26" t="s">
        <v>939</v>
      </c>
    </row>
    <row r="28" spans="1:11">
      <c r="A28" s="72"/>
      <c r="B28" s="26">
        <v>20</v>
      </c>
      <c r="C28" s="26" t="s">
        <v>936</v>
      </c>
      <c r="D28" s="26" t="s">
        <v>940</v>
      </c>
      <c r="E28" s="30" t="s">
        <v>941</v>
      </c>
      <c r="F28" s="30"/>
      <c r="G28" s="30"/>
      <c r="H28" s="30"/>
      <c r="I28" s="26">
        <v>1600</v>
      </c>
      <c r="J28" s="26"/>
      <c r="K28" s="26" t="s">
        <v>942</v>
      </c>
    </row>
    <row r="29" spans="1:11">
      <c r="A29" s="72"/>
      <c r="B29" s="26">
        <v>21</v>
      </c>
      <c r="C29" s="26" t="s">
        <v>943</v>
      </c>
      <c r="D29" s="26" t="s">
        <v>944</v>
      </c>
      <c r="E29" s="30" t="s">
        <v>945</v>
      </c>
      <c r="F29" s="30"/>
      <c r="G29" s="30"/>
      <c r="H29" s="30"/>
      <c r="I29" s="26">
        <v>620</v>
      </c>
      <c r="J29" s="26"/>
      <c r="K29" s="26" t="s">
        <v>946</v>
      </c>
    </row>
    <row r="30" spans="1:11">
      <c r="A30" s="72"/>
      <c r="B30" s="26">
        <v>22</v>
      </c>
      <c r="C30" s="26" t="s">
        <v>943</v>
      </c>
      <c r="D30" s="26" t="s">
        <v>947</v>
      </c>
      <c r="E30" s="30" t="s">
        <v>948</v>
      </c>
      <c r="F30" s="30"/>
      <c r="G30" s="30"/>
      <c r="H30" s="30"/>
      <c r="I30" s="26">
        <v>840</v>
      </c>
      <c r="J30" s="26"/>
      <c r="K30" s="26" t="s">
        <v>949</v>
      </c>
    </row>
    <row r="31" spans="1:11">
      <c r="A31" s="72"/>
      <c r="B31" s="26">
        <v>23</v>
      </c>
      <c r="C31" s="26" t="s">
        <v>950</v>
      </c>
      <c r="D31" s="26" t="s">
        <v>951</v>
      </c>
      <c r="E31" s="30" t="s">
        <v>952</v>
      </c>
      <c r="F31" s="30"/>
      <c r="G31" s="30"/>
      <c r="H31" s="30"/>
      <c r="I31" s="26">
        <v>1160</v>
      </c>
      <c r="J31" s="26"/>
      <c r="K31" s="26" t="s">
        <v>953</v>
      </c>
    </row>
    <row r="32" spans="1:11">
      <c r="A32" s="72"/>
      <c r="B32" s="26">
        <v>24</v>
      </c>
      <c r="C32" s="26" t="s">
        <v>950</v>
      </c>
      <c r="D32" s="26" t="s">
        <v>954</v>
      </c>
      <c r="E32" s="30" t="s">
        <v>955</v>
      </c>
      <c r="F32" s="30"/>
      <c r="G32" s="30"/>
      <c r="H32" s="30"/>
      <c r="I32" s="26">
        <v>850</v>
      </c>
      <c r="J32" s="26"/>
      <c r="K32" s="26" t="s">
        <v>956</v>
      </c>
    </row>
    <row r="33" spans="1:11">
      <c r="A33" s="72"/>
      <c r="B33" s="26">
        <v>25</v>
      </c>
      <c r="C33" s="26" t="s">
        <v>957</v>
      </c>
      <c r="D33" s="26" t="s">
        <v>958</v>
      </c>
      <c r="E33" s="30" t="s">
        <v>959</v>
      </c>
      <c r="F33" s="30"/>
      <c r="G33" s="30"/>
      <c r="H33" s="30"/>
      <c r="I33" s="26">
        <v>1140</v>
      </c>
      <c r="J33" s="26"/>
      <c r="K33" s="26" t="s">
        <v>960</v>
      </c>
    </row>
    <row r="34" spans="1:11">
      <c r="A34" s="72"/>
      <c r="B34" s="26">
        <v>26</v>
      </c>
      <c r="C34" s="26" t="s">
        <v>957</v>
      </c>
      <c r="D34" s="26" t="s">
        <v>961</v>
      </c>
      <c r="E34" s="30" t="s">
        <v>962</v>
      </c>
      <c r="F34" s="30"/>
      <c r="G34" s="30"/>
      <c r="H34" s="30"/>
      <c r="I34" s="26">
        <v>1180</v>
      </c>
      <c r="J34" s="26"/>
      <c r="K34" s="26" t="s">
        <v>963</v>
      </c>
    </row>
    <row r="35" spans="1:11">
      <c r="A35" s="72"/>
      <c r="B35" s="26">
        <v>27</v>
      </c>
      <c r="C35" s="26" t="s">
        <v>964</v>
      </c>
      <c r="D35" s="26" t="s">
        <v>965</v>
      </c>
      <c r="E35" s="30" t="s">
        <v>966</v>
      </c>
      <c r="F35" s="30"/>
      <c r="G35" s="30"/>
      <c r="H35" s="30"/>
      <c r="I35" s="26">
        <v>770</v>
      </c>
      <c r="J35" s="26"/>
      <c r="K35" s="26" t="s">
        <v>967</v>
      </c>
    </row>
    <row r="36" spans="1:11">
      <c r="A36" s="72"/>
      <c r="B36" s="26">
        <v>28</v>
      </c>
      <c r="C36" s="26" t="s">
        <v>964</v>
      </c>
      <c r="D36" s="26" t="s">
        <v>968</v>
      </c>
      <c r="E36" s="30" t="s">
        <v>969</v>
      </c>
      <c r="F36" s="30"/>
      <c r="G36" s="30"/>
      <c r="H36" s="30"/>
      <c r="I36" s="26">
        <v>1320</v>
      </c>
      <c r="J36" s="26"/>
      <c r="K36" s="26" t="s">
        <v>970</v>
      </c>
    </row>
    <row r="37" spans="1:11">
      <c r="A37" s="72"/>
      <c r="B37" s="26">
        <v>29</v>
      </c>
      <c r="C37" s="27" t="s">
        <v>971</v>
      </c>
      <c r="D37" s="27" t="s">
        <v>972</v>
      </c>
      <c r="E37" s="28" t="s">
        <v>973</v>
      </c>
      <c r="F37" s="28"/>
      <c r="G37" s="28"/>
      <c r="H37" s="28"/>
      <c r="I37" s="27">
        <v>0</v>
      </c>
      <c r="J37" s="27">
        <v>324</v>
      </c>
      <c r="K37" s="27" t="s">
        <v>974</v>
      </c>
    </row>
    <row r="38" spans="1:11">
      <c r="A38" s="72"/>
      <c r="B38" s="26">
        <v>30</v>
      </c>
      <c r="C38" s="27" t="s">
        <v>971</v>
      </c>
      <c r="D38" s="27" t="s">
        <v>975</v>
      </c>
      <c r="E38" s="28" t="s">
        <v>641</v>
      </c>
      <c r="F38" s="28"/>
      <c r="G38" s="28"/>
      <c r="H38" s="28"/>
      <c r="I38" s="27">
        <v>0</v>
      </c>
      <c r="J38" s="27">
        <v>194</v>
      </c>
      <c r="K38" s="27" t="s">
        <v>976</v>
      </c>
    </row>
    <row r="39" spans="1:11">
      <c r="A39" s="72"/>
      <c r="B39" s="26">
        <v>31</v>
      </c>
      <c r="C39" s="26" t="s">
        <v>977</v>
      </c>
      <c r="D39" s="26" t="s">
        <v>978</v>
      </c>
      <c r="E39" s="30" t="s">
        <v>979</v>
      </c>
      <c r="F39" s="30"/>
      <c r="G39" s="30"/>
      <c r="H39" s="30"/>
      <c r="I39" s="26">
        <v>850</v>
      </c>
      <c r="J39" s="26"/>
      <c r="K39" s="26" t="s">
        <v>980</v>
      </c>
    </row>
    <row r="40" spans="1:11">
      <c r="A40" s="72"/>
      <c r="B40" s="26">
        <v>32</v>
      </c>
      <c r="C40" s="26" t="s">
        <v>981</v>
      </c>
      <c r="D40" s="26" t="s">
        <v>978</v>
      </c>
      <c r="E40" s="30" t="s">
        <v>979</v>
      </c>
      <c r="F40" s="30"/>
      <c r="G40" s="30"/>
      <c r="H40" s="30"/>
      <c r="I40" s="26">
        <v>850</v>
      </c>
      <c r="J40" s="26"/>
      <c r="K40" s="26" t="s">
        <v>982</v>
      </c>
    </row>
    <row r="41" spans="1:11">
      <c r="A41" s="72"/>
      <c r="B41" s="26">
        <v>33</v>
      </c>
      <c r="C41" s="26" t="s">
        <v>977</v>
      </c>
      <c r="D41" s="26" t="s">
        <v>983</v>
      </c>
      <c r="E41" s="30" t="s">
        <v>984</v>
      </c>
      <c r="F41" s="30"/>
      <c r="G41" s="30"/>
      <c r="H41" s="30"/>
      <c r="I41" s="26">
        <v>1290</v>
      </c>
      <c r="J41" s="26"/>
      <c r="K41" s="26" t="s">
        <v>985</v>
      </c>
    </row>
    <row r="42" spans="1:11">
      <c r="A42" s="72"/>
      <c r="B42" s="26">
        <v>34</v>
      </c>
      <c r="C42" s="26" t="s">
        <v>981</v>
      </c>
      <c r="D42" s="26" t="s">
        <v>983</v>
      </c>
      <c r="E42" s="30" t="s">
        <v>984</v>
      </c>
      <c r="F42" s="30"/>
      <c r="G42" s="30"/>
      <c r="H42" s="30"/>
      <c r="I42" s="26">
        <v>1290</v>
      </c>
      <c r="J42" s="26"/>
      <c r="K42" s="26" t="s">
        <v>986</v>
      </c>
    </row>
    <row r="43" spans="1:11">
      <c r="A43" s="72"/>
      <c r="B43" s="26">
        <v>35</v>
      </c>
      <c r="C43" s="26" t="s">
        <v>987</v>
      </c>
      <c r="D43" s="26" t="s">
        <v>988</v>
      </c>
      <c r="E43" s="30" t="s">
        <v>989</v>
      </c>
      <c r="F43" s="30"/>
      <c r="G43" s="30"/>
      <c r="H43" s="30"/>
      <c r="I43" s="26">
        <v>1160</v>
      </c>
      <c r="J43" s="26"/>
      <c r="K43" s="26" t="s">
        <v>990</v>
      </c>
    </row>
    <row r="44" spans="1:11">
      <c r="A44" s="72"/>
      <c r="B44" s="26">
        <v>36</v>
      </c>
      <c r="C44" s="26" t="s">
        <v>987</v>
      </c>
      <c r="D44" s="26" t="s">
        <v>991</v>
      </c>
      <c r="E44" s="30" t="s">
        <v>992</v>
      </c>
      <c r="F44" s="30"/>
      <c r="G44" s="30"/>
      <c r="H44" s="30"/>
      <c r="I44" s="26">
        <v>960</v>
      </c>
      <c r="J44" s="26"/>
      <c r="K44" s="26" t="s">
        <v>993</v>
      </c>
    </row>
    <row r="45" spans="1:11">
      <c r="A45" s="72"/>
      <c r="B45" s="26">
        <v>37</v>
      </c>
      <c r="C45" s="27" t="s">
        <v>994</v>
      </c>
      <c r="D45" s="27" t="s">
        <v>995</v>
      </c>
      <c r="E45" s="28" t="s">
        <v>996</v>
      </c>
      <c r="F45" s="28"/>
      <c r="G45" s="28"/>
      <c r="H45" s="28"/>
      <c r="I45" s="27">
        <v>0</v>
      </c>
      <c r="J45" s="27">
        <v>470</v>
      </c>
      <c r="K45" s="27" t="s">
        <v>997</v>
      </c>
    </row>
    <row r="46" spans="1:11">
      <c r="A46" s="72"/>
      <c r="B46" s="26">
        <v>38</v>
      </c>
      <c r="C46" s="27" t="s">
        <v>994</v>
      </c>
      <c r="D46" s="27" t="s">
        <v>998</v>
      </c>
      <c r="E46" s="28" t="s">
        <v>999</v>
      </c>
      <c r="F46" s="28"/>
      <c r="G46" s="28"/>
      <c r="H46" s="28"/>
      <c r="I46" s="27">
        <v>0</v>
      </c>
      <c r="J46" s="27">
        <v>412</v>
      </c>
      <c r="K46" s="27" t="s">
        <v>1000</v>
      </c>
    </row>
    <row r="47" spans="1:11">
      <c r="A47" s="72"/>
      <c r="B47" s="26">
        <v>39</v>
      </c>
      <c r="C47" s="26" t="s">
        <v>1001</v>
      </c>
      <c r="D47" s="26" t="s">
        <v>1002</v>
      </c>
      <c r="E47" s="30" t="s">
        <v>1003</v>
      </c>
      <c r="F47" s="26"/>
      <c r="G47" s="26"/>
      <c r="H47" s="26"/>
      <c r="I47" s="31">
        <v>4760</v>
      </c>
      <c r="J47" s="31"/>
      <c r="K47" s="33" t="s">
        <v>1004</v>
      </c>
    </row>
    <row r="48" spans="1:11">
      <c r="A48" s="72"/>
      <c r="B48" s="26">
        <v>40</v>
      </c>
      <c r="C48" s="26" t="s">
        <v>1001</v>
      </c>
      <c r="D48" s="26" t="s">
        <v>1005</v>
      </c>
      <c r="E48" s="30" t="s">
        <v>1006</v>
      </c>
      <c r="F48" s="30"/>
      <c r="G48" s="30"/>
      <c r="H48" s="30"/>
      <c r="I48" s="26">
        <v>2010</v>
      </c>
      <c r="J48" s="26"/>
      <c r="K48" s="26" t="s">
        <v>1007</v>
      </c>
    </row>
    <row r="49" spans="1:11">
      <c r="A49" s="72"/>
      <c r="B49" s="26">
        <v>41</v>
      </c>
      <c r="C49" s="26" t="s">
        <v>1008</v>
      </c>
      <c r="D49" s="26" t="s">
        <v>1009</v>
      </c>
      <c r="E49" s="30" t="s">
        <v>1010</v>
      </c>
      <c r="F49" s="30"/>
      <c r="G49" s="30"/>
      <c r="H49" s="30"/>
      <c r="I49" s="26">
        <v>1300</v>
      </c>
      <c r="J49" s="26"/>
      <c r="K49" s="26" t="s">
        <v>1011</v>
      </c>
    </row>
    <row r="50" spans="1:11">
      <c r="A50" s="72"/>
      <c r="B50" s="26">
        <v>42</v>
      </c>
      <c r="C50" s="26" t="s">
        <v>1008</v>
      </c>
      <c r="D50" s="26" t="s">
        <v>1012</v>
      </c>
      <c r="E50" s="30" t="s">
        <v>1013</v>
      </c>
      <c r="F50" s="30"/>
      <c r="G50" s="30"/>
      <c r="H50" s="30"/>
      <c r="I50" s="26">
        <v>1270</v>
      </c>
      <c r="J50" s="26"/>
      <c r="K50" s="26" t="s">
        <v>1014</v>
      </c>
    </row>
    <row r="51" spans="1:11">
      <c r="A51" s="72"/>
      <c r="B51" s="26">
        <v>43</v>
      </c>
      <c r="C51" s="26" t="s">
        <v>1015</v>
      </c>
      <c r="D51" s="26" t="s">
        <v>1016</v>
      </c>
      <c r="E51" s="30" t="s">
        <v>1017</v>
      </c>
      <c r="F51" s="30"/>
      <c r="G51" s="30"/>
      <c r="H51" s="30"/>
      <c r="I51" s="26">
        <v>820</v>
      </c>
      <c r="J51" s="26"/>
      <c r="K51" s="26" t="s">
        <v>1018</v>
      </c>
    </row>
    <row r="52" spans="1:11">
      <c r="A52" s="72"/>
      <c r="B52" s="26">
        <v>44</v>
      </c>
      <c r="C52" s="27" t="s">
        <v>1015</v>
      </c>
      <c r="D52" s="27" t="s">
        <v>1019</v>
      </c>
      <c r="E52" s="28" t="s">
        <v>1020</v>
      </c>
      <c r="F52" s="28"/>
      <c r="G52" s="28"/>
      <c r="H52" s="28"/>
      <c r="I52" s="27">
        <v>0</v>
      </c>
      <c r="J52" s="27">
        <v>188</v>
      </c>
      <c r="K52" s="27" t="s">
        <v>1021</v>
      </c>
    </row>
    <row r="53" spans="1:11">
      <c r="A53" s="72"/>
      <c r="B53" s="26">
        <v>45</v>
      </c>
      <c r="C53" s="26" t="s">
        <v>1022</v>
      </c>
      <c r="D53" s="26" t="s">
        <v>1023</v>
      </c>
      <c r="E53" s="30" t="s">
        <v>1024</v>
      </c>
      <c r="F53" s="30"/>
      <c r="G53" s="30"/>
      <c r="H53" s="30"/>
      <c r="I53" s="26">
        <v>1030</v>
      </c>
      <c r="J53" s="26"/>
      <c r="K53" s="26" t="s">
        <v>1025</v>
      </c>
    </row>
    <row r="54" spans="1:11" ht="27" customHeight="1">
      <c r="A54" s="72"/>
      <c r="B54" s="26">
        <v>46</v>
      </c>
      <c r="C54" s="26" t="s">
        <v>1022</v>
      </c>
      <c r="D54" s="26" t="s">
        <v>1026</v>
      </c>
      <c r="E54" s="181" t="s">
        <v>1027</v>
      </c>
      <c r="F54" s="182"/>
      <c r="G54" s="182"/>
      <c r="H54" s="183"/>
      <c r="I54" s="26">
        <v>1290</v>
      </c>
      <c r="J54" s="26"/>
      <c r="K54" s="26" t="s">
        <v>1028</v>
      </c>
    </row>
    <row r="55" spans="1:11">
      <c r="A55" s="72"/>
      <c r="B55" s="26">
        <v>47</v>
      </c>
      <c r="C55" s="26" t="s">
        <v>1029</v>
      </c>
      <c r="D55" s="26" t="s">
        <v>1030</v>
      </c>
      <c r="E55" s="30" t="s">
        <v>1031</v>
      </c>
      <c r="F55" s="30"/>
      <c r="G55" s="30"/>
      <c r="H55" s="30"/>
      <c r="I55" s="26">
        <v>560</v>
      </c>
      <c r="J55" s="26"/>
      <c r="K55" s="26" t="s">
        <v>1032</v>
      </c>
    </row>
    <row r="56" spans="1:11">
      <c r="A56" s="72"/>
      <c r="B56" s="26">
        <v>48</v>
      </c>
      <c r="C56" s="26" t="s">
        <v>1029</v>
      </c>
      <c r="D56" s="26" t="s">
        <v>1033</v>
      </c>
      <c r="E56" s="30" t="s">
        <v>1034</v>
      </c>
      <c r="F56" s="30"/>
      <c r="G56" s="30"/>
      <c r="H56" s="30"/>
      <c r="I56" s="26">
        <v>560</v>
      </c>
      <c r="J56" s="26"/>
      <c r="K56" s="26" t="s">
        <v>1035</v>
      </c>
    </row>
    <row r="57" spans="1:11">
      <c r="A57" s="72"/>
      <c r="B57" s="26">
        <v>49</v>
      </c>
      <c r="C57" s="27" t="s">
        <v>1036</v>
      </c>
      <c r="D57" s="27" t="s">
        <v>1037</v>
      </c>
      <c r="E57" s="28" t="s">
        <v>1038</v>
      </c>
      <c r="F57" s="28"/>
      <c r="G57" s="28"/>
      <c r="H57" s="28"/>
      <c r="I57" s="27">
        <v>0</v>
      </c>
      <c r="J57" s="27">
        <v>0</v>
      </c>
      <c r="K57" s="27" t="s">
        <v>1039</v>
      </c>
    </row>
    <row r="58" spans="1:11">
      <c r="A58" s="72"/>
      <c r="B58" s="26">
        <v>50</v>
      </c>
      <c r="C58" s="27" t="s">
        <v>1036</v>
      </c>
      <c r="D58" s="27" t="s">
        <v>1040</v>
      </c>
      <c r="E58" s="28" t="s">
        <v>1041</v>
      </c>
      <c r="F58" s="28"/>
      <c r="G58" s="28"/>
      <c r="H58" s="28"/>
      <c r="I58" s="27">
        <v>0</v>
      </c>
      <c r="J58" s="27">
        <v>370</v>
      </c>
      <c r="K58" s="27" t="s">
        <v>1042</v>
      </c>
    </row>
    <row r="59" spans="1:11">
      <c r="A59" s="72"/>
      <c r="B59" s="26">
        <v>51</v>
      </c>
      <c r="C59" s="27" t="s">
        <v>1043</v>
      </c>
      <c r="D59" s="27" t="s">
        <v>1044</v>
      </c>
      <c r="E59" s="28" t="s">
        <v>1038</v>
      </c>
      <c r="F59" s="28"/>
      <c r="G59" s="28"/>
      <c r="H59" s="28"/>
      <c r="I59" s="27">
        <v>0</v>
      </c>
      <c r="J59" s="27">
        <v>0</v>
      </c>
      <c r="K59" s="27" t="s">
        <v>1045</v>
      </c>
    </row>
    <row r="60" spans="1:11">
      <c r="A60" s="72"/>
      <c r="B60" s="26">
        <v>52</v>
      </c>
      <c r="C60" s="26" t="s">
        <v>1046</v>
      </c>
      <c r="D60" s="26" t="s">
        <v>1047</v>
      </c>
      <c r="E60" s="30" t="s">
        <v>1048</v>
      </c>
      <c r="F60" s="30"/>
      <c r="G60" s="30"/>
      <c r="H60" s="30"/>
      <c r="I60" s="26">
        <v>470</v>
      </c>
      <c r="J60" s="26"/>
      <c r="K60" s="26" t="s">
        <v>1049</v>
      </c>
    </row>
    <row r="61" spans="1:11">
      <c r="A61" s="72"/>
      <c r="B61" s="26">
        <v>53</v>
      </c>
      <c r="C61" s="26" t="s">
        <v>1046</v>
      </c>
      <c r="D61" s="26" t="s">
        <v>1050</v>
      </c>
      <c r="E61" s="30" t="s">
        <v>1051</v>
      </c>
      <c r="F61" s="30"/>
      <c r="G61" s="30"/>
      <c r="H61" s="30"/>
      <c r="I61" s="26">
        <v>1140</v>
      </c>
      <c r="J61" s="26"/>
      <c r="K61" s="26" t="s">
        <v>1052</v>
      </c>
    </row>
    <row r="62" spans="1:11">
      <c r="A62" s="72"/>
      <c r="B62" s="26">
        <v>54</v>
      </c>
      <c r="C62" s="26" t="s">
        <v>1053</v>
      </c>
      <c r="D62" s="26" t="s">
        <v>1054</v>
      </c>
      <c r="E62" s="30" t="s">
        <v>1055</v>
      </c>
      <c r="F62" s="30"/>
      <c r="G62" s="30"/>
      <c r="H62" s="30"/>
      <c r="I62" s="26">
        <v>900</v>
      </c>
      <c r="J62" s="26"/>
      <c r="K62" s="26" t="s">
        <v>1056</v>
      </c>
    </row>
    <row r="63" spans="1:11">
      <c r="A63" s="72"/>
      <c r="B63" s="26">
        <v>55</v>
      </c>
      <c r="C63" s="26" t="s">
        <v>1053</v>
      </c>
      <c r="D63" s="26" t="s">
        <v>1057</v>
      </c>
      <c r="E63" s="30" t="s">
        <v>877</v>
      </c>
      <c r="F63" s="30"/>
      <c r="G63" s="30"/>
      <c r="H63" s="30"/>
      <c r="I63" s="26">
        <v>1290</v>
      </c>
      <c r="J63" s="26"/>
      <c r="K63" s="26" t="s">
        <v>1058</v>
      </c>
    </row>
    <row r="64" spans="1:11">
      <c r="A64" s="72"/>
      <c r="B64" s="26">
        <v>56</v>
      </c>
      <c r="C64" s="26" t="s">
        <v>1059</v>
      </c>
      <c r="D64" s="26" t="s">
        <v>1060</v>
      </c>
      <c r="E64" s="30" t="s">
        <v>1061</v>
      </c>
      <c r="F64" s="30"/>
      <c r="G64" s="30"/>
      <c r="H64" s="30"/>
      <c r="I64" s="26">
        <v>890</v>
      </c>
      <c r="J64" s="26"/>
      <c r="K64" s="26" t="s">
        <v>1062</v>
      </c>
    </row>
    <row r="65" spans="1:11">
      <c r="A65" s="72"/>
      <c r="B65" s="26">
        <v>57</v>
      </c>
      <c r="C65" s="26" t="s">
        <v>1063</v>
      </c>
      <c r="D65" s="26" t="s">
        <v>1064</v>
      </c>
      <c r="E65" s="30" t="s">
        <v>1065</v>
      </c>
      <c r="F65" s="30"/>
      <c r="G65" s="30"/>
      <c r="H65" s="30"/>
      <c r="I65" s="26">
        <v>640</v>
      </c>
      <c r="J65" s="26"/>
      <c r="K65" s="26" t="s">
        <v>1066</v>
      </c>
    </row>
    <row r="66" spans="1:11">
      <c r="A66" s="72"/>
      <c r="B66" s="26">
        <v>58</v>
      </c>
      <c r="C66" s="27" t="s">
        <v>1063</v>
      </c>
      <c r="D66" s="27" t="s">
        <v>1067</v>
      </c>
      <c r="E66" s="28" t="s">
        <v>1068</v>
      </c>
      <c r="F66" s="28"/>
      <c r="G66" s="28"/>
      <c r="H66" s="28"/>
      <c r="I66" s="27">
        <v>0</v>
      </c>
      <c r="J66" s="27">
        <v>0</v>
      </c>
      <c r="K66" s="27" t="s">
        <v>1069</v>
      </c>
    </row>
    <row r="67" spans="1:11">
      <c r="A67" s="72"/>
      <c r="B67" s="26">
        <v>59</v>
      </c>
      <c r="C67" s="27" t="s">
        <v>1070</v>
      </c>
      <c r="D67" s="27" t="s">
        <v>1071</v>
      </c>
      <c r="E67" s="28" t="s">
        <v>1072</v>
      </c>
      <c r="F67" s="28"/>
      <c r="G67" s="28"/>
      <c r="H67" s="28"/>
      <c r="I67" s="27">
        <v>0</v>
      </c>
      <c r="J67" s="27">
        <v>0</v>
      </c>
      <c r="K67" s="27" t="s">
        <v>1073</v>
      </c>
    </row>
    <row r="68" spans="1:11">
      <c r="A68" s="72"/>
      <c r="B68" s="26">
        <v>60</v>
      </c>
      <c r="C68" s="27" t="s">
        <v>1074</v>
      </c>
      <c r="D68" s="27" t="s">
        <v>1075</v>
      </c>
      <c r="E68" s="28" t="s">
        <v>1076</v>
      </c>
      <c r="F68" s="28"/>
      <c r="G68" s="28"/>
      <c r="H68" s="28"/>
      <c r="I68" s="27">
        <v>0</v>
      </c>
      <c r="J68" s="27">
        <v>0</v>
      </c>
      <c r="K68" s="27" t="s">
        <v>1077</v>
      </c>
    </row>
    <row r="69" spans="1:11">
      <c r="A69" s="72"/>
      <c r="B69" s="26">
        <v>61</v>
      </c>
      <c r="C69" s="27" t="s">
        <v>1078</v>
      </c>
      <c r="D69" s="27" t="s">
        <v>1079</v>
      </c>
      <c r="E69" s="28" t="s">
        <v>1080</v>
      </c>
      <c r="F69" s="28"/>
      <c r="G69" s="28"/>
      <c r="H69" s="28"/>
      <c r="I69" s="27">
        <v>0</v>
      </c>
      <c r="J69" s="27">
        <v>0</v>
      </c>
      <c r="K69" s="27" t="s">
        <v>1081</v>
      </c>
    </row>
    <row r="70" spans="1:11">
      <c r="A70" s="72"/>
      <c r="B70" s="26">
        <v>62</v>
      </c>
      <c r="C70" s="26" t="s">
        <v>1078</v>
      </c>
      <c r="D70" s="26" t="s">
        <v>1082</v>
      </c>
      <c r="E70" s="30" t="s">
        <v>1083</v>
      </c>
      <c r="F70" s="30"/>
      <c r="G70" s="30"/>
      <c r="H70" s="30"/>
      <c r="I70" s="26">
        <v>2060</v>
      </c>
      <c r="J70" s="26"/>
      <c r="K70" s="26" t="s">
        <v>1084</v>
      </c>
    </row>
    <row r="71" spans="1:11">
      <c r="A71" s="72"/>
      <c r="B71" s="26">
        <v>63</v>
      </c>
      <c r="C71" s="26" t="s">
        <v>1085</v>
      </c>
      <c r="D71" s="26" t="s">
        <v>1086</v>
      </c>
      <c r="E71" s="30" t="s">
        <v>1087</v>
      </c>
      <c r="F71" s="30"/>
      <c r="G71" s="30"/>
      <c r="H71" s="30"/>
      <c r="I71" s="26">
        <v>690</v>
      </c>
      <c r="J71" s="26"/>
      <c r="K71" s="26" t="s">
        <v>1088</v>
      </c>
    </row>
    <row r="72" spans="1:11">
      <c r="A72" s="72"/>
      <c r="B72" s="26">
        <v>64</v>
      </c>
      <c r="C72" s="26" t="s">
        <v>1089</v>
      </c>
      <c r="D72" s="26" t="s">
        <v>1090</v>
      </c>
      <c r="E72" s="30" t="s">
        <v>1091</v>
      </c>
      <c r="F72" s="30"/>
      <c r="G72" s="30"/>
      <c r="H72" s="30"/>
      <c r="I72" s="26">
        <v>820</v>
      </c>
      <c r="J72" s="26"/>
      <c r="K72" s="26" t="s">
        <v>1092</v>
      </c>
    </row>
    <row r="73" spans="1:11">
      <c r="A73" s="72"/>
      <c r="B73" s="26">
        <v>65</v>
      </c>
      <c r="C73" s="26" t="s">
        <v>1089</v>
      </c>
      <c r="D73" s="26" t="s">
        <v>1093</v>
      </c>
      <c r="E73" s="30" t="s">
        <v>1094</v>
      </c>
      <c r="F73" s="30"/>
      <c r="G73" s="30"/>
      <c r="H73" s="30"/>
      <c r="I73" s="26">
        <v>1070</v>
      </c>
      <c r="J73" s="26"/>
      <c r="K73" s="26" t="s">
        <v>1095</v>
      </c>
    </row>
    <row r="74" spans="1:11">
      <c r="A74" s="72"/>
      <c r="B74" s="26">
        <v>66</v>
      </c>
      <c r="C74" s="26" t="s">
        <v>1096</v>
      </c>
      <c r="D74" s="26" t="s">
        <v>1097</v>
      </c>
      <c r="E74" s="30" t="s">
        <v>1091</v>
      </c>
      <c r="F74" s="30"/>
      <c r="G74" s="30"/>
      <c r="H74" s="30"/>
      <c r="I74" s="26">
        <v>820</v>
      </c>
      <c r="J74" s="26"/>
      <c r="K74" s="26" t="s">
        <v>1098</v>
      </c>
    </row>
    <row r="75" spans="1:11">
      <c r="A75" s="72"/>
      <c r="B75" s="26">
        <v>67</v>
      </c>
      <c r="C75" s="26" t="s">
        <v>1096</v>
      </c>
      <c r="D75" s="26" t="s">
        <v>1099</v>
      </c>
      <c r="E75" s="30" t="s">
        <v>1100</v>
      </c>
      <c r="F75" s="30"/>
      <c r="G75" s="30"/>
      <c r="H75" s="30"/>
      <c r="I75" s="26">
        <v>1160</v>
      </c>
      <c r="J75" s="26"/>
      <c r="K75" s="26" t="s">
        <v>1101</v>
      </c>
    </row>
    <row r="76" spans="1:11">
      <c r="A76" s="72"/>
      <c r="B76" s="26">
        <v>68</v>
      </c>
      <c r="C76" s="26" t="s">
        <v>1102</v>
      </c>
      <c r="D76" s="26" t="s">
        <v>1103</v>
      </c>
      <c r="E76" s="30" t="s">
        <v>1104</v>
      </c>
      <c r="F76" s="30"/>
      <c r="G76" s="30"/>
      <c r="H76" s="30"/>
      <c r="I76" s="26">
        <v>1170</v>
      </c>
      <c r="J76" s="26"/>
      <c r="K76" s="26" t="s">
        <v>1105</v>
      </c>
    </row>
    <row r="77" spans="1:11">
      <c r="A77" s="72"/>
      <c r="B77" s="26">
        <v>69</v>
      </c>
      <c r="C77" s="26" t="s">
        <v>971</v>
      </c>
      <c r="D77" s="26" t="s">
        <v>1106</v>
      </c>
      <c r="E77" s="30" t="s">
        <v>1107</v>
      </c>
      <c r="F77" s="30"/>
      <c r="G77" s="30"/>
      <c r="H77" s="30"/>
      <c r="I77" s="26">
        <v>850</v>
      </c>
      <c r="J77" s="26"/>
      <c r="K77" s="26" t="s">
        <v>1108</v>
      </c>
    </row>
    <row r="78" spans="1:11">
      <c r="A78" s="72"/>
      <c r="B78" s="26">
        <v>70</v>
      </c>
      <c r="C78" s="26" t="s">
        <v>971</v>
      </c>
      <c r="D78" s="26" t="s">
        <v>1109</v>
      </c>
      <c r="E78" s="30" t="s">
        <v>877</v>
      </c>
      <c r="F78" s="30"/>
      <c r="G78" s="30"/>
      <c r="H78" s="30"/>
      <c r="I78" s="26">
        <v>1290</v>
      </c>
      <c r="J78" s="26"/>
      <c r="K78" s="26" t="s">
        <v>1110</v>
      </c>
    </row>
    <row r="79" spans="1:11">
      <c r="A79" s="72"/>
      <c r="B79" s="26">
        <v>71</v>
      </c>
      <c r="C79" s="26" t="s">
        <v>1111</v>
      </c>
      <c r="D79" s="26" t="s">
        <v>1112</v>
      </c>
      <c r="E79" s="30" t="s">
        <v>1113</v>
      </c>
      <c r="F79" s="30"/>
      <c r="G79" s="30"/>
      <c r="H79" s="30"/>
      <c r="I79" s="26">
        <v>1520</v>
      </c>
      <c r="J79" s="26"/>
      <c r="K79" s="26" t="s">
        <v>1114</v>
      </c>
    </row>
    <row r="80" spans="1:11">
      <c r="A80" s="72"/>
      <c r="B80" s="26">
        <v>72</v>
      </c>
      <c r="C80" s="26" t="s">
        <v>1111</v>
      </c>
      <c r="D80" s="26" t="s">
        <v>1115</v>
      </c>
      <c r="E80" s="30" t="s">
        <v>1116</v>
      </c>
      <c r="F80" s="30"/>
      <c r="G80" s="30"/>
      <c r="H80" s="30"/>
      <c r="I80" s="26">
        <v>1070</v>
      </c>
      <c r="J80" s="26"/>
      <c r="K80" s="26" t="s">
        <v>1117</v>
      </c>
    </row>
    <row r="81" spans="1:11">
      <c r="A81" s="72"/>
      <c r="B81" s="26">
        <v>73</v>
      </c>
      <c r="C81" s="27" t="s">
        <v>1118</v>
      </c>
      <c r="D81" s="27" t="s">
        <v>1119</v>
      </c>
      <c r="E81" s="28" t="s">
        <v>1120</v>
      </c>
      <c r="F81" s="28"/>
      <c r="G81" s="28"/>
      <c r="H81" s="28"/>
      <c r="I81" s="27">
        <v>0</v>
      </c>
      <c r="J81" s="27">
        <v>0</v>
      </c>
      <c r="K81" s="27" t="s">
        <v>1121</v>
      </c>
    </row>
    <row r="82" spans="1:11">
      <c r="A82" s="72"/>
      <c r="B82" s="26">
        <v>74</v>
      </c>
      <c r="C82" s="26" t="s">
        <v>1118</v>
      </c>
      <c r="D82" s="26" t="s">
        <v>1122</v>
      </c>
      <c r="E82" s="30" t="s">
        <v>891</v>
      </c>
      <c r="F82" s="30"/>
      <c r="G82" s="30"/>
      <c r="H82" s="30"/>
      <c r="I82" s="26">
        <v>1000</v>
      </c>
      <c r="J82" s="26"/>
      <c r="K82" s="26" t="s">
        <v>1123</v>
      </c>
    </row>
    <row r="83" spans="1:11">
      <c r="A83" s="72"/>
      <c r="B83" s="26">
        <v>75</v>
      </c>
      <c r="C83" s="26" t="s">
        <v>1124</v>
      </c>
      <c r="D83" s="26" t="s">
        <v>1125</v>
      </c>
      <c r="E83" s="30" t="s">
        <v>1126</v>
      </c>
      <c r="F83" s="30"/>
      <c r="G83" s="30"/>
      <c r="H83" s="30"/>
      <c r="I83" s="26">
        <v>890</v>
      </c>
      <c r="J83" s="26"/>
      <c r="K83" s="26" t="s">
        <v>1127</v>
      </c>
    </row>
    <row r="84" spans="1:11">
      <c r="A84" s="72"/>
      <c r="B84" s="26">
        <v>76</v>
      </c>
      <c r="C84" s="26" t="s">
        <v>1124</v>
      </c>
      <c r="D84" s="26" t="s">
        <v>1128</v>
      </c>
      <c r="E84" s="30" t="s">
        <v>1129</v>
      </c>
      <c r="F84" s="30"/>
      <c r="G84" s="30"/>
      <c r="H84" s="30"/>
      <c r="I84" s="26">
        <v>1320</v>
      </c>
      <c r="J84" s="26"/>
      <c r="K84" s="26" t="s">
        <v>1130</v>
      </c>
    </row>
    <row r="85" spans="1:11">
      <c r="A85" s="72"/>
      <c r="B85" s="26">
        <v>77</v>
      </c>
      <c r="C85" s="26" t="s">
        <v>1131</v>
      </c>
      <c r="D85" s="26" t="s">
        <v>1132</v>
      </c>
      <c r="E85" s="30" t="s">
        <v>1133</v>
      </c>
      <c r="F85" s="30"/>
      <c r="G85" s="30"/>
      <c r="H85" s="30"/>
      <c r="I85" s="26">
        <v>1350</v>
      </c>
      <c r="J85" s="26"/>
      <c r="K85" s="26" t="s">
        <v>1134</v>
      </c>
    </row>
    <row r="86" spans="1:11">
      <c r="A86" s="72"/>
      <c r="B86" s="26">
        <v>78</v>
      </c>
      <c r="C86" s="27" t="s">
        <v>1131</v>
      </c>
      <c r="D86" s="27" t="s">
        <v>1135</v>
      </c>
      <c r="E86" s="28" t="s">
        <v>1136</v>
      </c>
      <c r="F86" s="28"/>
      <c r="G86" s="28"/>
      <c r="H86" s="28"/>
      <c r="I86" s="27">
        <v>0</v>
      </c>
      <c r="J86" s="27">
        <v>296</v>
      </c>
      <c r="K86" s="27" t="s">
        <v>1137</v>
      </c>
    </row>
    <row r="87" spans="1:11">
      <c r="A87" s="72"/>
      <c r="B87" s="26">
        <v>79</v>
      </c>
      <c r="C87" s="26" t="s">
        <v>1138</v>
      </c>
      <c r="D87" s="26" t="s">
        <v>1139</v>
      </c>
      <c r="E87" s="30" t="s">
        <v>1140</v>
      </c>
      <c r="F87" s="30"/>
      <c r="G87" s="30"/>
      <c r="H87" s="30"/>
      <c r="I87" s="26">
        <v>860</v>
      </c>
      <c r="J87" s="26"/>
      <c r="K87" s="26" t="s">
        <v>1141</v>
      </c>
    </row>
    <row r="88" spans="1:11">
      <c r="A88" s="72"/>
      <c r="B88" s="26">
        <v>80</v>
      </c>
      <c r="C88" s="26" t="s">
        <v>1138</v>
      </c>
      <c r="D88" s="26" t="s">
        <v>1142</v>
      </c>
      <c r="E88" s="30" t="s">
        <v>1143</v>
      </c>
      <c r="F88" s="30"/>
      <c r="G88" s="30"/>
      <c r="H88" s="30"/>
      <c r="I88" s="26">
        <v>840</v>
      </c>
      <c r="J88" s="26"/>
      <c r="K88" s="26" t="s">
        <v>1144</v>
      </c>
    </row>
    <row r="89" spans="1:11">
      <c r="A89" s="72"/>
      <c r="B89" s="26">
        <v>81</v>
      </c>
      <c r="C89" s="26" t="s">
        <v>1145</v>
      </c>
      <c r="D89" s="26" t="s">
        <v>1146</v>
      </c>
      <c r="E89" s="30" t="s">
        <v>1147</v>
      </c>
      <c r="F89" s="30"/>
      <c r="G89" s="30"/>
      <c r="H89" s="30"/>
      <c r="I89" s="26">
        <v>900</v>
      </c>
      <c r="J89" s="26"/>
      <c r="K89" s="26" t="s">
        <v>1148</v>
      </c>
    </row>
    <row r="90" spans="1:11">
      <c r="A90" s="72"/>
      <c r="B90" s="26">
        <v>82</v>
      </c>
      <c r="C90" s="26" t="s">
        <v>1145</v>
      </c>
      <c r="D90" s="26" t="s">
        <v>1149</v>
      </c>
      <c r="E90" s="30" t="s">
        <v>877</v>
      </c>
      <c r="F90" s="30"/>
      <c r="G90" s="30"/>
      <c r="H90" s="30"/>
      <c r="I90" s="26">
        <v>1290</v>
      </c>
      <c r="J90" s="26"/>
      <c r="K90" s="26" t="s">
        <v>1150</v>
      </c>
    </row>
    <row r="91" spans="1:11">
      <c r="A91" s="72"/>
      <c r="B91" s="26">
        <v>83</v>
      </c>
      <c r="C91" s="26" t="s">
        <v>1151</v>
      </c>
      <c r="D91" s="26" t="s">
        <v>1152</v>
      </c>
      <c r="E91" s="30" t="s">
        <v>1153</v>
      </c>
      <c r="F91" s="30"/>
      <c r="G91" s="30"/>
      <c r="H91" s="30"/>
      <c r="I91" s="26">
        <v>670</v>
      </c>
      <c r="J91" s="26"/>
      <c r="K91" s="26" t="s">
        <v>1154</v>
      </c>
    </row>
    <row r="92" spans="1:11">
      <c r="A92" s="72"/>
      <c r="B92" s="26">
        <v>84</v>
      </c>
      <c r="C92" s="26" t="s">
        <v>1151</v>
      </c>
      <c r="D92" s="26" t="s">
        <v>1155</v>
      </c>
      <c r="E92" s="30" t="s">
        <v>877</v>
      </c>
      <c r="F92" s="30"/>
      <c r="G92" s="30"/>
      <c r="H92" s="30"/>
      <c r="I92" s="26">
        <v>1290</v>
      </c>
      <c r="J92" s="26"/>
      <c r="K92" s="26" t="s">
        <v>1156</v>
      </c>
    </row>
    <row r="93" spans="1:11">
      <c r="A93" s="72"/>
      <c r="B93" s="26">
        <v>85</v>
      </c>
      <c r="C93" s="26" t="s">
        <v>1157</v>
      </c>
      <c r="D93" s="26" t="s">
        <v>1158</v>
      </c>
      <c r="E93" s="30" t="s">
        <v>1159</v>
      </c>
      <c r="F93" s="30"/>
      <c r="G93" s="30"/>
      <c r="H93" s="30"/>
      <c r="I93" s="26">
        <v>670</v>
      </c>
      <c r="J93" s="26"/>
      <c r="K93" s="26" t="s">
        <v>1160</v>
      </c>
    </row>
    <row r="94" spans="1:11">
      <c r="A94" s="72"/>
      <c r="B94" s="26">
        <v>86</v>
      </c>
      <c r="C94" s="26" t="s">
        <v>1161</v>
      </c>
      <c r="D94" s="26" t="s">
        <v>1162</v>
      </c>
      <c r="E94" s="30" t="s">
        <v>1163</v>
      </c>
      <c r="F94" s="30"/>
      <c r="G94" s="30"/>
      <c r="H94" s="30"/>
      <c r="I94" s="26">
        <v>740</v>
      </c>
      <c r="J94" s="26"/>
      <c r="K94" s="26" t="s">
        <v>1164</v>
      </c>
    </row>
    <row r="95" spans="1:11">
      <c r="A95" s="72"/>
      <c r="B95" s="26">
        <v>87</v>
      </c>
      <c r="C95" s="27" t="s">
        <v>1161</v>
      </c>
      <c r="D95" s="27" t="s">
        <v>1165</v>
      </c>
      <c r="E95" s="28" t="s">
        <v>1166</v>
      </c>
      <c r="F95" s="28"/>
      <c r="G95" s="28"/>
      <c r="H95" s="28"/>
      <c r="I95" s="27">
        <v>0</v>
      </c>
      <c r="J95" s="27">
        <v>0</v>
      </c>
      <c r="K95" s="27" t="s">
        <v>1167</v>
      </c>
    </row>
    <row r="96" spans="1:11">
      <c r="A96" s="72"/>
      <c r="B96" s="26">
        <v>88</v>
      </c>
      <c r="C96" s="26" t="s">
        <v>1168</v>
      </c>
      <c r="D96" s="26" t="s">
        <v>1169</v>
      </c>
      <c r="E96" s="30" t="s">
        <v>1170</v>
      </c>
      <c r="F96" s="30"/>
      <c r="G96" s="30"/>
      <c r="H96" s="30"/>
      <c r="I96" s="26">
        <v>1030</v>
      </c>
      <c r="J96" s="26"/>
      <c r="K96" s="26" t="s">
        <v>1171</v>
      </c>
    </row>
    <row r="97" spans="1:11">
      <c r="A97" s="72"/>
      <c r="B97" s="26">
        <v>89</v>
      </c>
      <c r="C97" s="26" t="s">
        <v>1172</v>
      </c>
      <c r="D97" s="26" t="s">
        <v>1169</v>
      </c>
      <c r="E97" s="30" t="s">
        <v>1170</v>
      </c>
      <c r="F97" s="30"/>
      <c r="G97" s="30"/>
      <c r="H97" s="30"/>
      <c r="I97" s="26">
        <v>1030</v>
      </c>
      <c r="J97" s="26"/>
      <c r="K97" s="26" t="s">
        <v>1173</v>
      </c>
    </row>
    <row r="98" spans="1:11">
      <c r="A98" s="72"/>
      <c r="B98" s="26">
        <v>90</v>
      </c>
      <c r="C98" s="26" t="s">
        <v>1174</v>
      </c>
      <c r="D98" s="26" t="s">
        <v>1169</v>
      </c>
      <c r="E98" s="30" t="s">
        <v>1170</v>
      </c>
      <c r="F98" s="30"/>
      <c r="G98" s="30"/>
      <c r="H98" s="30"/>
      <c r="I98" s="26">
        <v>1030</v>
      </c>
      <c r="J98" s="26"/>
      <c r="K98" s="26" t="s">
        <v>1175</v>
      </c>
    </row>
    <row r="99" spans="1:11">
      <c r="A99" s="72"/>
      <c r="B99" s="26">
        <v>91</v>
      </c>
      <c r="C99" s="26" t="s">
        <v>1176</v>
      </c>
      <c r="D99" s="26" t="s">
        <v>1169</v>
      </c>
      <c r="E99" s="30" t="s">
        <v>1170</v>
      </c>
      <c r="F99" s="30"/>
      <c r="G99" s="30"/>
      <c r="H99" s="30"/>
      <c r="I99" s="26">
        <v>1030</v>
      </c>
      <c r="J99" s="26"/>
      <c r="K99" s="26" t="s">
        <v>1177</v>
      </c>
    </row>
    <row r="100" spans="1:11">
      <c r="A100" s="72"/>
      <c r="B100" s="26">
        <v>92</v>
      </c>
      <c r="C100" s="26" t="s">
        <v>1178</v>
      </c>
      <c r="D100" s="26" t="s">
        <v>1169</v>
      </c>
      <c r="E100" s="30" t="s">
        <v>1170</v>
      </c>
      <c r="F100" s="30"/>
      <c r="G100" s="30"/>
      <c r="H100" s="30"/>
      <c r="I100" s="26">
        <v>1030</v>
      </c>
      <c r="J100" s="26"/>
      <c r="K100" s="26" t="s">
        <v>1179</v>
      </c>
    </row>
    <row r="101" spans="1:11">
      <c r="A101" s="72"/>
      <c r="B101" s="26">
        <v>93</v>
      </c>
      <c r="C101" s="26" t="s">
        <v>1180</v>
      </c>
      <c r="D101" s="26" t="s">
        <v>1169</v>
      </c>
      <c r="E101" s="30" t="s">
        <v>1170</v>
      </c>
      <c r="F101" s="30"/>
      <c r="G101" s="30"/>
      <c r="H101" s="30"/>
      <c r="I101" s="26">
        <v>1030</v>
      </c>
      <c r="J101" s="26"/>
      <c r="K101" s="26" t="s">
        <v>1181</v>
      </c>
    </row>
    <row r="102" spans="1:11">
      <c r="A102" s="72"/>
      <c r="B102" s="26">
        <v>94</v>
      </c>
      <c r="C102" s="26" t="s">
        <v>1168</v>
      </c>
      <c r="D102" s="26" t="s">
        <v>1182</v>
      </c>
      <c r="E102" s="30" t="s">
        <v>1183</v>
      </c>
      <c r="F102" s="30"/>
      <c r="G102" s="30"/>
      <c r="H102" s="30"/>
      <c r="I102" s="26">
        <v>1400</v>
      </c>
      <c r="J102" s="26"/>
      <c r="K102" s="26" t="s">
        <v>1184</v>
      </c>
    </row>
    <row r="103" spans="1:11">
      <c r="A103" s="72"/>
      <c r="B103" s="26">
        <v>95</v>
      </c>
      <c r="C103" s="26" t="s">
        <v>1172</v>
      </c>
      <c r="D103" s="26" t="s">
        <v>1182</v>
      </c>
      <c r="E103" s="30" t="s">
        <v>1183</v>
      </c>
      <c r="F103" s="30"/>
      <c r="G103" s="30"/>
      <c r="H103" s="30"/>
      <c r="I103" s="26">
        <v>1400</v>
      </c>
      <c r="J103" s="26"/>
      <c r="K103" s="26" t="s">
        <v>1185</v>
      </c>
    </row>
    <row r="104" spans="1:11">
      <c r="A104" s="72"/>
      <c r="B104" s="26">
        <v>96</v>
      </c>
      <c r="C104" s="26" t="s">
        <v>1174</v>
      </c>
      <c r="D104" s="26" t="s">
        <v>1182</v>
      </c>
      <c r="E104" s="30" t="s">
        <v>1183</v>
      </c>
      <c r="F104" s="30"/>
      <c r="G104" s="30"/>
      <c r="H104" s="30"/>
      <c r="I104" s="26">
        <v>1400</v>
      </c>
      <c r="J104" s="26"/>
      <c r="K104" s="26" t="s">
        <v>1186</v>
      </c>
    </row>
    <row r="105" spans="1:11">
      <c r="A105" s="72"/>
      <c r="B105" s="26">
        <v>97</v>
      </c>
      <c r="C105" s="26" t="s">
        <v>1176</v>
      </c>
      <c r="D105" s="26" t="s">
        <v>1182</v>
      </c>
      <c r="E105" s="30" t="s">
        <v>1183</v>
      </c>
      <c r="F105" s="30"/>
      <c r="G105" s="30"/>
      <c r="H105" s="30"/>
      <c r="I105" s="26">
        <v>1400</v>
      </c>
      <c r="J105" s="26"/>
      <c r="K105" s="26" t="s">
        <v>1187</v>
      </c>
    </row>
    <row r="106" spans="1:11">
      <c r="A106" s="72"/>
      <c r="B106" s="26">
        <v>98</v>
      </c>
      <c r="C106" s="26" t="s">
        <v>1178</v>
      </c>
      <c r="D106" s="26" t="s">
        <v>1182</v>
      </c>
      <c r="E106" s="30" t="s">
        <v>1183</v>
      </c>
      <c r="F106" s="30"/>
      <c r="G106" s="30"/>
      <c r="H106" s="30"/>
      <c r="I106" s="26">
        <v>1400</v>
      </c>
      <c r="J106" s="26"/>
      <c r="K106" s="26" t="s">
        <v>1188</v>
      </c>
    </row>
    <row r="107" spans="1:11">
      <c r="A107" s="72"/>
      <c r="B107" s="26">
        <v>99</v>
      </c>
      <c r="C107" s="26" t="s">
        <v>1180</v>
      </c>
      <c r="D107" s="26" t="s">
        <v>1182</v>
      </c>
      <c r="E107" s="30" t="s">
        <v>1183</v>
      </c>
      <c r="F107" s="30"/>
      <c r="G107" s="30"/>
      <c r="H107" s="30"/>
      <c r="I107" s="26">
        <v>1400</v>
      </c>
      <c r="J107" s="26"/>
      <c r="K107" s="26" t="s">
        <v>1189</v>
      </c>
    </row>
    <row r="108" spans="1:11">
      <c r="A108" s="72"/>
      <c r="B108" s="26">
        <v>100</v>
      </c>
      <c r="C108" s="26" t="s">
        <v>1190</v>
      </c>
      <c r="D108" s="26" t="s">
        <v>1191</v>
      </c>
      <c r="E108" s="30" t="s">
        <v>1192</v>
      </c>
      <c r="F108" s="30"/>
      <c r="G108" s="30"/>
      <c r="H108" s="30"/>
      <c r="I108" s="26">
        <v>700</v>
      </c>
      <c r="J108" s="26"/>
      <c r="K108" s="26" t="s">
        <v>1193</v>
      </c>
    </row>
    <row r="109" spans="1:11">
      <c r="A109" s="72"/>
      <c r="B109" s="26">
        <v>101</v>
      </c>
      <c r="C109" s="27" t="s">
        <v>1194</v>
      </c>
      <c r="D109" s="27" t="s">
        <v>1195</v>
      </c>
      <c r="E109" s="28" t="s">
        <v>1196</v>
      </c>
      <c r="F109" s="28"/>
      <c r="G109" s="28"/>
      <c r="H109" s="28"/>
      <c r="I109" s="27">
        <v>0</v>
      </c>
      <c r="J109" s="27">
        <v>210</v>
      </c>
      <c r="K109" s="27" t="s">
        <v>1197</v>
      </c>
    </row>
    <row r="110" spans="1:11">
      <c r="A110" s="72"/>
      <c r="B110" s="26">
        <v>102</v>
      </c>
      <c r="C110" s="26" t="s">
        <v>1198</v>
      </c>
      <c r="D110" s="26" t="s">
        <v>1199</v>
      </c>
      <c r="E110" s="30" t="s">
        <v>1200</v>
      </c>
      <c r="F110" s="30"/>
      <c r="G110" s="30"/>
      <c r="H110" s="30"/>
      <c r="I110" s="26">
        <v>1350</v>
      </c>
      <c r="J110" s="26"/>
      <c r="K110" s="26" t="s">
        <v>1201</v>
      </c>
    </row>
    <row r="111" spans="1:11">
      <c r="A111" s="72"/>
      <c r="B111" s="26">
        <v>103</v>
      </c>
      <c r="C111" s="26" t="s">
        <v>1198</v>
      </c>
      <c r="D111" s="26" t="s">
        <v>1202</v>
      </c>
      <c r="E111" s="30" t="s">
        <v>1203</v>
      </c>
      <c r="F111" s="30"/>
      <c r="G111" s="30"/>
      <c r="H111" s="30"/>
      <c r="I111" s="26">
        <v>2310</v>
      </c>
      <c r="J111" s="26"/>
      <c r="K111" s="26" t="s">
        <v>1204</v>
      </c>
    </row>
    <row r="112" spans="1:11">
      <c r="A112" s="72"/>
      <c r="B112" s="26">
        <v>104</v>
      </c>
      <c r="C112" s="26" t="s">
        <v>925</v>
      </c>
      <c r="D112" s="26" t="s">
        <v>1205</v>
      </c>
      <c r="E112" s="30" t="s">
        <v>1206</v>
      </c>
      <c r="F112" s="30"/>
      <c r="G112" s="30"/>
      <c r="H112" s="30"/>
      <c r="I112" s="26">
        <v>910</v>
      </c>
      <c r="J112" s="26"/>
      <c r="K112" s="26" t="s">
        <v>1207</v>
      </c>
    </row>
    <row r="113" spans="1:11">
      <c r="A113" s="72"/>
      <c r="B113" s="26">
        <v>105</v>
      </c>
      <c r="C113" s="27" t="s">
        <v>1208</v>
      </c>
      <c r="D113" s="27" t="s">
        <v>1209</v>
      </c>
      <c r="E113" s="28" t="s">
        <v>1210</v>
      </c>
      <c r="F113" s="28"/>
      <c r="G113" s="28"/>
      <c r="H113" s="28"/>
      <c r="I113" s="27">
        <v>0</v>
      </c>
      <c r="J113" s="27">
        <v>200</v>
      </c>
      <c r="K113" s="27" t="s">
        <v>1211</v>
      </c>
    </row>
    <row r="114" spans="1:11">
      <c r="A114" s="72"/>
      <c r="B114" s="26">
        <v>106</v>
      </c>
      <c r="C114" s="26" t="s">
        <v>1212</v>
      </c>
      <c r="D114" s="26" t="s">
        <v>1213</v>
      </c>
      <c r="E114" s="30" t="s">
        <v>1214</v>
      </c>
      <c r="F114" s="30"/>
      <c r="G114" s="30"/>
      <c r="H114" s="30"/>
      <c r="I114" s="26">
        <v>1340</v>
      </c>
      <c r="J114" s="26"/>
      <c r="K114" s="26" t="s">
        <v>1215</v>
      </c>
    </row>
    <row r="115" spans="1:11">
      <c r="A115" s="72"/>
      <c r="B115" s="26">
        <v>107</v>
      </c>
      <c r="C115" s="26" t="s">
        <v>1212</v>
      </c>
      <c r="D115" s="26" t="s">
        <v>1216</v>
      </c>
      <c r="E115" s="30" t="s">
        <v>1217</v>
      </c>
      <c r="F115" s="30"/>
      <c r="G115" s="30"/>
      <c r="H115" s="30"/>
      <c r="I115" s="26">
        <v>1520</v>
      </c>
      <c r="J115" s="26"/>
      <c r="K115" s="26" t="s">
        <v>1218</v>
      </c>
    </row>
    <row r="116" spans="1:11">
      <c r="A116" s="72"/>
      <c r="B116" s="26">
        <v>108</v>
      </c>
      <c r="C116" s="26" t="s">
        <v>1219</v>
      </c>
      <c r="D116" s="26" t="s">
        <v>1220</v>
      </c>
      <c r="E116" s="30" t="s">
        <v>1210</v>
      </c>
      <c r="F116" s="30"/>
      <c r="G116" s="30"/>
      <c r="H116" s="30"/>
      <c r="I116" s="26">
        <v>570</v>
      </c>
      <c r="J116" s="26"/>
      <c r="K116" s="26" t="s">
        <v>1221</v>
      </c>
    </row>
    <row r="117" spans="1:11">
      <c r="A117" s="72"/>
      <c r="B117" s="26">
        <v>109</v>
      </c>
      <c r="C117" s="26" t="s">
        <v>1222</v>
      </c>
      <c r="D117" s="73" t="s">
        <v>1223</v>
      </c>
      <c r="E117" s="30" t="s">
        <v>1224</v>
      </c>
      <c r="F117" s="30"/>
      <c r="G117" s="30"/>
      <c r="H117" s="30"/>
      <c r="I117" s="26">
        <v>790</v>
      </c>
      <c r="J117" s="26"/>
      <c r="K117" s="26" t="s">
        <v>1225</v>
      </c>
    </row>
    <row r="118" spans="1:11">
      <c r="A118" s="72"/>
      <c r="B118" s="26">
        <v>110</v>
      </c>
      <c r="C118" s="26" t="s">
        <v>1222</v>
      </c>
      <c r="D118" s="73" t="s">
        <v>1226</v>
      </c>
      <c r="E118" s="30" t="s">
        <v>1227</v>
      </c>
      <c r="F118" s="30"/>
      <c r="G118" s="30"/>
      <c r="H118" s="30"/>
      <c r="I118" s="26">
        <v>990</v>
      </c>
      <c r="J118" s="26"/>
      <c r="K118" s="26" t="s">
        <v>1228</v>
      </c>
    </row>
    <row r="119" spans="1:11">
      <c r="A119" s="72"/>
      <c r="B119" s="26">
        <v>111</v>
      </c>
      <c r="C119" s="26" t="s">
        <v>1229</v>
      </c>
      <c r="D119" s="73" t="s">
        <v>1230</v>
      </c>
      <c r="E119" s="30" t="s">
        <v>1224</v>
      </c>
      <c r="F119" s="30"/>
      <c r="G119" s="30"/>
      <c r="H119" s="30"/>
      <c r="I119" s="26">
        <v>790</v>
      </c>
      <c r="J119" s="26"/>
      <c r="K119" s="26" t="s">
        <v>1231</v>
      </c>
    </row>
    <row r="120" spans="1:11">
      <c r="A120" s="72"/>
      <c r="B120" s="26">
        <v>112</v>
      </c>
      <c r="C120" s="26" t="s">
        <v>1229</v>
      </c>
      <c r="D120" s="26" t="s">
        <v>1232</v>
      </c>
      <c r="E120" s="30" t="s">
        <v>1233</v>
      </c>
      <c r="F120" s="30"/>
      <c r="G120" s="30"/>
      <c r="H120" s="30"/>
      <c r="I120" s="26">
        <v>1120</v>
      </c>
      <c r="J120" s="26"/>
      <c r="K120" s="26" t="s">
        <v>1234</v>
      </c>
    </row>
    <row r="121" spans="1:11">
      <c r="A121" s="72"/>
      <c r="B121" s="26">
        <v>113</v>
      </c>
      <c r="C121" s="26" t="s">
        <v>1235</v>
      </c>
      <c r="D121" s="26" t="s">
        <v>1236</v>
      </c>
      <c r="E121" s="30" t="s">
        <v>1237</v>
      </c>
      <c r="F121" s="30"/>
      <c r="G121" s="30"/>
      <c r="H121" s="30"/>
      <c r="I121" s="26">
        <v>1340</v>
      </c>
      <c r="J121" s="26"/>
      <c r="K121" s="26" t="s">
        <v>1238</v>
      </c>
    </row>
    <row r="122" spans="1:11">
      <c r="A122" s="72"/>
      <c r="B122" s="26">
        <v>114</v>
      </c>
      <c r="C122" s="26" t="s">
        <v>1235</v>
      </c>
      <c r="D122" s="26" t="s">
        <v>1239</v>
      </c>
      <c r="E122" s="30" t="s">
        <v>1240</v>
      </c>
      <c r="F122" s="30"/>
      <c r="G122" s="30"/>
      <c r="H122" s="30"/>
      <c r="I122" s="26">
        <v>547</v>
      </c>
      <c r="J122" s="26"/>
      <c r="K122" s="26" t="s">
        <v>1241</v>
      </c>
    </row>
    <row r="123" spans="1:11">
      <c r="A123" s="72"/>
      <c r="B123" s="26">
        <v>115</v>
      </c>
      <c r="C123" s="26" t="s">
        <v>1242</v>
      </c>
      <c r="D123" s="26" t="s">
        <v>1243</v>
      </c>
      <c r="E123" s="30" t="s">
        <v>1244</v>
      </c>
      <c r="F123" s="30"/>
      <c r="G123" s="30"/>
      <c r="H123" s="30"/>
      <c r="I123" s="26">
        <v>730</v>
      </c>
      <c r="J123" s="26"/>
      <c r="K123" s="26" t="s">
        <v>1245</v>
      </c>
    </row>
    <row r="124" spans="1:11" s="74" customFormat="1" ht="15">
      <c r="A124" s="72"/>
      <c r="B124" s="26">
        <v>116</v>
      </c>
      <c r="C124" s="27" t="s">
        <v>1246</v>
      </c>
      <c r="D124" s="27" t="s">
        <v>1247</v>
      </c>
      <c r="E124" s="28" t="s">
        <v>1248</v>
      </c>
      <c r="F124" s="28"/>
      <c r="G124" s="28"/>
      <c r="H124" s="28"/>
      <c r="I124" s="27">
        <v>0</v>
      </c>
      <c r="J124" s="27">
        <v>148</v>
      </c>
      <c r="K124" s="27" t="s">
        <v>1249</v>
      </c>
    </row>
    <row r="125" spans="1:11" s="74" customFormat="1" ht="15">
      <c r="A125" s="72"/>
      <c r="B125" s="26">
        <v>117</v>
      </c>
      <c r="C125" s="27" t="s">
        <v>1246</v>
      </c>
      <c r="D125" s="27" t="s">
        <v>1250</v>
      </c>
      <c r="E125" s="28" t="s">
        <v>1251</v>
      </c>
      <c r="F125" s="28"/>
      <c r="G125" s="28"/>
      <c r="H125" s="28"/>
      <c r="I125" s="27">
        <v>0</v>
      </c>
      <c r="J125" s="27">
        <v>189</v>
      </c>
      <c r="K125" s="27" t="s">
        <v>1252</v>
      </c>
    </row>
    <row r="126" spans="1:11">
      <c r="A126" s="72"/>
      <c r="B126" s="26">
        <v>118</v>
      </c>
      <c r="C126" s="26" t="s">
        <v>1253</v>
      </c>
      <c r="D126" s="26" t="s">
        <v>1254</v>
      </c>
      <c r="E126" s="30" t="s">
        <v>1248</v>
      </c>
      <c r="F126" s="30"/>
      <c r="G126" s="30"/>
      <c r="H126" s="30"/>
      <c r="I126" s="26">
        <v>540</v>
      </c>
      <c r="J126" s="26"/>
      <c r="K126" s="26" t="s">
        <v>1255</v>
      </c>
    </row>
    <row r="127" spans="1:11">
      <c r="A127" s="72"/>
      <c r="B127" s="26">
        <v>119</v>
      </c>
      <c r="C127" s="26" t="s">
        <v>1253</v>
      </c>
      <c r="D127" s="26" t="s">
        <v>1256</v>
      </c>
      <c r="E127" s="30" t="s">
        <v>1251</v>
      </c>
      <c r="F127" s="30"/>
      <c r="G127" s="30"/>
      <c r="H127" s="30"/>
      <c r="I127" s="26">
        <v>2060</v>
      </c>
      <c r="J127" s="26"/>
      <c r="K127" s="26" t="s">
        <v>1257</v>
      </c>
    </row>
    <row r="128" spans="1:11">
      <c r="A128" s="72"/>
      <c r="B128" s="26">
        <v>120</v>
      </c>
      <c r="C128" s="26" t="s">
        <v>1258</v>
      </c>
      <c r="D128" s="26" t="s">
        <v>1259</v>
      </c>
      <c r="E128" s="30" t="s">
        <v>902</v>
      </c>
      <c r="F128" s="30"/>
      <c r="G128" s="30"/>
      <c r="H128" s="30"/>
      <c r="I128" s="26">
        <v>1520</v>
      </c>
      <c r="J128" s="26"/>
      <c r="K128" s="26" t="s">
        <v>1260</v>
      </c>
    </row>
    <row r="129" spans="1:11">
      <c r="A129" s="72"/>
      <c r="B129" s="26">
        <v>121</v>
      </c>
      <c r="C129" s="26" t="s">
        <v>1258</v>
      </c>
      <c r="D129" s="26" t="s">
        <v>1261</v>
      </c>
      <c r="E129" s="30" t="s">
        <v>905</v>
      </c>
      <c r="F129" s="30"/>
      <c r="G129" s="30"/>
      <c r="H129" s="30"/>
      <c r="I129" s="26">
        <v>1400</v>
      </c>
      <c r="J129" s="26"/>
      <c r="K129" s="26" t="s">
        <v>1262</v>
      </c>
    </row>
    <row r="130" spans="1:11">
      <c r="A130" s="72"/>
      <c r="B130" s="26">
        <v>122</v>
      </c>
      <c r="C130" s="26" t="s">
        <v>1263</v>
      </c>
      <c r="D130" s="26" t="s">
        <v>1264</v>
      </c>
      <c r="E130" s="30" t="s">
        <v>1265</v>
      </c>
      <c r="F130" s="30"/>
      <c r="G130" s="30"/>
      <c r="H130" s="30"/>
      <c r="I130" s="26">
        <v>700</v>
      </c>
      <c r="J130" s="26"/>
      <c r="K130" s="26" t="s">
        <v>1266</v>
      </c>
    </row>
    <row r="131" spans="1:11">
      <c r="A131" s="72"/>
      <c r="B131" s="26">
        <v>123</v>
      </c>
      <c r="C131" s="26" t="s">
        <v>1263</v>
      </c>
      <c r="D131" s="26" t="s">
        <v>1267</v>
      </c>
      <c r="E131" s="30" t="s">
        <v>1268</v>
      </c>
      <c r="F131" s="30"/>
      <c r="G131" s="30"/>
      <c r="H131" s="30"/>
      <c r="I131" s="26">
        <v>910</v>
      </c>
      <c r="J131" s="26"/>
      <c r="K131" s="26" t="s">
        <v>1269</v>
      </c>
    </row>
    <row r="132" spans="1:11">
      <c r="A132" s="72"/>
      <c r="B132" s="26">
        <v>124</v>
      </c>
      <c r="C132" s="26" t="s">
        <v>1270</v>
      </c>
      <c r="D132" s="26" t="s">
        <v>1271</v>
      </c>
      <c r="E132" s="30" t="s">
        <v>1272</v>
      </c>
      <c r="F132" s="30"/>
      <c r="G132" s="30"/>
      <c r="H132" s="30"/>
      <c r="I132" s="26">
        <v>2990</v>
      </c>
      <c r="J132" s="26"/>
      <c r="K132" s="26" t="s">
        <v>1273</v>
      </c>
    </row>
    <row r="133" spans="1:11">
      <c r="A133" s="72"/>
      <c r="B133" s="26">
        <v>125</v>
      </c>
      <c r="C133" s="26" t="s">
        <v>1274</v>
      </c>
      <c r="D133" s="26" t="s">
        <v>1275</v>
      </c>
      <c r="E133" s="30" t="s">
        <v>1276</v>
      </c>
      <c r="F133" s="30"/>
      <c r="G133" s="30"/>
      <c r="H133" s="30"/>
      <c r="I133" s="26">
        <v>730</v>
      </c>
      <c r="J133" s="26"/>
      <c r="K133" s="26" t="s">
        <v>1277</v>
      </c>
    </row>
    <row r="134" spans="1:11">
      <c r="A134" s="72"/>
      <c r="B134" s="26">
        <v>126</v>
      </c>
      <c r="C134" s="26" t="s">
        <v>1274</v>
      </c>
      <c r="D134" s="26" t="s">
        <v>1278</v>
      </c>
      <c r="E134" s="30" t="s">
        <v>1279</v>
      </c>
      <c r="F134" s="30"/>
      <c r="G134" s="30"/>
      <c r="H134" s="30"/>
      <c r="I134" s="26">
        <v>1630</v>
      </c>
      <c r="J134" s="26"/>
      <c r="K134" s="26" t="s">
        <v>1280</v>
      </c>
    </row>
    <row r="135" spans="1:11">
      <c r="A135" s="72"/>
      <c r="B135" s="26">
        <v>127</v>
      </c>
      <c r="C135" s="26" t="s">
        <v>1281</v>
      </c>
      <c r="D135" s="26" t="s">
        <v>1282</v>
      </c>
      <c r="E135" s="30" t="s">
        <v>1283</v>
      </c>
      <c r="F135" s="30"/>
      <c r="G135" s="30"/>
      <c r="H135" s="30"/>
      <c r="I135" s="26">
        <v>1040</v>
      </c>
      <c r="J135" s="26"/>
      <c r="K135" s="26" t="s">
        <v>1284</v>
      </c>
    </row>
    <row r="136" spans="1:11">
      <c r="A136" s="72"/>
      <c r="B136" s="26">
        <v>128</v>
      </c>
      <c r="C136" s="26" t="s">
        <v>1285</v>
      </c>
      <c r="D136" s="26" t="s">
        <v>1282</v>
      </c>
      <c r="E136" s="30" t="s">
        <v>1283</v>
      </c>
      <c r="F136" s="30"/>
      <c r="G136" s="30"/>
      <c r="H136" s="30"/>
      <c r="I136" s="26">
        <v>1040</v>
      </c>
      <c r="J136" s="26"/>
      <c r="K136" s="26" t="s">
        <v>1286</v>
      </c>
    </row>
    <row r="137" spans="1:11">
      <c r="A137" s="72"/>
      <c r="B137" s="26">
        <v>129</v>
      </c>
      <c r="C137" s="26" t="s">
        <v>1281</v>
      </c>
      <c r="D137" s="26" t="s">
        <v>1287</v>
      </c>
      <c r="E137" s="30" t="s">
        <v>1288</v>
      </c>
      <c r="F137" s="30"/>
      <c r="G137" s="30"/>
      <c r="H137" s="30"/>
      <c r="I137" s="26">
        <v>1630</v>
      </c>
      <c r="J137" s="26"/>
      <c r="K137" s="26" t="s">
        <v>1289</v>
      </c>
    </row>
    <row r="138" spans="1:11">
      <c r="A138" s="72"/>
      <c r="B138" s="26">
        <v>130</v>
      </c>
      <c r="C138" s="26" t="s">
        <v>1285</v>
      </c>
      <c r="D138" s="26" t="s">
        <v>1287</v>
      </c>
      <c r="E138" s="30" t="s">
        <v>1288</v>
      </c>
      <c r="F138" s="30"/>
      <c r="G138" s="30"/>
      <c r="H138" s="30"/>
      <c r="I138" s="26">
        <v>1630</v>
      </c>
      <c r="J138" s="26"/>
      <c r="K138" s="26" t="s">
        <v>1290</v>
      </c>
    </row>
    <row r="139" spans="1:11">
      <c r="A139" s="72"/>
      <c r="B139" s="26">
        <v>131</v>
      </c>
      <c r="C139" s="26" t="s">
        <v>1291</v>
      </c>
      <c r="D139" s="26" t="s">
        <v>1292</v>
      </c>
      <c r="E139" s="30" t="s">
        <v>1293</v>
      </c>
      <c r="F139" s="30"/>
      <c r="G139" s="30"/>
      <c r="H139" s="30"/>
      <c r="I139" s="26">
        <v>1470</v>
      </c>
      <c r="J139" s="26"/>
      <c r="K139" s="26" t="s">
        <v>1294</v>
      </c>
    </row>
    <row r="140" spans="1:11">
      <c r="A140" s="72"/>
      <c r="B140" s="26">
        <v>132</v>
      </c>
      <c r="C140" s="26" t="s">
        <v>1295</v>
      </c>
      <c r="D140" s="26" t="s">
        <v>1292</v>
      </c>
      <c r="E140" s="30" t="s">
        <v>1293</v>
      </c>
      <c r="F140" s="30"/>
      <c r="G140" s="30"/>
      <c r="H140" s="30"/>
      <c r="I140" s="26">
        <v>1470</v>
      </c>
      <c r="J140" s="26"/>
      <c r="K140" s="26" t="s">
        <v>1296</v>
      </c>
    </row>
    <row r="141" spans="1:11">
      <c r="A141" s="72"/>
      <c r="B141" s="26">
        <v>133</v>
      </c>
      <c r="C141" s="26" t="s">
        <v>1291</v>
      </c>
      <c r="D141" s="26" t="s">
        <v>1297</v>
      </c>
      <c r="E141" s="30" t="s">
        <v>1298</v>
      </c>
      <c r="F141" s="30"/>
      <c r="G141" s="30"/>
      <c r="H141" s="30"/>
      <c r="I141" s="26">
        <v>1680</v>
      </c>
      <c r="J141" s="26"/>
      <c r="K141" s="26" t="s">
        <v>1299</v>
      </c>
    </row>
    <row r="142" spans="1:11">
      <c r="A142" s="72"/>
      <c r="B142" s="26">
        <v>134</v>
      </c>
      <c r="C142" s="26" t="s">
        <v>1300</v>
      </c>
      <c r="D142" s="26" t="s">
        <v>1301</v>
      </c>
      <c r="E142" s="30" t="s">
        <v>1126</v>
      </c>
      <c r="F142" s="30"/>
      <c r="G142" s="30"/>
      <c r="H142" s="30"/>
      <c r="I142" s="26">
        <v>890</v>
      </c>
      <c r="J142" s="26"/>
      <c r="K142" s="26" t="s">
        <v>1302</v>
      </c>
    </row>
    <row r="143" spans="1:11">
      <c r="A143" s="72"/>
      <c r="B143" s="26">
        <v>135</v>
      </c>
      <c r="C143" s="26" t="s">
        <v>1300</v>
      </c>
      <c r="D143" s="26" t="s">
        <v>1303</v>
      </c>
      <c r="E143" s="30" t="s">
        <v>1304</v>
      </c>
      <c r="F143" s="30"/>
      <c r="G143" s="30"/>
      <c r="H143" s="30"/>
      <c r="I143" s="26">
        <v>1250</v>
      </c>
      <c r="J143" s="26"/>
      <c r="K143" s="26" t="s">
        <v>1305</v>
      </c>
    </row>
    <row r="144" spans="1:11">
      <c r="A144" s="72"/>
      <c r="B144" s="26">
        <v>136</v>
      </c>
      <c r="C144" s="26" t="s">
        <v>1306</v>
      </c>
      <c r="D144" s="73" t="s">
        <v>1307</v>
      </c>
      <c r="E144" s="30" t="s">
        <v>1308</v>
      </c>
      <c r="F144" s="30"/>
      <c r="G144" s="30"/>
      <c r="H144" s="30"/>
      <c r="I144" s="26">
        <v>1200</v>
      </c>
      <c r="J144" s="26"/>
      <c r="K144" s="26" t="s">
        <v>1309</v>
      </c>
    </row>
    <row r="145" spans="1:11">
      <c r="A145" s="72"/>
      <c r="B145" s="26">
        <v>137</v>
      </c>
      <c r="C145" s="26" t="s">
        <v>1310</v>
      </c>
      <c r="D145" s="26" t="s">
        <v>1311</v>
      </c>
      <c r="E145" s="30" t="s">
        <v>1312</v>
      </c>
      <c r="F145" s="30"/>
      <c r="G145" s="30"/>
      <c r="H145" s="30"/>
      <c r="I145" s="26">
        <v>570</v>
      </c>
      <c r="J145" s="26"/>
      <c r="K145" s="26" t="s">
        <v>1313</v>
      </c>
    </row>
    <row r="146" spans="1:11">
      <c r="A146" s="72"/>
      <c r="B146" s="26">
        <v>138</v>
      </c>
      <c r="C146" s="26" t="s">
        <v>1314</v>
      </c>
      <c r="D146" s="26" t="s">
        <v>1315</v>
      </c>
      <c r="E146" s="30" t="s">
        <v>1316</v>
      </c>
      <c r="F146" s="30"/>
      <c r="G146" s="30"/>
      <c r="H146" s="30"/>
      <c r="I146" s="26">
        <v>1210</v>
      </c>
      <c r="J146" s="26"/>
      <c r="K146" s="26" t="s">
        <v>1317</v>
      </c>
    </row>
    <row r="147" spans="1:11">
      <c r="A147" s="72"/>
      <c r="B147" s="26">
        <v>139</v>
      </c>
      <c r="C147" s="27" t="s">
        <v>1318</v>
      </c>
      <c r="D147" s="27" t="s">
        <v>1319</v>
      </c>
      <c r="E147" s="28" t="s">
        <v>1320</v>
      </c>
      <c r="F147" s="28"/>
      <c r="G147" s="28"/>
      <c r="H147" s="28"/>
      <c r="I147" s="27">
        <v>0</v>
      </c>
      <c r="J147" s="27">
        <v>0</v>
      </c>
      <c r="K147" s="27" t="s">
        <v>1321</v>
      </c>
    </row>
    <row r="148" spans="1:11">
      <c r="A148" s="72"/>
      <c r="B148" s="26">
        <v>140</v>
      </c>
      <c r="C148" s="26" t="s">
        <v>1322</v>
      </c>
      <c r="D148" s="26" t="s">
        <v>1323</v>
      </c>
      <c r="E148" s="30" t="s">
        <v>1324</v>
      </c>
      <c r="F148" s="30"/>
      <c r="G148" s="30"/>
      <c r="H148" s="30"/>
      <c r="I148" s="26">
        <v>870</v>
      </c>
      <c r="J148" s="26"/>
      <c r="K148" s="26" t="s">
        <v>1325</v>
      </c>
    </row>
    <row r="149" spans="1:11">
      <c r="A149" s="72"/>
      <c r="B149" s="26">
        <v>141</v>
      </c>
      <c r="C149" s="26" t="s">
        <v>1322</v>
      </c>
      <c r="D149" s="26" t="s">
        <v>1326</v>
      </c>
      <c r="E149" s="30" t="s">
        <v>1327</v>
      </c>
      <c r="F149" s="30"/>
      <c r="G149" s="30"/>
      <c r="H149" s="30"/>
      <c r="I149" s="26">
        <v>870</v>
      </c>
      <c r="J149" s="26"/>
      <c r="K149" s="26" t="s">
        <v>1328</v>
      </c>
    </row>
    <row r="150" spans="1:11">
      <c r="A150" s="72"/>
      <c r="B150" s="26">
        <v>142</v>
      </c>
      <c r="C150" s="26" t="s">
        <v>1329</v>
      </c>
      <c r="D150" s="26" t="s">
        <v>1330</v>
      </c>
      <c r="E150" s="30" t="s">
        <v>1331</v>
      </c>
      <c r="F150" s="30"/>
      <c r="G150" s="30"/>
      <c r="H150" s="30"/>
      <c r="I150" s="26">
        <v>980</v>
      </c>
      <c r="J150" s="26"/>
      <c r="K150" s="26" t="s">
        <v>1332</v>
      </c>
    </row>
    <row r="151" spans="1:11">
      <c r="A151" s="72"/>
      <c r="B151" s="26">
        <v>143</v>
      </c>
      <c r="C151" s="26" t="s">
        <v>1329</v>
      </c>
      <c r="D151" s="26" t="s">
        <v>1333</v>
      </c>
      <c r="E151" s="30" t="s">
        <v>1334</v>
      </c>
      <c r="F151" s="30"/>
      <c r="G151" s="30"/>
      <c r="H151" s="30"/>
      <c r="I151" s="26">
        <v>1690</v>
      </c>
      <c r="J151" s="26"/>
      <c r="K151" s="26" t="s">
        <v>1335</v>
      </c>
    </row>
    <row r="152" spans="1:11">
      <c r="A152" s="72"/>
      <c r="B152" s="26">
        <v>144</v>
      </c>
      <c r="C152" s="26" t="s">
        <v>1336</v>
      </c>
      <c r="D152" s="26" t="s">
        <v>1337</v>
      </c>
      <c r="E152" s="30" t="s">
        <v>1338</v>
      </c>
      <c r="F152" s="30"/>
      <c r="G152" s="30"/>
      <c r="H152" s="30"/>
      <c r="I152" s="26">
        <v>470</v>
      </c>
      <c r="J152" s="26"/>
      <c r="K152" s="26" t="s">
        <v>1339</v>
      </c>
    </row>
    <row r="153" spans="1:11">
      <c r="A153" s="72"/>
      <c r="B153" s="26">
        <v>145</v>
      </c>
      <c r="C153" s="26" t="s">
        <v>1340</v>
      </c>
      <c r="D153" s="26" t="s">
        <v>1341</v>
      </c>
      <c r="E153" s="30" t="s">
        <v>1342</v>
      </c>
      <c r="F153" s="30"/>
      <c r="G153" s="30"/>
      <c r="H153" s="30"/>
      <c r="I153" s="26">
        <v>490</v>
      </c>
      <c r="J153" s="26"/>
      <c r="K153" s="26" t="s">
        <v>1343</v>
      </c>
    </row>
    <row r="154" spans="1:11">
      <c r="A154" s="72"/>
      <c r="B154" s="26">
        <v>146</v>
      </c>
      <c r="C154" s="26" t="s">
        <v>1340</v>
      </c>
      <c r="D154" s="26" t="s">
        <v>1344</v>
      </c>
      <c r="E154" s="30" t="s">
        <v>1345</v>
      </c>
      <c r="F154" s="30"/>
      <c r="G154" s="30"/>
      <c r="H154" s="30"/>
      <c r="I154" s="26">
        <v>720</v>
      </c>
      <c r="J154" s="26"/>
      <c r="K154" s="26" t="s">
        <v>1346</v>
      </c>
    </row>
    <row r="155" spans="1:11">
      <c r="A155" s="72"/>
      <c r="B155" s="26">
        <v>147</v>
      </c>
      <c r="C155" s="26" t="s">
        <v>1347</v>
      </c>
      <c r="D155" s="26" t="s">
        <v>1348</v>
      </c>
      <c r="E155" s="30" t="s">
        <v>1349</v>
      </c>
      <c r="F155" s="30"/>
      <c r="G155" s="30"/>
      <c r="H155" s="30"/>
      <c r="I155" s="26">
        <v>1420</v>
      </c>
      <c r="J155" s="26"/>
      <c r="K155" s="26" t="s">
        <v>1350</v>
      </c>
    </row>
    <row r="156" spans="1:11">
      <c r="A156" s="72"/>
      <c r="B156" s="26">
        <v>148</v>
      </c>
      <c r="C156" s="26" t="s">
        <v>1347</v>
      </c>
      <c r="D156" s="26" t="s">
        <v>1351</v>
      </c>
      <c r="E156" s="30" t="s">
        <v>1251</v>
      </c>
      <c r="F156" s="30"/>
      <c r="G156" s="30"/>
      <c r="H156" s="30"/>
      <c r="I156" s="26">
        <v>2060</v>
      </c>
      <c r="J156" s="26"/>
      <c r="K156" s="26" t="s">
        <v>1352</v>
      </c>
    </row>
    <row r="157" spans="1:11">
      <c r="A157" s="72"/>
      <c r="B157" s="26">
        <v>149</v>
      </c>
      <c r="C157" s="26" t="s">
        <v>1353</v>
      </c>
      <c r="D157" s="26" t="s">
        <v>1354</v>
      </c>
      <c r="E157" s="30" t="s">
        <v>1017</v>
      </c>
      <c r="F157" s="30"/>
      <c r="G157" s="30"/>
      <c r="H157" s="30"/>
      <c r="I157" s="26">
        <v>820</v>
      </c>
      <c r="J157" s="26"/>
      <c r="K157" s="26" t="s">
        <v>1355</v>
      </c>
    </row>
    <row r="158" spans="1:11">
      <c r="A158" s="72"/>
      <c r="B158" s="26">
        <v>150</v>
      </c>
      <c r="C158" s="26" t="s">
        <v>1353</v>
      </c>
      <c r="D158" s="26" t="s">
        <v>1356</v>
      </c>
      <c r="E158" s="30" t="s">
        <v>1143</v>
      </c>
      <c r="F158" s="30"/>
      <c r="G158" s="30"/>
      <c r="H158" s="30"/>
      <c r="I158" s="26">
        <v>840</v>
      </c>
      <c r="J158" s="26"/>
      <c r="K158" s="26" t="s">
        <v>1357</v>
      </c>
    </row>
    <row r="159" spans="1:11">
      <c r="A159" s="72"/>
      <c r="B159" s="26">
        <v>151</v>
      </c>
      <c r="C159" s="27" t="s">
        <v>1358</v>
      </c>
      <c r="D159" s="27" t="s">
        <v>1359</v>
      </c>
      <c r="E159" s="28" t="s">
        <v>1360</v>
      </c>
      <c r="F159" s="28"/>
      <c r="G159" s="28"/>
      <c r="H159" s="28"/>
      <c r="I159" s="27">
        <v>0</v>
      </c>
      <c r="J159" s="27">
        <v>110</v>
      </c>
      <c r="K159" s="27" t="s">
        <v>1361</v>
      </c>
    </row>
    <row r="160" spans="1:11">
      <c r="A160" s="72"/>
      <c r="B160" s="26">
        <v>152</v>
      </c>
      <c r="C160" s="27" t="s">
        <v>1358</v>
      </c>
      <c r="D160" s="27" t="s">
        <v>1362</v>
      </c>
      <c r="E160" s="28" t="s">
        <v>1363</v>
      </c>
      <c r="F160" s="28"/>
      <c r="G160" s="28"/>
      <c r="H160" s="28"/>
      <c r="I160" s="27">
        <v>0</v>
      </c>
      <c r="J160" s="27">
        <v>174</v>
      </c>
      <c r="K160" s="27" t="s">
        <v>1364</v>
      </c>
    </row>
    <row r="161" spans="1:11">
      <c r="A161" s="72"/>
      <c r="B161" s="26">
        <v>153</v>
      </c>
      <c r="C161" s="26" t="s">
        <v>1336</v>
      </c>
      <c r="D161" s="26" t="s">
        <v>1365</v>
      </c>
      <c r="E161" s="30" t="s">
        <v>1366</v>
      </c>
      <c r="F161" s="30"/>
      <c r="G161" s="30"/>
      <c r="H161" s="30"/>
      <c r="I161" s="26">
        <v>1150</v>
      </c>
      <c r="J161" s="26"/>
      <c r="K161" s="26" t="s">
        <v>1367</v>
      </c>
    </row>
    <row r="162" spans="1:11">
      <c r="A162" s="72"/>
      <c r="B162" s="26">
        <v>154</v>
      </c>
      <c r="C162" s="26" t="s">
        <v>1368</v>
      </c>
      <c r="D162" s="26" t="s">
        <v>1369</v>
      </c>
      <c r="E162" s="30" t="s">
        <v>920</v>
      </c>
      <c r="F162" s="30"/>
      <c r="G162" s="30"/>
      <c r="H162" s="30"/>
      <c r="I162" s="26">
        <v>420</v>
      </c>
      <c r="J162" s="26"/>
      <c r="K162" s="26" t="s">
        <v>1370</v>
      </c>
    </row>
    <row r="163" spans="1:11">
      <c r="A163" s="72"/>
      <c r="B163" s="26">
        <v>155</v>
      </c>
      <c r="C163" s="26" t="s">
        <v>1368</v>
      </c>
      <c r="D163" s="26" t="s">
        <v>1371</v>
      </c>
      <c r="E163" s="30" t="s">
        <v>923</v>
      </c>
      <c r="F163" s="30"/>
      <c r="G163" s="30"/>
      <c r="H163" s="30"/>
      <c r="I163" s="26">
        <v>860</v>
      </c>
      <c r="J163" s="26"/>
      <c r="K163" s="26" t="s">
        <v>1372</v>
      </c>
    </row>
    <row r="164" spans="1:11">
      <c r="A164" s="72"/>
      <c r="B164" s="26">
        <v>156</v>
      </c>
      <c r="C164" s="26" t="s">
        <v>1295</v>
      </c>
      <c r="D164" s="26" t="s">
        <v>1373</v>
      </c>
      <c r="E164" s="30" t="s">
        <v>1298</v>
      </c>
      <c r="F164" s="30"/>
      <c r="G164" s="30"/>
      <c r="H164" s="30"/>
      <c r="I164" s="26">
        <v>1680</v>
      </c>
      <c r="J164" s="26"/>
      <c r="K164" s="26" t="s">
        <v>1374</v>
      </c>
    </row>
    <row r="165" spans="1:11" ht="27" customHeight="1">
      <c r="A165" s="72"/>
      <c r="B165" s="26">
        <v>157</v>
      </c>
      <c r="C165" s="26" t="s">
        <v>1043</v>
      </c>
      <c r="D165" s="26" t="s">
        <v>1375</v>
      </c>
      <c r="E165" s="181" t="s">
        <v>1376</v>
      </c>
      <c r="F165" s="182"/>
      <c r="G165" s="182"/>
      <c r="H165" s="183"/>
      <c r="I165" s="26">
        <v>1570</v>
      </c>
      <c r="J165" s="26"/>
      <c r="K165" s="26" t="s">
        <v>1377</v>
      </c>
    </row>
    <row r="166" spans="1:11" ht="27" customHeight="1">
      <c r="A166" s="72"/>
      <c r="B166" s="26">
        <v>158</v>
      </c>
      <c r="C166" s="26" t="s">
        <v>1036</v>
      </c>
      <c r="D166" s="26" t="s">
        <v>1375</v>
      </c>
      <c r="E166" s="181" t="s">
        <v>1376</v>
      </c>
      <c r="F166" s="182"/>
      <c r="G166" s="182"/>
      <c r="H166" s="183"/>
      <c r="I166" s="26">
        <v>1570</v>
      </c>
      <c r="J166" s="26"/>
      <c r="K166" s="26" t="s">
        <v>1378</v>
      </c>
    </row>
    <row r="167" spans="1:11">
      <c r="A167" s="72"/>
      <c r="B167" s="26">
        <v>159</v>
      </c>
      <c r="C167" s="26" t="s">
        <v>1379</v>
      </c>
      <c r="D167" s="26" t="s">
        <v>1380</v>
      </c>
      <c r="E167" s="30" t="s">
        <v>1381</v>
      </c>
      <c r="F167" s="30"/>
      <c r="G167" s="30"/>
      <c r="H167" s="30"/>
      <c r="I167" s="26">
        <v>520</v>
      </c>
      <c r="J167" s="26"/>
      <c r="K167" s="26" t="s">
        <v>1382</v>
      </c>
    </row>
    <row r="168" spans="1:11">
      <c r="A168" s="72"/>
      <c r="B168" s="26">
        <v>160</v>
      </c>
      <c r="C168" s="26" t="s">
        <v>1379</v>
      </c>
      <c r="D168" s="26" t="s">
        <v>1383</v>
      </c>
      <c r="E168" s="30" t="s">
        <v>877</v>
      </c>
      <c r="F168" s="30"/>
      <c r="G168" s="30"/>
      <c r="H168" s="30"/>
      <c r="I168" s="26">
        <v>1290</v>
      </c>
      <c r="J168" s="26"/>
      <c r="K168" s="26" t="s">
        <v>1384</v>
      </c>
    </row>
    <row r="169" spans="1:11">
      <c r="A169" s="72"/>
      <c r="B169" s="26">
        <v>161</v>
      </c>
      <c r="C169" s="26" t="s">
        <v>1385</v>
      </c>
      <c r="D169" s="26" t="s">
        <v>1386</v>
      </c>
      <c r="E169" s="30" t="s">
        <v>945</v>
      </c>
      <c r="F169" s="30"/>
      <c r="G169" s="30"/>
      <c r="H169" s="30"/>
      <c r="I169" s="26">
        <v>590</v>
      </c>
      <c r="J169" s="26"/>
      <c r="K169" s="26" t="s">
        <v>1387</v>
      </c>
    </row>
    <row r="170" spans="1:11">
      <c r="A170" s="72"/>
      <c r="B170" s="26">
        <v>162</v>
      </c>
      <c r="C170" s="26" t="s">
        <v>1385</v>
      </c>
      <c r="D170" s="26" t="s">
        <v>1388</v>
      </c>
      <c r="E170" s="30" t="s">
        <v>877</v>
      </c>
      <c r="F170" s="30"/>
      <c r="G170" s="30"/>
      <c r="H170" s="30"/>
      <c r="I170" s="26">
        <v>1290</v>
      </c>
      <c r="J170" s="26"/>
      <c r="K170" s="26" t="s">
        <v>1389</v>
      </c>
    </row>
    <row r="171" spans="1:11">
      <c r="A171" s="72"/>
      <c r="B171" s="26">
        <v>163</v>
      </c>
      <c r="C171" s="26" t="s">
        <v>1390</v>
      </c>
      <c r="D171" s="26" t="s">
        <v>1391</v>
      </c>
      <c r="E171" s="30" t="s">
        <v>1392</v>
      </c>
      <c r="F171" s="30"/>
      <c r="G171" s="30"/>
      <c r="H171" s="30"/>
      <c r="I171" s="26">
        <v>1520</v>
      </c>
      <c r="J171" s="26"/>
      <c r="K171" s="26" t="s">
        <v>1393</v>
      </c>
    </row>
    <row r="172" spans="1:11">
      <c r="A172" s="72"/>
      <c r="B172" s="26">
        <v>164</v>
      </c>
      <c r="C172" s="26" t="s">
        <v>1390</v>
      </c>
      <c r="D172" s="26" t="s">
        <v>1394</v>
      </c>
      <c r="E172" s="30" t="s">
        <v>1395</v>
      </c>
      <c r="F172" s="30"/>
      <c r="G172" s="30"/>
      <c r="H172" s="30"/>
      <c r="I172" s="26">
        <v>1320</v>
      </c>
      <c r="J172" s="26"/>
      <c r="K172" s="26" t="s">
        <v>1396</v>
      </c>
    </row>
    <row r="173" spans="1:11">
      <c r="A173" s="72"/>
      <c r="B173" s="26">
        <v>165</v>
      </c>
      <c r="C173" s="26" t="s">
        <v>1397</v>
      </c>
      <c r="D173" s="26" t="s">
        <v>1398</v>
      </c>
      <c r="E173" s="30" t="s">
        <v>1163</v>
      </c>
      <c r="F173" s="30"/>
      <c r="G173" s="30"/>
      <c r="H173" s="30"/>
      <c r="I173" s="26">
        <v>740</v>
      </c>
      <c r="J173" s="26"/>
      <c r="K173" s="26" t="s">
        <v>1399</v>
      </c>
    </row>
    <row r="174" spans="1:11">
      <c r="A174" s="72"/>
      <c r="B174" s="26">
        <v>166</v>
      </c>
      <c r="C174" s="26" t="s">
        <v>1397</v>
      </c>
      <c r="D174" s="26" t="s">
        <v>1400</v>
      </c>
      <c r="E174" s="30" t="s">
        <v>1401</v>
      </c>
      <c r="F174" s="30"/>
      <c r="G174" s="30"/>
      <c r="H174" s="30"/>
      <c r="I174" s="26">
        <v>900</v>
      </c>
      <c r="J174" s="26"/>
      <c r="K174" s="26" t="s">
        <v>1402</v>
      </c>
    </row>
    <row r="175" spans="1:11">
      <c r="A175" s="72"/>
      <c r="B175" s="26">
        <v>167</v>
      </c>
      <c r="C175" s="26" t="s">
        <v>1403</v>
      </c>
      <c r="D175" s="26" t="s">
        <v>1404</v>
      </c>
      <c r="E175" s="30" t="s">
        <v>1405</v>
      </c>
      <c r="F175" s="30"/>
      <c r="G175" s="30"/>
      <c r="H175" s="30"/>
      <c r="I175" s="26">
        <v>720</v>
      </c>
      <c r="J175" s="26"/>
      <c r="K175" s="26" t="s">
        <v>1406</v>
      </c>
    </row>
    <row r="176" spans="1:11">
      <c r="A176" s="72"/>
      <c r="B176" s="26">
        <v>168</v>
      </c>
      <c r="C176" s="26" t="s">
        <v>1078</v>
      </c>
      <c r="D176" s="26" t="s">
        <v>1407</v>
      </c>
      <c r="E176" s="30" t="s">
        <v>1408</v>
      </c>
      <c r="F176" s="30"/>
      <c r="G176" s="30"/>
      <c r="H176" s="30"/>
      <c r="I176" s="26">
        <v>1100</v>
      </c>
      <c r="J176" s="26"/>
      <c r="K176" s="26" t="s">
        <v>1409</v>
      </c>
    </row>
    <row r="177" spans="1:11">
      <c r="A177" s="72"/>
      <c r="B177" s="26">
        <v>169</v>
      </c>
      <c r="C177" s="26" t="s">
        <v>1410</v>
      </c>
      <c r="D177" s="26" t="s">
        <v>1411</v>
      </c>
      <c r="E177" s="30" t="s">
        <v>1412</v>
      </c>
      <c r="F177" s="30"/>
      <c r="G177" s="30"/>
      <c r="H177" s="30"/>
      <c r="I177" s="26">
        <v>1890</v>
      </c>
      <c r="J177" s="26"/>
      <c r="K177" s="26" t="s">
        <v>1413</v>
      </c>
    </row>
    <row r="178" spans="1:11">
      <c r="A178" s="72"/>
      <c r="B178" s="26">
        <v>170</v>
      </c>
      <c r="C178" s="26" t="s">
        <v>1410</v>
      </c>
      <c r="D178" s="26" t="s">
        <v>1414</v>
      </c>
      <c r="E178" s="30" t="s">
        <v>905</v>
      </c>
      <c r="F178" s="30"/>
      <c r="G178" s="30"/>
      <c r="H178" s="30"/>
      <c r="I178" s="26">
        <v>1400</v>
      </c>
      <c r="J178" s="26"/>
      <c r="K178" s="26" t="s">
        <v>1415</v>
      </c>
    </row>
    <row r="179" spans="1:11">
      <c r="A179" s="72"/>
      <c r="B179" s="26">
        <v>171</v>
      </c>
      <c r="C179" s="26" t="s">
        <v>1416</v>
      </c>
      <c r="D179" s="26" t="s">
        <v>1417</v>
      </c>
      <c r="E179" s="30" t="s">
        <v>1418</v>
      </c>
      <c r="F179" s="30"/>
      <c r="G179" s="30"/>
      <c r="H179" s="30"/>
      <c r="I179" s="26">
        <v>720</v>
      </c>
      <c r="J179" s="26"/>
      <c r="K179" s="26" t="s">
        <v>1419</v>
      </c>
    </row>
    <row r="180" spans="1:11">
      <c r="A180" s="72"/>
      <c r="B180" s="26">
        <v>172</v>
      </c>
      <c r="C180" s="26" t="s">
        <v>1235</v>
      </c>
      <c r="D180" s="26" t="s">
        <v>1420</v>
      </c>
      <c r="E180" s="30" t="s">
        <v>1421</v>
      </c>
      <c r="F180" s="30"/>
      <c r="G180" s="30"/>
      <c r="H180" s="30"/>
      <c r="I180" s="26">
        <v>930</v>
      </c>
      <c r="J180" s="26"/>
      <c r="K180" s="26" t="s">
        <v>1422</v>
      </c>
    </row>
    <row r="181" spans="1:11">
      <c r="A181" s="72"/>
      <c r="B181" s="26">
        <v>173</v>
      </c>
      <c r="C181" s="26" t="s">
        <v>1423</v>
      </c>
      <c r="D181" s="73" t="s">
        <v>1424</v>
      </c>
      <c r="E181" s="30" t="s">
        <v>1425</v>
      </c>
      <c r="F181" s="30"/>
      <c r="G181" s="30"/>
      <c r="H181" s="30"/>
      <c r="I181" s="26">
        <v>1150</v>
      </c>
      <c r="J181" s="26"/>
      <c r="K181" s="26" t="s">
        <v>1426</v>
      </c>
    </row>
    <row r="182" spans="1:11">
      <c r="A182" s="72"/>
      <c r="B182" s="26">
        <v>174</v>
      </c>
      <c r="C182" s="26" t="s">
        <v>1423</v>
      </c>
      <c r="D182" s="26" t="s">
        <v>1427</v>
      </c>
      <c r="E182" s="30" t="s">
        <v>1428</v>
      </c>
      <c r="F182" s="30"/>
      <c r="G182" s="30"/>
      <c r="H182" s="30"/>
      <c r="I182" s="26">
        <v>1740</v>
      </c>
      <c r="J182" s="26"/>
      <c r="K182" s="26" t="s">
        <v>1429</v>
      </c>
    </row>
    <row r="183" spans="1:11">
      <c r="A183" s="72"/>
      <c r="B183" s="26">
        <v>175</v>
      </c>
      <c r="C183" s="26" t="s">
        <v>1430</v>
      </c>
      <c r="D183" s="26" t="s">
        <v>1431</v>
      </c>
      <c r="E183" s="30" t="s">
        <v>1432</v>
      </c>
      <c r="F183" s="30"/>
      <c r="G183" s="30"/>
      <c r="H183" s="30"/>
      <c r="I183" s="26">
        <v>420</v>
      </c>
      <c r="J183" s="26"/>
      <c r="K183" s="26" t="s">
        <v>1433</v>
      </c>
    </row>
    <row r="184" spans="1:11">
      <c r="A184" s="72"/>
      <c r="B184" s="26">
        <v>176</v>
      </c>
      <c r="C184" s="27" t="s">
        <v>1430</v>
      </c>
      <c r="D184" s="27" t="s">
        <v>1434</v>
      </c>
      <c r="E184" s="28" t="s">
        <v>744</v>
      </c>
      <c r="F184" s="28"/>
      <c r="G184" s="28"/>
      <c r="H184" s="28"/>
      <c r="I184" s="27">
        <v>0</v>
      </c>
      <c r="J184" s="27">
        <v>140</v>
      </c>
      <c r="K184" s="27" t="s">
        <v>1435</v>
      </c>
    </row>
    <row r="185" spans="1:11">
      <c r="A185" s="72"/>
      <c r="B185" s="26">
        <v>177</v>
      </c>
      <c r="C185" s="27" t="s">
        <v>1015</v>
      </c>
      <c r="D185" s="27" t="s">
        <v>1436</v>
      </c>
      <c r="E185" s="28" t="s">
        <v>1437</v>
      </c>
      <c r="F185" s="28"/>
      <c r="G185" s="28"/>
      <c r="H185" s="28"/>
      <c r="I185" s="27">
        <v>0</v>
      </c>
      <c r="J185" s="27">
        <v>0</v>
      </c>
      <c r="K185" s="27" t="s">
        <v>1438</v>
      </c>
    </row>
    <row r="186" spans="1:11">
      <c r="A186" s="72"/>
      <c r="B186" s="26">
        <v>178</v>
      </c>
      <c r="C186" s="26" t="s">
        <v>1074</v>
      </c>
      <c r="D186" s="26" t="s">
        <v>1439</v>
      </c>
      <c r="E186" s="30" t="s">
        <v>1440</v>
      </c>
      <c r="F186" s="30"/>
      <c r="G186" s="30"/>
      <c r="H186" s="30"/>
      <c r="I186" s="26">
        <v>1350</v>
      </c>
      <c r="J186" s="26"/>
      <c r="K186" s="26" t="s">
        <v>1441</v>
      </c>
    </row>
    <row r="187" spans="1:11">
      <c r="A187" s="72"/>
      <c r="B187" s="26">
        <v>179</v>
      </c>
      <c r="C187" s="26" t="s">
        <v>1318</v>
      </c>
      <c r="D187" s="26" t="s">
        <v>1442</v>
      </c>
      <c r="E187" s="30" t="s">
        <v>1443</v>
      </c>
      <c r="F187" s="30"/>
      <c r="G187" s="30"/>
      <c r="H187" s="30"/>
      <c r="I187" s="26">
        <v>1120</v>
      </c>
      <c r="J187" s="26"/>
      <c r="K187" s="26" t="s">
        <v>1444</v>
      </c>
    </row>
    <row r="188" spans="1:11">
      <c r="A188" s="72"/>
      <c r="B188" s="26">
        <v>180</v>
      </c>
      <c r="C188" s="26" t="s">
        <v>1445</v>
      </c>
      <c r="D188" s="26" t="s">
        <v>1446</v>
      </c>
      <c r="E188" s="30" t="s">
        <v>1447</v>
      </c>
      <c r="F188" s="30"/>
      <c r="G188" s="30"/>
      <c r="H188" s="30"/>
      <c r="I188" s="26">
        <v>1520</v>
      </c>
      <c r="J188" s="26"/>
      <c r="K188" s="26" t="s">
        <v>1448</v>
      </c>
    </row>
    <row r="189" spans="1:11">
      <c r="A189" s="72"/>
      <c r="B189" s="26">
        <v>181</v>
      </c>
      <c r="C189" s="26" t="s">
        <v>1449</v>
      </c>
      <c r="D189" s="26" t="s">
        <v>1450</v>
      </c>
      <c r="E189" s="30" t="s">
        <v>1113</v>
      </c>
      <c r="F189" s="30"/>
      <c r="G189" s="30"/>
      <c r="H189" s="30"/>
      <c r="I189" s="26">
        <v>1520</v>
      </c>
      <c r="J189" s="26"/>
      <c r="K189" s="26" t="s">
        <v>1451</v>
      </c>
    </row>
    <row r="190" spans="1:11">
      <c r="A190" s="72"/>
      <c r="B190" s="26">
        <v>182</v>
      </c>
      <c r="C190" s="26" t="s">
        <v>1449</v>
      </c>
      <c r="D190" s="26" t="s">
        <v>1452</v>
      </c>
      <c r="E190" s="30" t="s">
        <v>1453</v>
      </c>
      <c r="F190" s="30"/>
      <c r="G190" s="30"/>
      <c r="H190" s="30"/>
      <c r="I190" s="26">
        <v>1300</v>
      </c>
      <c r="J190" s="26"/>
      <c r="K190" s="26" t="s">
        <v>1454</v>
      </c>
    </row>
    <row r="191" spans="1:11">
      <c r="A191" s="72"/>
      <c r="B191" s="26">
        <v>183</v>
      </c>
      <c r="C191" s="26" t="s">
        <v>1455</v>
      </c>
      <c r="D191" s="26" t="s">
        <v>1456</v>
      </c>
      <c r="E191" s="30" t="s">
        <v>1457</v>
      </c>
      <c r="F191" s="30"/>
      <c r="G191" s="30"/>
      <c r="H191" s="30"/>
      <c r="I191" s="26">
        <v>670</v>
      </c>
      <c r="J191" s="26"/>
      <c r="K191" s="26" t="s">
        <v>1458</v>
      </c>
    </row>
    <row r="192" spans="1:11">
      <c r="A192" s="72"/>
      <c r="B192" s="26">
        <v>184</v>
      </c>
      <c r="C192" s="26" t="s">
        <v>1455</v>
      </c>
      <c r="D192" s="26" t="s">
        <v>1459</v>
      </c>
      <c r="E192" s="30" t="s">
        <v>1100</v>
      </c>
      <c r="F192" s="30"/>
      <c r="G192" s="30"/>
      <c r="H192" s="30"/>
      <c r="I192" s="26">
        <v>1160</v>
      </c>
      <c r="J192" s="26"/>
      <c r="K192" s="26" t="s">
        <v>1460</v>
      </c>
    </row>
    <row r="193" spans="1:11" ht="27" customHeight="1">
      <c r="A193" s="72"/>
      <c r="B193" s="26">
        <v>185</v>
      </c>
      <c r="C193" s="26" t="s">
        <v>1461</v>
      </c>
      <c r="D193" s="26" t="s">
        <v>1462</v>
      </c>
      <c r="E193" s="181" t="s">
        <v>1463</v>
      </c>
      <c r="F193" s="182"/>
      <c r="G193" s="182"/>
      <c r="H193" s="183"/>
      <c r="I193" s="26">
        <v>1340</v>
      </c>
      <c r="J193" s="26"/>
      <c r="K193" s="26" t="s">
        <v>1464</v>
      </c>
    </row>
    <row r="194" spans="1:11">
      <c r="A194" s="72"/>
      <c r="B194" s="26">
        <v>186</v>
      </c>
      <c r="C194" s="26" t="s">
        <v>1461</v>
      </c>
      <c r="D194" s="26" t="s">
        <v>1465</v>
      </c>
      <c r="E194" s="30" t="s">
        <v>1466</v>
      </c>
      <c r="F194" s="30"/>
      <c r="G194" s="30"/>
      <c r="H194" s="30"/>
      <c r="I194" s="26">
        <v>850</v>
      </c>
      <c r="J194" s="26"/>
      <c r="K194" s="26" t="s">
        <v>1467</v>
      </c>
    </row>
    <row r="195" spans="1:11">
      <c r="A195" s="72"/>
      <c r="B195" s="26">
        <v>187</v>
      </c>
      <c r="C195" s="27" t="s">
        <v>1468</v>
      </c>
      <c r="D195" s="27" t="s">
        <v>1469</v>
      </c>
      <c r="E195" s="28" t="s">
        <v>1470</v>
      </c>
      <c r="F195" s="28"/>
      <c r="G195" s="28"/>
      <c r="H195" s="28"/>
      <c r="I195" s="27">
        <v>0</v>
      </c>
      <c r="J195" s="27">
        <v>196</v>
      </c>
      <c r="K195" s="27" t="s">
        <v>1471</v>
      </c>
    </row>
    <row r="196" spans="1:11">
      <c r="A196" s="72"/>
      <c r="B196" s="26">
        <v>188</v>
      </c>
      <c r="C196" s="26" t="s">
        <v>1270</v>
      </c>
      <c r="D196" s="26" t="s">
        <v>1271</v>
      </c>
      <c r="E196" s="30" t="s">
        <v>1472</v>
      </c>
      <c r="F196" s="30"/>
      <c r="G196" s="30"/>
      <c r="H196" s="30"/>
      <c r="I196" s="26">
        <v>3190</v>
      </c>
      <c r="J196" s="26"/>
      <c r="K196" s="26" t="s">
        <v>1473</v>
      </c>
    </row>
    <row r="197" spans="1:11">
      <c r="A197" s="72"/>
      <c r="B197" s="26">
        <v>189</v>
      </c>
      <c r="C197" s="26" t="s">
        <v>1474</v>
      </c>
      <c r="D197" s="26" t="s">
        <v>1475</v>
      </c>
      <c r="E197" s="30" t="s">
        <v>1476</v>
      </c>
      <c r="F197" s="30"/>
      <c r="G197" s="30"/>
      <c r="H197" s="30"/>
      <c r="I197" s="26">
        <v>620</v>
      </c>
      <c r="J197" s="26"/>
      <c r="K197" s="26" t="s">
        <v>1477</v>
      </c>
    </row>
    <row r="198" spans="1:11">
      <c r="A198" s="72"/>
      <c r="B198" s="26">
        <v>190</v>
      </c>
      <c r="C198" s="27" t="s">
        <v>1474</v>
      </c>
      <c r="D198" s="27" t="s">
        <v>1478</v>
      </c>
      <c r="E198" s="28" t="s">
        <v>744</v>
      </c>
      <c r="F198" s="28"/>
      <c r="G198" s="28"/>
      <c r="H198" s="28"/>
      <c r="I198" s="27">
        <v>0</v>
      </c>
      <c r="J198" s="27">
        <v>186</v>
      </c>
      <c r="K198" s="27" t="s">
        <v>1479</v>
      </c>
    </row>
    <row r="199" spans="1:11">
      <c r="A199" s="72"/>
      <c r="B199" s="26">
        <v>191</v>
      </c>
      <c r="C199" s="26" t="s">
        <v>1480</v>
      </c>
      <c r="D199" s="26" t="s">
        <v>1481</v>
      </c>
      <c r="E199" s="30" t="s">
        <v>1482</v>
      </c>
      <c r="F199" s="30"/>
      <c r="G199" s="30"/>
      <c r="H199" s="30"/>
      <c r="I199" s="26">
        <v>910</v>
      </c>
      <c r="J199" s="26"/>
      <c r="K199" s="26" t="s">
        <v>1483</v>
      </c>
    </row>
    <row r="200" spans="1:11">
      <c r="A200" s="72"/>
      <c r="B200" s="26">
        <v>192</v>
      </c>
      <c r="C200" s="27" t="s">
        <v>1480</v>
      </c>
      <c r="D200" s="27" t="s">
        <v>1484</v>
      </c>
      <c r="E200" s="28" t="s">
        <v>1485</v>
      </c>
      <c r="F200" s="28"/>
      <c r="G200" s="28"/>
      <c r="H200" s="28"/>
      <c r="I200" s="27">
        <v>0</v>
      </c>
      <c r="J200" s="27">
        <v>0</v>
      </c>
      <c r="K200" s="27" t="s">
        <v>1486</v>
      </c>
    </row>
    <row r="201" spans="1:11">
      <c r="A201" s="72"/>
      <c r="B201" s="26">
        <v>193</v>
      </c>
      <c r="C201" s="26" t="s">
        <v>1487</v>
      </c>
      <c r="D201" s="26" t="s">
        <v>1488</v>
      </c>
      <c r="E201" s="30" t="s">
        <v>1489</v>
      </c>
      <c r="F201" s="30"/>
      <c r="G201" s="30"/>
      <c r="H201" s="30"/>
      <c r="I201" s="26">
        <v>860</v>
      </c>
      <c r="J201" s="26"/>
      <c r="K201" s="26" t="s">
        <v>1490</v>
      </c>
    </row>
    <row r="202" spans="1:11">
      <c r="A202" s="72"/>
      <c r="B202" s="26">
        <v>194</v>
      </c>
      <c r="C202" s="26" t="s">
        <v>1318</v>
      </c>
      <c r="D202" s="26" t="s">
        <v>1491</v>
      </c>
      <c r="E202" s="30" t="s">
        <v>962</v>
      </c>
      <c r="F202" s="30"/>
      <c r="G202" s="30"/>
      <c r="H202" s="30"/>
      <c r="I202" s="26">
        <v>1180</v>
      </c>
      <c r="J202" s="26"/>
      <c r="K202" s="26" t="s">
        <v>1492</v>
      </c>
    </row>
    <row r="203" spans="1:11">
      <c r="A203" s="72"/>
      <c r="B203" s="26">
        <v>195</v>
      </c>
      <c r="C203" s="27" t="s">
        <v>1493</v>
      </c>
      <c r="D203" s="75" t="s">
        <v>1494</v>
      </c>
      <c r="E203" s="28" t="s">
        <v>1224</v>
      </c>
      <c r="F203" s="28"/>
      <c r="G203" s="28"/>
      <c r="H203" s="28"/>
      <c r="I203" s="27">
        <v>0</v>
      </c>
      <c r="J203" s="27">
        <v>128</v>
      </c>
      <c r="K203" s="27" t="s">
        <v>1495</v>
      </c>
    </row>
    <row r="204" spans="1:11">
      <c r="A204" s="72"/>
      <c r="B204" s="26">
        <v>196</v>
      </c>
      <c r="C204" s="26" t="s">
        <v>1118</v>
      </c>
      <c r="D204" s="73" t="s">
        <v>1496</v>
      </c>
      <c r="E204" s="30" t="s">
        <v>1497</v>
      </c>
      <c r="F204" s="30"/>
      <c r="G204" s="30"/>
      <c r="H204" s="30"/>
      <c r="I204" s="26">
        <v>790</v>
      </c>
      <c r="J204" s="26"/>
      <c r="K204" s="26" t="s">
        <v>1498</v>
      </c>
    </row>
    <row r="205" spans="1:11">
      <c r="A205" s="72"/>
      <c r="B205" s="26">
        <v>197</v>
      </c>
      <c r="C205" s="26" t="s">
        <v>1096</v>
      </c>
      <c r="D205" s="26" t="s">
        <v>1097</v>
      </c>
      <c r="E205" s="30" t="s">
        <v>1499</v>
      </c>
      <c r="F205" s="30"/>
      <c r="G205" s="30"/>
      <c r="H205" s="30"/>
      <c r="I205" s="26">
        <v>1390</v>
      </c>
      <c r="J205" s="26"/>
      <c r="K205" s="26" t="s">
        <v>1500</v>
      </c>
    </row>
    <row r="206" spans="1:11">
      <c r="A206" s="72"/>
      <c r="B206" s="26">
        <v>198</v>
      </c>
      <c r="C206" s="26" t="s">
        <v>1501</v>
      </c>
      <c r="D206" s="26" t="s">
        <v>1502</v>
      </c>
      <c r="E206" s="30" t="s">
        <v>1476</v>
      </c>
      <c r="F206" s="30"/>
      <c r="G206" s="30"/>
      <c r="H206" s="30"/>
      <c r="I206" s="26">
        <v>620</v>
      </c>
      <c r="J206" s="26"/>
      <c r="K206" s="26" t="s">
        <v>1503</v>
      </c>
    </row>
    <row r="207" spans="1:11">
      <c r="A207" s="72"/>
      <c r="B207" s="26">
        <v>199</v>
      </c>
      <c r="C207" s="26" t="s">
        <v>1504</v>
      </c>
      <c r="D207" s="26" t="s">
        <v>1505</v>
      </c>
      <c r="E207" s="30" t="s">
        <v>1506</v>
      </c>
      <c r="F207" s="30"/>
      <c r="G207" s="30"/>
      <c r="H207" s="30"/>
      <c r="I207" s="26">
        <v>1000</v>
      </c>
      <c r="J207" s="26"/>
      <c r="K207" s="26" t="s">
        <v>1507</v>
      </c>
    </row>
    <row r="208" spans="1:11">
      <c r="A208" s="72"/>
      <c r="B208" s="26">
        <v>200</v>
      </c>
      <c r="C208" s="26" t="s">
        <v>1508</v>
      </c>
      <c r="D208" s="26" t="s">
        <v>1509</v>
      </c>
      <c r="E208" s="30" t="s">
        <v>1510</v>
      </c>
      <c r="F208" s="30"/>
      <c r="G208" s="30"/>
      <c r="H208" s="30"/>
      <c r="I208" s="26">
        <v>730</v>
      </c>
      <c r="J208" s="26"/>
      <c r="K208" s="26" t="s">
        <v>1511</v>
      </c>
    </row>
    <row r="209" spans="1:11">
      <c r="A209" s="72"/>
      <c r="B209" s="26">
        <v>201</v>
      </c>
      <c r="C209" s="26" t="s">
        <v>1512</v>
      </c>
      <c r="D209" s="26" t="s">
        <v>1513</v>
      </c>
      <c r="E209" s="30" t="s">
        <v>1514</v>
      </c>
      <c r="F209" s="30"/>
      <c r="G209" s="30"/>
      <c r="H209" s="30"/>
      <c r="I209" s="26">
        <v>6900</v>
      </c>
      <c r="J209" s="26"/>
      <c r="K209" s="26" t="s">
        <v>1515</v>
      </c>
    </row>
    <row r="210" spans="1:11">
      <c r="A210" s="72"/>
      <c r="B210" s="26">
        <v>202</v>
      </c>
      <c r="C210" s="26" t="s">
        <v>1516</v>
      </c>
      <c r="D210" s="26" t="s">
        <v>1513</v>
      </c>
      <c r="E210" s="30" t="s">
        <v>1514</v>
      </c>
      <c r="F210" s="30"/>
      <c r="G210" s="30"/>
      <c r="H210" s="30"/>
      <c r="I210" s="26">
        <v>6900</v>
      </c>
      <c r="J210" s="26"/>
      <c r="K210" s="26" t="s">
        <v>1517</v>
      </c>
    </row>
    <row r="211" spans="1:11">
      <c r="A211" s="72"/>
      <c r="B211" s="26">
        <v>203</v>
      </c>
      <c r="C211" s="27" t="s">
        <v>1512</v>
      </c>
      <c r="D211" s="27" t="s">
        <v>1518</v>
      </c>
      <c r="E211" s="28" t="s">
        <v>1519</v>
      </c>
      <c r="F211" s="28"/>
      <c r="G211" s="28"/>
      <c r="H211" s="28"/>
      <c r="I211" s="27">
        <v>0</v>
      </c>
      <c r="J211" s="27">
        <v>673</v>
      </c>
      <c r="K211" s="27" t="s">
        <v>1520</v>
      </c>
    </row>
    <row r="212" spans="1:11">
      <c r="A212" s="72"/>
      <c r="B212" s="26">
        <v>204</v>
      </c>
      <c r="C212" s="27" t="s">
        <v>1516</v>
      </c>
      <c r="D212" s="27" t="s">
        <v>1518</v>
      </c>
      <c r="E212" s="28" t="s">
        <v>1519</v>
      </c>
      <c r="F212" s="28"/>
      <c r="G212" s="28"/>
      <c r="H212" s="28"/>
      <c r="I212" s="27">
        <v>0</v>
      </c>
      <c r="J212" s="27">
        <v>673</v>
      </c>
      <c r="K212" s="27" t="s">
        <v>1521</v>
      </c>
    </row>
    <row r="213" spans="1:11" ht="27" customHeight="1">
      <c r="A213" s="72"/>
      <c r="B213" s="26">
        <v>205</v>
      </c>
      <c r="C213" s="26" t="s">
        <v>1522</v>
      </c>
      <c r="D213" s="26" t="s">
        <v>1523</v>
      </c>
      <c r="E213" s="181" t="s">
        <v>1524</v>
      </c>
      <c r="F213" s="182"/>
      <c r="G213" s="182"/>
      <c r="H213" s="183"/>
      <c r="I213" s="26">
        <v>4860</v>
      </c>
      <c r="J213" s="26"/>
      <c r="K213" s="26" t="s">
        <v>1525</v>
      </c>
    </row>
    <row r="214" spans="1:11" ht="27" customHeight="1">
      <c r="A214" s="72"/>
      <c r="B214" s="26">
        <v>206</v>
      </c>
      <c r="C214" s="76" t="s">
        <v>1526</v>
      </c>
      <c r="D214" s="76" t="s">
        <v>1527</v>
      </c>
      <c r="E214" s="188" t="s">
        <v>1524</v>
      </c>
      <c r="F214" s="189"/>
      <c r="G214" s="189"/>
      <c r="H214" s="190"/>
      <c r="I214" s="76">
        <v>4860</v>
      </c>
      <c r="J214" s="76"/>
      <c r="K214" s="76" t="s">
        <v>1528</v>
      </c>
    </row>
    <row r="215" spans="1:11">
      <c r="A215" s="72"/>
      <c r="B215" s="26">
        <v>207</v>
      </c>
      <c r="C215" s="26" t="s">
        <v>1529</v>
      </c>
      <c r="D215" s="26" t="s">
        <v>1530</v>
      </c>
      <c r="E215" s="30" t="s">
        <v>1531</v>
      </c>
      <c r="F215" s="30"/>
      <c r="G215" s="30"/>
      <c r="H215" s="30"/>
      <c r="I215" s="26">
        <v>1270</v>
      </c>
      <c r="J215" s="26"/>
      <c r="K215" s="26" t="s">
        <v>1532</v>
      </c>
    </row>
    <row r="216" spans="1:11">
      <c r="A216" s="72"/>
      <c r="B216" s="26">
        <v>208</v>
      </c>
      <c r="C216" s="26" t="s">
        <v>1533</v>
      </c>
      <c r="D216" s="26" t="s">
        <v>1530</v>
      </c>
      <c r="E216" s="30" t="s">
        <v>1531</v>
      </c>
      <c r="F216" s="30"/>
      <c r="G216" s="30"/>
      <c r="H216" s="30"/>
      <c r="I216" s="26">
        <v>1270</v>
      </c>
      <c r="J216" s="26"/>
      <c r="K216" s="26" t="s">
        <v>1534</v>
      </c>
    </row>
    <row r="217" spans="1:11">
      <c r="A217" s="72"/>
      <c r="B217" s="26">
        <v>209</v>
      </c>
      <c r="C217" s="26" t="s">
        <v>1529</v>
      </c>
      <c r="D217" s="26" t="s">
        <v>1535</v>
      </c>
      <c r="E217" s="30" t="s">
        <v>1536</v>
      </c>
      <c r="F217" s="30"/>
      <c r="G217" s="30"/>
      <c r="H217" s="30"/>
      <c r="I217" s="26">
        <v>1210</v>
      </c>
      <c r="J217" s="26"/>
      <c r="K217" s="26" t="s">
        <v>1537</v>
      </c>
    </row>
    <row r="218" spans="1:11">
      <c r="A218" s="72"/>
      <c r="B218" s="26">
        <v>210</v>
      </c>
      <c r="C218" s="26" t="s">
        <v>1533</v>
      </c>
      <c r="D218" s="26" t="s">
        <v>1535</v>
      </c>
      <c r="E218" s="30" t="s">
        <v>1536</v>
      </c>
      <c r="F218" s="30"/>
      <c r="G218" s="30"/>
      <c r="H218" s="30"/>
      <c r="I218" s="26">
        <v>1210</v>
      </c>
      <c r="J218" s="26"/>
      <c r="K218" s="26" t="s">
        <v>1538</v>
      </c>
    </row>
    <row r="219" spans="1:11">
      <c r="A219" s="72"/>
      <c r="B219" s="26">
        <v>211</v>
      </c>
      <c r="C219" s="26" t="s">
        <v>1539</v>
      </c>
      <c r="D219" s="26" t="s">
        <v>1540</v>
      </c>
      <c r="E219" s="30" t="s">
        <v>1541</v>
      </c>
      <c r="F219" s="30"/>
      <c r="G219" s="30"/>
      <c r="H219" s="30"/>
      <c r="I219" s="26">
        <v>670</v>
      </c>
      <c r="J219" s="26"/>
      <c r="K219" s="26" t="s">
        <v>1542</v>
      </c>
    </row>
    <row r="220" spans="1:11">
      <c r="A220" s="72"/>
      <c r="B220" s="26">
        <v>212</v>
      </c>
      <c r="C220" s="27" t="s">
        <v>1539</v>
      </c>
      <c r="D220" s="27" t="s">
        <v>1543</v>
      </c>
      <c r="E220" s="28" t="s">
        <v>1544</v>
      </c>
      <c r="F220" s="28"/>
      <c r="G220" s="28"/>
      <c r="H220" s="28"/>
      <c r="I220" s="27">
        <v>0</v>
      </c>
      <c r="J220" s="27">
        <v>650</v>
      </c>
      <c r="K220" s="27" t="s">
        <v>1545</v>
      </c>
    </row>
    <row r="221" spans="1:11">
      <c r="A221" s="72"/>
      <c r="B221" s="26">
        <v>213</v>
      </c>
      <c r="C221" s="26" t="s">
        <v>1546</v>
      </c>
      <c r="D221" s="26" t="s">
        <v>1547</v>
      </c>
      <c r="E221" s="30" t="s">
        <v>1548</v>
      </c>
      <c r="F221" s="30"/>
      <c r="G221" s="30"/>
      <c r="H221" s="30"/>
      <c r="I221" s="26">
        <v>1460</v>
      </c>
      <c r="J221" s="26"/>
      <c r="K221" s="26" t="s">
        <v>1549</v>
      </c>
    </row>
    <row r="222" spans="1:11">
      <c r="A222" s="72"/>
      <c r="B222" s="26">
        <v>214</v>
      </c>
      <c r="C222" s="26" t="s">
        <v>1550</v>
      </c>
      <c r="D222" s="26" t="s">
        <v>1551</v>
      </c>
      <c r="E222" s="30" t="s">
        <v>1552</v>
      </c>
      <c r="F222" s="30"/>
      <c r="G222" s="30"/>
      <c r="H222" s="30"/>
      <c r="I222" s="26">
        <v>810</v>
      </c>
      <c r="J222" s="26"/>
      <c r="K222" s="26" t="s">
        <v>1553</v>
      </c>
    </row>
    <row r="223" spans="1:11">
      <c r="A223" s="72"/>
      <c r="B223" s="26">
        <v>215</v>
      </c>
      <c r="C223" s="26" t="s">
        <v>1554</v>
      </c>
      <c r="D223" s="26" t="s">
        <v>1555</v>
      </c>
      <c r="E223" s="30" t="s">
        <v>1556</v>
      </c>
      <c r="F223" s="30"/>
      <c r="G223" s="30"/>
      <c r="H223" s="30"/>
      <c r="I223" s="26">
        <v>820</v>
      </c>
      <c r="J223" s="26"/>
      <c r="K223" s="26" t="s">
        <v>1557</v>
      </c>
    </row>
    <row r="224" spans="1:11">
      <c r="A224" s="72"/>
      <c r="B224" s="26">
        <v>216</v>
      </c>
      <c r="C224" s="27" t="s">
        <v>1554</v>
      </c>
      <c r="D224" s="27" t="s">
        <v>1558</v>
      </c>
      <c r="E224" s="28" t="s">
        <v>1559</v>
      </c>
      <c r="F224" s="28"/>
      <c r="G224" s="28"/>
      <c r="H224" s="28"/>
      <c r="I224" s="27">
        <v>0</v>
      </c>
      <c r="J224" s="27">
        <v>0</v>
      </c>
      <c r="K224" s="27" t="s">
        <v>1560</v>
      </c>
    </row>
    <row r="225" spans="1:11">
      <c r="A225" s="72"/>
      <c r="B225" s="26">
        <v>217</v>
      </c>
      <c r="C225" s="26" t="s">
        <v>1306</v>
      </c>
      <c r="D225" s="73" t="s">
        <v>1307</v>
      </c>
      <c r="E225" s="30" t="s">
        <v>1308</v>
      </c>
      <c r="F225" s="30"/>
      <c r="G225" s="30"/>
      <c r="H225" s="30"/>
      <c r="I225" s="26">
        <v>316</v>
      </c>
      <c r="J225" s="26"/>
      <c r="K225" s="26" t="s">
        <v>1561</v>
      </c>
    </row>
    <row r="226" spans="1:11">
      <c r="A226" s="72"/>
      <c r="B226" s="26">
        <v>218</v>
      </c>
      <c r="C226" s="26" t="s">
        <v>1306</v>
      </c>
      <c r="D226" s="26" t="s">
        <v>1562</v>
      </c>
      <c r="E226" s="30" t="s">
        <v>1563</v>
      </c>
      <c r="F226" s="30"/>
      <c r="G226" s="30"/>
      <c r="H226" s="30"/>
      <c r="I226" s="26">
        <v>1400</v>
      </c>
      <c r="J226" s="26"/>
      <c r="K226" s="26" t="s">
        <v>1564</v>
      </c>
    </row>
    <row r="227" spans="1:11" ht="27" customHeight="1">
      <c r="A227" s="72"/>
      <c r="B227" s="26">
        <v>219</v>
      </c>
      <c r="C227" s="27" t="s">
        <v>1501</v>
      </c>
      <c r="D227" s="27" t="s">
        <v>1565</v>
      </c>
      <c r="E227" s="191" t="s">
        <v>1566</v>
      </c>
      <c r="F227" s="192"/>
      <c r="G227" s="192"/>
      <c r="H227" s="193"/>
      <c r="I227" s="27">
        <v>0</v>
      </c>
      <c r="J227" s="27">
        <v>836</v>
      </c>
      <c r="K227" s="27" t="s">
        <v>1567</v>
      </c>
    </row>
    <row r="228" spans="1:11">
      <c r="A228" s="72"/>
      <c r="B228" s="26">
        <v>220</v>
      </c>
      <c r="C228" s="26" t="s">
        <v>1568</v>
      </c>
      <c r="D228" s="26" t="s">
        <v>1569</v>
      </c>
      <c r="E228" s="30" t="s">
        <v>1482</v>
      </c>
      <c r="F228" s="30"/>
      <c r="G228" s="30"/>
      <c r="H228" s="30"/>
      <c r="I228" s="26">
        <v>980</v>
      </c>
      <c r="J228" s="26"/>
      <c r="K228" s="26" t="s">
        <v>1570</v>
      </c>
    </row>
    <row r="229" spans="1:11">
      <c r="A229" s="72"/>
      <c r="B229" s="26">
        <v>221</v>
      </c>
      <c r="C229" s="26" t="s">
        <v>1568</v>
      </c>
      <c r="D229" s="26" t="s">
        <v>1571</v>
      </c>
      <c r="E229" s="30" t="s">
        <v>1572</v>
      </c>
      <c r="F229" s="30"/>
      <c r="G229" s="30"/>
      <c r="H229" s="30"/>
      <c r="I229" s="26">
        <v>910</v>
      </c>
      <c r="J229" s="26"/>
      <c r="K229" s="26" t="s">
        <v>1573</v>
      </c>
    </row>
    <row r="230" spans="1:11">
      <c r="A230" s="72"/>
      <c r="B230" s="26">
        <v>222</v>
      </c>
      <c r="C230" s="26" t="s">
        <v>1574</v>
      </c>
      <c r="D230" s="26" t="s">
        <v>1575</v>
      </c>
      <c r="E230" s="30" t="s">
        <v>1576</v>
      </c>
      <c r="F230" s="30"/>
      <c r="G230" s="30"/>
      <c r="H230" s="30"/>
      <c r="I230" s="26">
        <v>520</v>
      </c>
      <c r="J230" s="26"/>
      <c r="K230" s="26" t="s">
        <v>1577</v>
      </c>
    </row>
    <row r="231" spans="1:11">
      <c r="A231" s="72"/>
      <c r="B231" s="26">
        <v>223</v>
      </c>
      <c r="C231" s="26" t="s">
        <v>1574</v>
      </c>
      <c r="D231" s="26" t="s">
        <v>1578</v>
      </c>
      <c r="E231" s="30" t="s">
        <v>1579</v>
      </c>
      <c r="F231" s="30"/>
      <c r="G231" s="30"/>
      <c r="H231" s="30"/>
      <c r="I231" s="26">
        <v>1290</v>
      </c>
      <c r="J231" s="26"/>
      <c r="K231" s="26" t="s">
        <v>1580</v>
      </c>
    </row>
    <row r="232" spans="1:11">
      <c r="A232" s="72"/>
      <c r="B232" s="26">
        <v>224</v>
      </c>
      <c r="C232" s="26" t="s">
        <v>1581</v>
      </c>
      <c r="D232" s="26" t="s">
        <v>1582</v>
      </c>
      <c r="E232" s="30" t="s">
        <v>1583</v>
      </c>
      <c r="F232" s="30"/>
      <c r="G232" s="30"/>
      <c r="H232" s="30"/>
      <c r="I232" s="26">
        <v>560</v>
      </c>
      <c r="J232" s="26"/>
      <c r="K232" s="26" t="s">
        <v>1584</v>
      </c>
    </row>
    <row r="233" spans="1:11">
      <c r="A233" s="72"/>
      <c r="B233" s="26">
        <v>225</v>
      </c>
      <c r="C233" s="26" t="s">
        <v>1585</v>
      </c>
      <c r="D233" s="26" t="s">
        <v>1586</v>
      </c>
      <c r="E233" s="30" t="s">
        <v>1587</v>
      </c>
      <c r="F233" s="30"/>
      <c r="G233" s="30"/>
      <c r="H233" s="30"/>
      <c r="I233" s="26">
        <v>2650</v>
      </c>
      <c r="J233" s="26"/>
      <c r="K233" s="26" t="s">
        <v>1588</v>
      </c>
    </row>
    <row r="234" spans="1:11">
      <c r="A234" s="72"/>
      <c r="B234" s="26">
        <v>226</v>
      </c>
      <c r="C234" s="26" t="s">
        <v>1589</v>
      </c>
      <c r="D234" s="26" t="s">
        <v>1590</v>
      </c>
      <c r="E234" s="30" t="s">
        <v>1591</v>
      </c>
      <c r="F234" s="30"/>
      <c r="G234" s="30"/>
      <c r="H234" s="30"/>
      <c r="I234" s="26">
        <v>710</v>
      </c>
      <c r="J234" s="26"/>
      <c r="K234" s="26" t="s">
        <v>1592</v>
      </c>
    </row>
    <row r="235" spans="1:11">
      <c r="A235" s="72"/>
      <c r="B235" s="26">
        <v>227</v>
      </c>
      <c r="C235" s="26" t="s">
        <v>1593</v>
      </c>
      <c r="D235" s="26" t="s">
        <v>1594</v>
      </c>
      <c r="E235" s="30" t="s">
        <v>1595</v>
      </c>
      <c r="F235" s="30"/>
      <c r="G235" s="30"/>
      <c r="H235" s="30"/>
      <c r="I235" s="26">
        <v>1520</v>
      </c>
      <c r="J235" s="26"/>
      <c r="K235" s="26" t="s">
        <v>1596</v>
      </c>
    </row>
    <row r="236" spans="1:11">
      <c r="A236" s="72"/>
      <c r="B236" s="26">
        <v>228</v>
      </c>
      <c r="C236" s="26" t="s">
        <v>1597</v>
      </c>
      <c r="D236" s="26" t="s">
        <v>1598</v>
      </c>
      <c r="E236" s="30" t="s">
        <v>1599</v>
      </c>
      <c r="F236" s="30"/>
      <c r="G236" s="30"/>
      <c r="H236" s="30"/>
      <c r="I236" s="26">
        <v>4210</v>
      </c>
      <c r="J236" s="26"/>
      <c r="K236" s="26" t="s">
        <v>1600</v>
      </c>
    </row>
    <row r="237" spans="1:11">
      <c r="A237" s="72"/>
      <c r="B237" s="26">
        <v>229</v>
      </c>
      <c r="C237" s="26" t="s">
        <v>1601</v>
      </c>
      <c r="D237" s="26" t="s">
        <v>1602</v>
      </c>
      <c r="E237" s="30" t="s">
        <v>1603</v>
      </c>
      <c r="F237" s="30"/>
      <c r="G237" s="30"/>
      <c r="H237" s="30"/>
      <c r="I237" s="26">
        <v>1520</v>
      </c>
      <c r="J237" s="26"/>
      <c r="K237" s="26" t="s">
        <v>1604</v>
      </c>
    </row>
    <row r="238" spans="1:11">
      <c r="A238" s="72"/>
      <c r="B238" s="26">
        <v>230</v>
      </c>
      <c r="C238" s="26" t="s">
        <v>1597</v>
      </c>
      <c r="D238" s="26" t="s">
        <v>1605</v>
      </c>
      <c r="E238" s="30" t="s">
        <v>1606</v>
      </c>
      <c r="F238" s="30"/>
      <c r="G238" s="30"/>
      <c r="H238" s="30"/>
      <c r="I238" s="26">
        <v>4630</v>
      </c>
      <c r="J238" s="26"/>
      <c r="K238" s="26" t="s">
        <v>1607</v>
      </c>
    </row>
    <row r="239" spans="1:11">
      <c r="A239" s="72"/>
      <c r="B239" s="26">
        <v>231</v>
      </c>
      <c r="C239" s="26" t="s">
        <v>1601</v>
      </c>
      <c r="D239" s="26" t="s">
        <v>1608</v>
      </c>
      <c r="E239" s="30" t="s">
        <v>1609</v>
      </c>
      <c r="F239" s="30"/>
      <c r="G239" s="30"/>
      <c r="H239" s="30"/>
      <c r="I239" s="26">
        <v>1620</v>
      </c>
      <c r="J239" s="26"/>
      <c r="K239" s="26" t="s">
        <v>1610</v>
      </c>
    </row>
    <row r="240" spans="1:11">
      <c r="A240" s="72"/>
      <c r="B240" s="26">
        <v>232</v>
      </c>
      <c r="C240" s="26" t="s">
        <v>1194</v>
      </c>
      <c r="D240" s="26" t="s">
        <v>1611</v>
      </c>
      <c r="E240" s="30" t="s">
        <v>1140</v>
      </c>
      <c r="F240" s="30"/>
      <c r="G240" s="30"/>
      <c r="H240" s="30"/>
      <c r="I240" s="26">
        <v>1070</v>
      </c>
      <c r="J240" s="26"/>
      <c r="K240" s="26" t="s">
        <v>1612</v>
      </c>
    </row>
    <row r="241" spans="1:11">
      <c r="A241" s="72"/>
      <c r="B241" s="26">
        <v>233</v>
      </c>
      <c r="C241" s="26" t="s">
        <v>1613</v>
      </c>
      <c r="D241" s="26" t="s">
        <v>1614</v>
      </c>
      <c r="E241" s="30" t="s">
        <v>1615</v>
      </c>
      <c r="F241" s="30"/>
      <c r="G241" s="30"/>
      <c r="H241" s="30"/>
      <c r="I241" s="26">
        <v>1530</v>
      </c>
      <c r="J241" s="26"/>
      <c r="K241" s="26" t="s">
        <v>1616</v>
      </c>
    </row>
    <row r="242" spans="1:11">
      <c r="A242" s="72"/>
      <c r="B242" s="26">
        <v>234</v>
      </c>
      <c r="C242" s="26" t="s">
        <v>1613</v>
      </c>
      <c r="D242" s="26" t="s">
        <v>1617</v>
      </c>
      <c r="E242" s="30" t="s">
        <v>1143</v>
      </c>
      <c r="F242" s="30"/>
      <c r="G242" s="30"/>
      <c r="H242" s="30"/>
      <c r="I242" s="26">
        <v>780</v>
      </c>
      <c r="J242" s="26"/>
      <c r="K242" s="26" t="s">
        <v>1618</v>
      </c>
    </row>
    <row r="243" spans="1:11">
      <c r="A243" s="72"/>
      <c r="B243" s="26">
        <v>235</v>
      </c>
      <c r="C243" s="26" t="s">
        <v>1619</v>
      </c>
      <c r="D243" s="26" t="s">
        <v>1620</v>
      </c>
      <c r="E243" s="30" t="s">
        <v>1621</v>
      </c>
      <c r="F243" s="30"/>
      <c r="G243" s="30"/>
      <c r="H243" s="30"/>
      <c r="I243" s="26">
        <v>840</v>
      </c>
      <c r="J243" s="26"/>
      <c r="K243" s="26" t="s">
        <v>1622</v>
      </c>
    </row>
    <row r="244" spans="1:11">
      <c r="A244" s="72"/>
      <c r="B244" s="26">
        <v>236</v>
      </c>
      <c r="C244" s="26" t="s">
        <v>1619</v>
      </c>
      <c r="D244" s="26" t="s">
        <v>1623</v>
      </c>
      <c r="E244" s="30" t="s">
        <v>1143</v>
      </c>
      <c r="F244" s="30"/>
      <c r="G244" s="30"/>
      <c r="H244" s="30"/>
      <c r="I244" s="26">
        <v>780</v>
      </c>
      <c r="J244" s="26"/>
      <c r="K244" s="26" t="s">
        <v>1624</v>
      </c>
    </row>
    <row r="245" spans="1:11">
      <c r="A245" s="72"/>
      <c r="B245" s="26">
        <v>237</v>
      </c>
      <c r="C245" s="26" t="s">
        <v>1625</v>
      </c>
      <c r="D245" s="26" t="s">
        <v>1626</v>
      </c>
      <c r="E245" s="30" t="s">
        <v>1576</v>
      </c>
      <c r="F245" s="30"/>
      <c r="G245" s="30"/>
      <c r="H245" s="30"/>
      <c r="I245" s="26">
        <v>520</v>
      </c>
      <c r="J245" s="26"/>
      <c r="K245" s="26" t="s">
        <v>1627</v>
      </c>
    </row>
    <row r="246" spans="1:11">
      <c r="A246" s="72"/>
      <c r="B246" s="26">
        <v>238</v>
      </c>
      <c r="C246" s="26" t="s">
        <v>1625</v>
      </c>
      <c r="D246" s="26" t="s">
        <v>1628</v>
      </c>
      <c r="E246" s="30" t="s">
        <v>1629</v>
      </c>
      <c r="F246" s="30"/>
      <c r="G246" s="30"/>
      <c r="H246" s="30"/>
      <c r="I246" s="26">
        <v>1390</v>
      </c>
      <c r="J246" s="26"/>
      <c r="K246" s="26" t="s">
        <v>1630</v>
      </c>
    </row>
    <row r="247" spans="1:11">
      <c r="A247" s="72"/>
      <c r="B247" s="26">
        <v>239</v>
      </c>
      <c r="C247" s="26" t="s">
        <v>1631</v>
      </c>
      <c r="D247" s="26" t="s">
        <v>1632</v>
      </c>
      <c r="E247" s="30" t="s">
        <v>1595</v>
      </c>
      <c r="F247" s="30"/>
      <c r="G247" s="30"/>
      <c r="H247" s="30"/>
      <c r="I247" s="26">
        <v>1520</v>
      </c>
      <c r="J247" s="26"/>
      <c r="K247" s="26" t="s">
        <v>1633</v>
      </c>
    </row>
    <row r="248" spans="1:11">
      <c r="A248" s="72"/>
      <c r="B248" s="26">
        <v>240</v>
      </c>
      <c r="C248" s="26" t="s">
        <v>1631</v>
      </c>
      <c r="D248" s="26" t="s">
        <v>1634</v>
      </c>
      <c r="E248" s="30" t="s">
        <v>1635</v>
      </c>
      <c r="F248" s="30"/>
      <c r="G248" s="30"/>
      <c r="H248" s="30"/>
      <c r="I248" s="26">
        <v>1240</v>
      </c>
      <c r="J248" s="26"/>
      <c r="K248" s="26" t="s">
        <v>1636</v>
      </c>
    </row>
    <row r="249" spans="1:11">
      <c r="A249" s="72"/>
      <c r="B249" s="26">
        <v>241</v>
      </c>
      <c r="C249" s="26" t="s">
        <v>1637</v>
      </c>
      <c r="D249" s="26" t="s">
        <v>1638</v>
      </c>
      <c r="E249" s="30" t="s">
        <v>1639</v>
      </c>
      <c r="F249" s="30"/>
      <c r="G249" s="30"/>
      <c r="H249" s="30"/>
      <c r="I249" s="26">
        <v>820</v>
      </c>
      <c r="J249" s="26"/>
      <c r="K249" s="26" t="s">
        <v>1640</v>
      </c>
    </row>
    <row r="250" spans="1:11">
      <c r="A250" s="72"/>
      <c r="B250" s="26">
        <v>242</v>
      </c>
      <c r="C250" s="26" t="s">
        <v>1641</v>
      </c>
      <c r="D250" s="26" t="s">
        <v>1642</v>
      </c>
      <c r="E250" s="30" t="s">
        <v>916</v>
      </c>
      <c r="F250" s="30"/>
      <c r="G250" s="30"/>
      <c r="H250" s="30"/>
      <c r="I250" s="26">
        <v>1130</v>
      </c>
      <c r="J250" s="26"/>
      <c r="K250" s="26" t="s">
        <v>1643</v>
      </c>
    </row>
    <row r="251" spans="1:11">
      <c r="A251" s="72"/>
      <c r="B251" s="26">
        <v>243</v>
      </c>
      <c r="C251" s="26" t="s">
        <v>1644</v>
      </c>
      <c r="D251" s="26" t="s">
        <v>1645</v>
      </c>
      <c r="E251" s="30" t="s">
        <v>1646</v>
      </c>
      <c r="F251" s="30"/>
      <c r="G251" s="30"/>
      <c r="H251" s="30"/>
      <c r="I251" s="26">
        <v>1090</v>
      </c>
      <c r="J251" s="26"/>
      <c r="K251" s="26" t="s">
        <v>1647</v>
      </c>
    </row>
    <row r="252" spans="1:11">
      <c r="A252" s="72"/>
      <c r="B252" s="26">
        <v>244</v>
      </c>
      <c r="C252" s="26" t="s">
        <v>1644</v>
      </c>
      <c r="D252" s="26" t="s">
        <v>1648</v>
      </c>
      <c r="E252" s="30" t="s">
        <v>1649</v>
      </c>
      <c r="F252" s="30"/>
      <c r="G252" s="30"/>
      <c r="H252" s="30"/>
      <c r="I252" s="26">
        <v>1210</v>
      </c>
      <c r="J252" s="26"/>
      <c r="K252" s="26" t="s">
        <v>1650</v>
      </c>
    </row>
    <row r="253" spans="1:11">
      <c r="A253" s="72"/>
      <c r="B253" s="26">
        <v>245</v>
      </c>
      <c r="C253" s="26" t="s">
        <v>1651</v>
      </c>
      <c r="D253" s="26" t="s">
        <v>1652</v>
      </c>
      <c r="E253" s="30" t="s">
        <v>1653</v>
      </c>
      <c r="F253" s="30"/>
      <c r="G253" s="30"/>
      <c r="H253" s="30"/>
      <c r="I253" s="26">
        <v>650</v>
      </c>
      <c r="J253" s="26"/>
      <c r="K253" s="26" t="s">
        <v>1654</v>
      </c>
    </row>
    <row r="254" spans="1:11">
      <c r="A254" s="72"/>
      <c r="B254" s="26">
        <v>246</v>
      </c>
      <c r="C254" s="26" t="s">
        <v>1655</v>
      </c>
      <c r="D254" s="26" t="s">
        <v>1656</v>
      </c>
      <c r="E254" s="30" t="s">
        <v>1657</v>
      </c>
      <c r="F254" s="30"/>
      <c r="G254" s="30"/>
      <c r="H254" s="30"/>
      <c r="I254" s="26">
        <v>1120</v>
      </c>
      <c r="J254" s="26"/>
      <c r="K254" s="26" t="s">
        <v>1658</v>
      </c>
    </row>
    <row r="255" spans="1:11">
      <c r="A255" s="72"/>
      <c r="B255" s="26">
        <v>247</v>
      </c>
      <c r="C255" s="26" t="s">
        <v>1655</v>
      </c>
      <c r="D255" s="26" t="s">
        <v>1659</v>
      </c>
      <c r="E255" s="30" t="s">
        <v>1660</v>
      </c>
      <c r="F255" s="30"/>
      <c r="G255" s="30"/>
      <c r="H255" s="30"/>
      <c r="I255" s="26">
        <v>1000</v>
      </c>
      <c r="J255" s="26"/>
      <c r="K255" s="26" t="s">
        <v>1661</v>
      </c>
    </row>
    <row r="256" spans="1:11">
      <c r="A256" s="72"/>
      <c r="B256" s="26">
        <v>248</v>
      </c>
      <c r="C256" s="26" t="s">
        <v>1662</v>
      </c>
      <c r="D256" s="26" t="s">
        <v>1663</v>
      </c>
      <c r="E256" s="30" t="s">
        <v>1664</v>
      </c>
      <c r="F256" s="30"/>
      <c r="G256" s="30"/>
      <c r="H256" s="30"/>
      <c r="I256" s="26">
        <v>850</v>
      </c>
      <c r="J256" s="26"/>
      <c r="K256" s="26" t="s">
        <v>1665</v>
      </c>
    </row>
    <row r="257" spans="1:11">
      <c r="A257" s="72"/>
      <c r="B257" s="26">
        <v>249</v>
      </c>
      <c r="C257" s="26" t="s">
        <v>1662</v>
      </c>
      <c r="D257" s="26" t="s">
        <v>1666</v>
      </c>
      <c r="E257" s="30" t="s">
        <v>1667</v>
      </c>
      <c r="F257" s="30"/>
      <c r="G257" s="30"/>
      <c r="H257" s="30"/>
      <c r="I257" s="26">
        <v>1390</v>
      </c>
      <c r="J257" s="26"/>
      <c r="K257" s="26" t="s">
        <v>1668</v>
      </c>
    </row>
    <row r="258" spans="1:11">
      <c r="A258" s="72"/>
      <c r="B258" s="26">
        <v>250</v>
      </c>
      <c r="C258" s="26" t="s">
        <v>1669</v>
      </c>
      <c r="D258" s="26" t="s">
        <v>1670</v>
      </c>
      <c r="E258" s="30" t="s">
        <v>1671</v>
      </c>
      <c r="F258" s="30"/>
      <c r="G258" s="30"/>
      <c r="H258" s="30"/>
      <c r="I258" s="26">
        <v>740</v>
      </c>
      <c r="J258" s="26"/>
      <c r="K258" s="26" t="s">
        <v>1672</v>
      </c>
    </row>
    <row r="259" spans="1:11">
      <c r="A259" s="72"/>
      <c r="B259" s="26">
        <v>251</v>
      </c>
      <c r="C259" s="26" t="s">
        <v>1480</v>
      </c>
      <c r="D259" s="26" t="s">
        <v>1673</v>
      </c>
      <c r="E259" s="30" t="s">
        <v>1572</v>
      </c>
      <c r="F259" s="30"/>
      <c r="G259" s="30"/>
      <c r="H259" s="30"/>
      <c r="I259" s="26">
        <v>980</v>
      </c>
      <c r="J259" s="26"/>
      <c r="K259" s="26" t="s">
        <v>1674</v>
      </c>
    </row>
    <row r="260" spans="1:11">
      <c r="A260" s="72"/>
      <c r="B260" s="26">
        <v>252</v>
      </c>
      <c r="C260" s="26" t="s">
        <v>1675</v>
      </c>
      <c r="D260" s="26" t="s">
        <v>1676</v>
      </c>
      <c r="E260" s="30" t="s">
        <v>1677</v>
      </c>
      <c r="F260" s="30"/>
      <c r="G260" s="30"/>
      <c r="H260" s="30"/>
      <c r="I260" s="26">
        <v>720</v>
      </c>
      <c r="J260" s="26"/>
      <c r="K260" s="26" t="s">
        <v>1678</v>
      </c>
    </row>
    <row r="261" spans="1:11">
      <c r="A261" s="72"/>
      <c r="B261" s="26">
        <v>253</v>
      </c>
      <c r="C261" s="26" t="s">
        <v>1679</v>
      </c>
      <c r="D261" s="26" t="s">
        <v>1680</v>
      </c>
      <c r="E261" s="30" t="s">
        <v>1681</v>
      </c>
      <c r="F261" s="30"/>
      <c r="G261" s="30"/>
      <c r="H261" s="30"/>
      <c r="I261" s="26">
        <v>720</v>
      </c>
      <c r="J261" s="26"/>
      <c r="K261" s="26" t="s">
        <v>1682</v>
      </c>
    </row>
    <row r="262" spans="1:11">
      <c r="A262" s="72"/>
      <c r="B262" s="26">
        <v>254</v>
      </c>
      <c r="C262" s="26" t="s">
        <v>1070</v>
      </c>
      <c r="D262" s="26" t="s">
        <v>1683</v>
      </c>
      <c r="E262" s="30" t="s">
        <v>1684</v>
      </c>
      <c r="F262" s="30"/>
      <c r="G262" s="30"/>
      <c r="H262" s="30"/>
      <c r="I262" s="26">
        <v>760</v>
      </c>
      <c r="J262" s="26"/>
      <c r="K262" s="26" t="s">
        <v>1685</v>
      </c>
    </row>
    <row r="263" spans="1:11">
      <c r="A263" s="72"/>
      <c r="B263" s="26">
        <v>255</v>
      </c>
      <c r="C263" s="26" t="s">
        <v>1070</v>
      </c>
      <c r="D263" s="26" t="s">
        <v>1686</v>
      </c>
      <c r="E263" s="30" t="s">
        <v>1687</v>
      </c>
      <c r="F263" s="30"/>
      <c r="G263" s="30"/>
      <c r="H263" s="30"/>
      <c r="I263" s="26">
        <v>590</v>
      </c>
      <c r="J263" s="26"/>
      <c r="K263" s="26" t="s">
        <v>1688</v>
      </c>
    </row>
    <row r="264" spans="1:11">
      <c r="A264" s="72"/>
      <c r="B264" s="26">
        <v>256</v>
      </c>
      <c r="C264" s="26" t="s">
        <v>1512</v>
      </c>
      <c r="D264" s="26" t="s">
        <v>1689</v>
      </c>
      <c r="E264" s="30" t="s">
        <v>1690</v>
      </c>
      <c r="F264" s="30"/>
      <c r="G264" s="30"/>
      <c r="H264" s="30"/>
      <c r="I264" s="26">
        <v>4150</v>
      </c>
      <c r="J264" s="26"/>
      <c r="K264" s="26" t="s">
        <v>1691</v>
      </c>
    </row>
    <row r="265" spans="1:11">
      <c r="A265" s="72"/>
      <c r="B265" s="26">
        <v>257</v>
      </c>
      <c r="C265" s="26" t="s">
        <v>1516</v>
      </c>
      <c r="D265" s="26" t="s">
        <v>1527</v>
      </c>
      <c r="E265" s="30" t="s">
        <v>1690</v>
      </c>
      <c r="F265" s="30"/>
      <c r="G265" s="30"/>
      <c r="H265" s="30"/>
      <c r="I265" s="26">
        <v>8250</v>
      </c>
      <c r="J265" s="26"/>
      <c r="K265" s="26" t="s">
        <v>1692</v>
      </c>
    </row>
    <row r="266" spans="1:11">
      <c r="A266" s="72"/>
      <c r="B266" s="26">
        <v>258</v>
      </c>
      <c r="C266" s="26" t="s">
        <v>1529</v>
      </c>
      <c r="D266" s="26" t="s">
        <v>1693</v>
      </c>
      <c r="E266" s="30" t="s">
        <v>1694</v>
      </c>
      <c r="F266" s="30"/>
      <c r="G266" s="30"/>
      <c r="H266" s="30"/>
      <c r="I266" s="26">
        <v>268</v>
      </c>
      <c r="J266" s="26"/>
      <c r="K266" s="26" t="s">
        <v>1695</v>
      </c>
    </row>
    <row r="267" spans="1:11" ht="27" customHeight="1">
      <c r="A267" s="72"/>
      <c r="B267" s="26">
        <v>259</v>
      </c>
      <c r="C267" s="26" t="s">
        <v>1522</v>
      </c>
      <c r="D267" s="26" t="s">
        <v>1523</v>
      </c>
      <c r="E267" s="181" t="s">
        <v>1696</v>
      </c>
      <c r="F267" s="182"/>
      <c r="G267" s="182"/>
      <c r="H267" s="183"/>
      <c r="I267" s="26">
        <v>496</v>
      </c>
      <c r="J267" s="26"/>
      <c r="K267" s="26" t="s">
        <v>1697</v>
      </c>
    </row>
    <row r="268" spans="1:11">
      <c r="A268" s="72"/>
      <c r="B268" s="26">
        <v>260</v>
      </c>
      <c r="C268" s="26" t="s">
        <v>1698</v>
      </c>
      <c r="D268" s="26" t="s">
        <v>1699</v>
      </c>
      <c r="E268" s="30" t="s">
        <v>1700</v>
      </c>
      <c r="F268" s="30"/>
      <c r="G268" s="30"/>
      <c r="H268" s="30"/>
      <c r="I268" s="26">
        <v>1280</v>
      </c>
      <c r="J268" s="26"/>
      <c r="K268" s="26" t="s">
        <v>1701</v>
      </c>
    </row>
    <row r="269" spans="1:11">
      <c r="A269" s="72"/>
      <c r="B269" s="26">
        <v>261</v>
      </c>
      <c r="C269" s="26" t="s">
        <v>1675</v>
      </c>
      <c r="D269" s="26" t="s">
        <v>1702</v>
      </c>
      <c r="E269" s="30" t="s">
        <v>1268</v>
      </c>
      <c r="F269" s="30"/>
      <c r="G269" s="30"/>
      <c r="H269" s="30"/>
      <c r="I269" s="26">
        <v>890</v>
      </c>
      <c r="J269" s="26"/>
      <c r="K269" s="26" t="s">
        <v>1703</v>
      </c>
    </row>
    <row r="270" spans="1:11">
      <c r="A270" s="72"/>
      <c r="B270" s="26">
        <v>262</v>
      </c>
      <c r="C270" s="26" t="s">
        <v>1593</v>
      </c>
      <c r="D270" s="26" t="s">
        <v>1704</v>
      </c>
      <c r="E270" s="30" t="s">
        <v>1705</v>
      </c>
      <c r="F270" s="30"/>
      <c r="G270" s="30"/>
      <c r="H270" s="30"/>
      <c r="I270" s="26">
        <v>1210</v>
      </c>
      <c r="J270" s="26"/>
      <c r="K270" s="26" t="s">
        <v>1706</v>
      </c>
    </row>
    <row r="271" spans="1:11">
      <c r="A271" s="72"/>
      <c r="B271" s="26">
        <v>263</v>
      </c>
      <c r="C271" s="26" t="s">
        <v>1589</v>
      </c>
      <c r="D271" s="26" t="s">
        <v>1704</v>
      </c>
      <c r="E271" s="30" t="s">
        <v>1705</v>
      </c>
      <c r="F271" s="30"/>
      <c r="G271" s="30"/>
      <c r="H271" s="30"/>
      <c r="I271" s="26">
        <v>1210</v>
      </c>
      <c r="J271" s="26"/>
      <c r="K271" s="26" t="s">
        <v>1707</v>
      </c>
    </row>
    <row r="272" spans="1:11">
      <c r="A272" s="72"/>
      <c r="B272" s="26">
        <v>264</v>
      </c>
      <c r="C272" s="26" t="s">
        <v>1585</v>
      </c>
      <c r="D272" s="26" t="s">
        <v>1708</v>
      </c>
      <c r="E272" s="30" t="s">
        <v>1709</v>
      </c>
      <c r="F272" s="30"/>
      <c r="G272" s="30"/>
      <c r="H272" s="30"/>
      <c r="I272" s="26">
        <v>6860</v>
      </c>
      <c r="J272" s="26"/>
      <c r="K272" s="26" t="s">
        <v>1710</v>
      </c>
    </row>
    <row r="273" spans="1:11">
      <c r="A273" s="72"/>
      <c r="B273" s="26">
        <v>265</v>
      </c>
      <c r="C273" s="26" t="s">
        <v>1711</v>
      </c>
      <c r="D273" s="26" t="s">
        <v>1712</v>
      </c>
      <c r="E273" s="30" t="s">
        <v>1713</v>
      </c>
      <c r="F273" s="30"/>
      <c r="G273" s="30"/>
      <c r="H273" s="30"/>
      <c r="I273" s="26">
        <v>1630</v>
      </c>
      <c r="J273" s="26"/>
      <c r="K273" s="26" t="s">
        <v>1714</v>
      </c>
    </row>
    <row r="274" spans="1:11">
      <c r="A274" s="72"/>
      <c r="B274" s="26">
        <v>266</v>
      </c>
      <c r="C274" s="26" t="s">
        <v>1711</v>
      </c>
      <c r="D274" s="26" t="s">
        <v>1715</v>
      </c>
      <c r="E274" s="30" t="s">
        <v>1716</v>
      </c>
      <c r="F274" s="30"/>
      <c r="G274" s="30"/>
      <c r="H274" s="30"/>
      <c r="I274" s="26">
        <v>1210</v>
      </c>
      <c r="J274" s="26"/>
      <c r="K274" s="26" t="s">
        <v>1717</v>
      </c>
    </row>
    <row r="275" spans="1:11">
      <c r="A275" s="72"/>
      <c r="B275" s="26">
        <v>267</v>
      </c>
      <c r="C275" s="26" t="s">
        <v>1161</v>
      </c>
      <c r="D275" s="26" t="s">
        <v>1718</v>
      </c>
      <c r="E275" s="30" t="s">
        <v>1719</v>
      </c>
      <c r="F275" s="30"/>
      <c r="G275" s="30"/>
      <c r="H275" s="30"/>
      <c r="I275" s="26">
        <v>1530</v>
      </c>
      <c r="J275" s="26"/>
      <c r="K275" s="26" t="s">
        <v>1720</v>
      </c>
    </row>
    <row r="276" spans="1:11">
      <c r="A276" s="72"/>
      <c r="B276" s="26">
        <v>268</v>
      </c>
      <c r="C276" s="26" t="s">
        <v>1015</v>
      </c>
      <c r="D276" s="26" t="s">
        <v>1721</v>
      </c>
      <c r="E276" s="30" t="s">
        <v>1722</v>
      </c>
      <c r="F276" s="30"/>
      <c r="G276" s="30"/>
      <c r="H276" s="30"/>
      <c r="I276" s="26">
        <v>2180</v>
      </c>
      <c r="J276" s="26"/>
      <c r="K276" s="26" t="s">
        <v>1723</v>
      </c>
    </row>
    <row r="277" spans="1:11">
      <c r="A277" s="72"/>
      <c r="B277" s="26">
        <v>269</v>
      </c>
      <c r="C277" s="26" t="s">
        <v>1043</v>
      </c>
      <c r="D277" s="26" t="s">
        <v>1724</v>
      </c>
      <c r="E277" s="30" t="s">
        <v>1722</v>
      </c>
      <c r="F277" s="30"/>
      <c r="G277" s="30"/>
      <c r="H277" s="30"/>
      <c r="I277" s="26">
        <v>2180</v>
      </c>
      <c r="J277" s="26"/>
      <c r="K277" s="26" t="s">
        <v>1725</v>
      </c>
    </row>
    <row r="278" spans="1:11">
      <c r="A278" s="72"/>
      <c r="B278" s="26">
        <v>270</v>
      </c>
      <c r="C278" s="26" t="s">
        <v>1726</v>
      </c>
      <c r="D278" s="26" t="s">
        <v>1727</v>
      </c>
      <c r="E278" s="30" t="s">
        <v>1728</v>
      </c>
      <c r="F278" s="30"/>
      <c r="G278" s="30"/>
      <c r="H278" s="30"/>
      <c r="I278" s="26">
        <v>1330</v>
      </c>
      <c r="J278" s="26"/>
      <c r="K278" s="26" t="s">
        <v>1729</v>
      </c>
    </row>
    <row r="279" spans="1:11">
      <c r="A279" s="72"/>
      <c r="B279" s="26">
        <v>271</v>
      </c>
      <c r="C279" s="26" t="s">
        <v>1550</v>
      </c>
      <c r="D279" s="26"/>
      <c r="E279" s="30" t="s">
        <v>1730</v>
      </c>
      <c r="F279" s="30"/>
      <c r="G279" s="30"/>
      <c r="H279" s="30"/>
      <c r="I279" s="26">
        <v>780</v>
      </c>
      <c r="J279" s="26"/>
      <c r="K279" s="26"/>
    </row>
    <row r="280" spans="1:11">
      <c r="A280" s="72"/>
      <c r="B280" s="26">
        <v>272</v>
      </c>
      <c r="C280" s="26" t="s">
        <v>925</v>
      </c>
      <c r="D280" s="26" t="s">
        <v>1731</v>
      </c>
      <c r="E280" s="30" t="s">
        <v>1732</v>
      </c>
      <c r="F280" s="30"/>
      <c r="G280" s="30"/>
      <c r="H280" s="30"/>
      <c r="I280" s="26">
        <v>1140</v>
      </c>
      <c r="J280" s="26"/>
      <c r="K280" s="26" t="s">
        <v>1733</v>
      </c>
    </row>
    <row r="281" spans="1:11">
      <c r="A281" s="72"/>
      <c r="B281" s="26">
        <v>273</v>
      </c>
      <c r="C281" s="26" t="s">
        <v>1157</v>
      </c>
      <c r="D281" s="26" t="s">
        <v>1734</v>
      </c>
      <c r="E281" s="30" t="s">
        <v>1143</v>
      </c>
      <c r="F281" s="30"/>
      <c r="G281" s="30"/>
      <c r="H281" s="30"/>
      <c r="I281" s="26">
        <v>760</v>
      </c>
      <c r="J281" s="26"/>
      <c r="K281" s="26" t="s">
        <v>1735</v>
      </c>
    </row>
    <row r="282" spans="1:11">
      <c r="A282" s="72"/>
      <c r="B282" s="26">
        <v>274</v>
      </c>
      <c r="C282" s="26" t="s">
        <v>1474</v>
      </c>
      <c r="D282" s="26" t="s">
        <v>1736</v>
      </c>
      <c r="E282" s="30" t="s">
        <v>1737</v>
      </c>
      <c r="F282" s="30"/>
      <c r="G282" s="30"/>
      <c r="H282" s="30"/>
      <c r="I282" s="26">
        <v>710</v>
      </c>
      <c r="J282" s="26"/>
      <c r="K282" s="26" t="s">
        <v>1738</v>
      </c>
    </row>
    <row r="283" spans="1:11">
      <c r="A283" s="72"/>
      <c r="B283" s="26">
        <v>275</v>
      </c>
      <c r="C283" s="26" t="s">
        <v>1096</v>
      </c>
      <c r="D283" s="26" t="s">
        <v>1099</v>
      </c>
      <c r="E283" s="30" t="s">
        <v>1739</v>
      </c>
      <c r="F283" s="30"/>
      <c r="G283" s="30"/>
      <c r="H283" s="30"/>
      <c r="I283" s="26">
        <v>1477</v>
      </c>
      <c r="J283" s="26"/>
      <c r="K283" s="26" t="s">
        <v>1740</v>
      </c>
    </row>
    <row r="284" spans="1:11">
      <c r="A284" s="72"/>
      <c r="B284" s="26">
        <v>276</v>
      </c>
      <c r="C284" s="26" t="s">
        <v>1533</v>
      </c>
      <c r="D284" s="26" t="s">
        <v>1535</v>
      </c>
      <c r="E284" s="30" t="s">
        <v>1741</v>
      </c>
      <c r="F284" s="30"/>
      <c r="G284" s="30"/>
      <c r="H284" s="30"/>
      <c r="I284" s="26">
        <v>646</v>
      </c>
      <c r="J284" s="26"/>
      <c r="K284" s="26" t="s">
        <v>1742</v>
      </c>
    </row>
    <row r="285" spans="1:11">
      <c r="A285" s="72"/>
      <c r="B285" s="26">
        <v>277</v>
      </c>
      <c r="C285" s="26" t="s">
        <v>1526</v>
      </c>
      <c r="D285" s="26" t="s">
        <v>1743</v>
      </c>
      <c r="E285" s="30" t="s">
        <v>1744</v>
      </c>
      <c r="F285" s="30"/>
      <c r="G285" s="30"/>
      <c r="H285" s="30"/>
      <c r="I285" s="26">
        <v>1400</v>
      </c>
      <c r="J285" s="26"/>
      <c r="K285" s="26" t="s">
        <v>1745</v>
      </c>
    </row>
    <row r="286" spans="1:11">
      <c r="A286" s="72"/>
      <c r="B286" s="26">
        <v>278</v>
      </c>
      <c r="C286" s="26" t="s">
        <v>1190</v>
      </c>
      <c r="D286" s="26" t="s">
        <v>1746</v>
      </c>
      <c r="E286" s="30" t="s">
        <v>1747</v>
      </c>
      <c r="F286" s="30"/>
      <c r="G286" s="30"/>
      <c r="H286" s="30"/>
      <c r="I286" s="26">
        <v>690</v>
      </c>
      <c r="J286" s="26"/>
      <c r="K286" s="26" t="s">
        <v>1748</v>
      </c>
    </row>
    <row r="287" spans="1:11">
      <c r="A287" s="72"/>
      <c r="B287" s="26">
        <v>279</v>
      </c>
      <c r="C287" s="26" t="s">
        <v>1749</v>
      </c>
      <c r="D287" s="26" t="s">
        <v>1750</v>
      </c>
      <c r="E287" s="30" t="s">
        <v>1751</v>
      </c>
      <c r="F287" s="30"/>
      <c r="G287" s="30"/>
      <c r="H287" s="30"/>
      <c r="I287" s="26">
        <v>1200</v>
      </c>
      <c r="J287" s="26"/>
      <c r="K287" s="26" t="s">
        <v>1752</v>
      </c>
    </row>
    <row r="288" spans="1:11">
      <c r="A288" s="72"/>
      <c r="B288" s="26">
        <v>280</v>
      </c>
      <c r="C288" s="26" t="s">
        <v>925</v>
      </c>
      <c r="D288" s="26" t="s">
        <v>1753</v>
      </c>
      <c r="E288" s="30" t="s">
        <v>1579</v>
      </c>
      <c r="F288" s="30"/>
      <c r="G288" s="30"/>
      <c r="H288" s="30"/>
      <c r="I288" s="26">
        <v>1250</v>
      </c>
      <c r="J288" s="26"/>
      <c r="K288" s="26" t="s">
        <v>1754</v>
      </c>
    </row>
    <row r="289" spans="1:11">
      <c r="A289" s="72"/>
      <c r="B289" s="26">
        <v>281</v>
      </c>
      <c r="C289" s="27" t="s">
        <v>1669</v>
      </c>
      <c r="D289" s="27" t="s">
        <v>1755</v>
      </c>
      <c r="E289" s="28" t="s">
        <v>1756</v>
      </c>
      <c r="F289" s="28"/>
      <c r="G289" s="28"/>
      <c r="H289" s="28"/>
      <c r="I289" s="27">
        <v>0</v>
      </c>
      <c r="J289" s="27">
        <v>548</v>
      </c>
      <c r="K289" s="27" t="s">
        <v>1757</v>
      </c>
    </row>
    <row r="290" spans="1:11">
      <c r="A290" s="72"/>
      <c r="B290" s="26">
        <v>282</v>
      </c>
      <c r="C290" s="26" t="s">
        <v>1758</v>
      </c>
      <c r="D290" s="26" t="s">
        <v>1759</v>
      </c>
      <c r="E290" s="30" t="s">
        <v>1760</v>
      </c>
      <c r="F290" s="30"/>
      <c r="G290" s="30"/>
      <c r="H290" s="30"/>
      <c r="I290" s="26">
        <v>1990</v>
      </c>
      <c r="J290" s="26"/>
      <c r="K290" s="26" t="s">
        <v>1761</v>
      </c>
    </row>
    <row r="291" spans="1:11">
      <c r="A291" s="72"/>
      <c r="B291" s="26">
        <v>283</v>
      </c>
      <c r="C291" s="26" t="s">
        <v>1698</v>
      </c>
      <c r="D291" s="26" t="s">
        <v>1762</v>
      </c>
      <c r="E291" s="30" t="s">
        <v>1763</v>
      </c>
      <c r="F291" s="30"/>
      <c r="G291" s="30"/>
      <c r="H291" s="30"/>
      <c r="I291" s="26">
        <v>1400</v>
      </c>
      <c r="J291" s="26"/>
      <c r="K291" s="26" t="s">
        <v>1764</v>
      </c>
    </row>
    <row r="292" spans="1:11">
      <c r="A292" s="72"/>
      <c r="B292" s="26">
        <v>284</v>
      </c>
      <c r="C292" s="27" t="s">
        <v>1219</v>
      </c>
      <c r="D292" s="27" t="s">
        <v>1765</v>
      </c>
      <c r="E292" s="28" t="s">
        <v>1766</v>
      </c>
      <c r="F292" s="28"/>
      <c r="G292" s="28"/>
      <c r="H292" s="28"/>
      <c r="I292" s="27">
        <v>0</v>
      </c>
      <c r="J292" s="27">
        <v>435</v>
      </c>
      <c r="K292" s="27" t="s">
        <v>1767</v>
      </c>
    </row>
    <row r="293" spans="1:11">
      <c r="A293" s="72"/>
      <c r="B293" s="26">
        <v>285</v>
      </c>
      <c r="C293" s="26" t="s">
        <v>1445</v>
      </c>
      <c r="D293" s="26" t="s">
        <v>1768</v>
      </c>
      <c r="E293" s="30" t="s">
        <v>1769</v>
      </c>
      <c r="F293" s="30"/>
      <c r="G293" s="30"/>
      <c r="H293" s="30"/>
      <c r="I293" s="26">
        <v>800</v>
      </c>
      <c r="J293" s="26"/>
      <c r="K293" s="26" t="s">
        <v>1770</v>
      </c>
    </row>
    <row r="294" spans="1:11">
      <c r="A294" s="72"/>
      <c r="B294" s="26">
        <v>286</v>
      </c>
      <c r="C294" s="26" t="s">
        <v>1242</v>
      </c>
      <c r="D294" s="26" t="s">
        <v>1771</v>
      </c>
      <c r="E294" s="30" t="s">
        <v>1772</v>
      </c>
      <c r="F294" s="30"/>
      <c r="G294" s="30"/>
      <c r="H294" s="30"/>
      <c r="I294" s="26">
        <v>580</v>
      </c>
      <c r="J294" s="26"/>
      <c r="K294" s="26" t="s">
        <v>1773</v>
      </c>
    </row>
    <row r="295" spans="1:11">
      <c r="A295" s="72"/>
      <c r="B295" s="26">
        <v>287</v>
      </c>
      <c r="C295" s="26" t="s">
        <v>1504</v>
      </c>
      <c r="D295" s="26" t="s">
        <v>1774</v>
      </c>
      <c r="E295" s="30" t="s">
        <v>1775</v>
      </c>
      <c r="F295" s="30"/>
      <c r="G295" s="30"/>
      <c r="H295" s="30"/>
      <c r="I295" s="26">
        <v>1400</v>
      </c>
      <c r="J295" s="26"/>
      <c r="K295" s="26" t="s">
        <v>1776</v>
      </c>
    </row>
    <row r="296" spans="1:11">
      <c r="A296" s="72"/>
      <c r="B296" s="26">
        <v>288</v>
      </c>
      <c r="C296" s="26" t="s">
        <v>1063</v>
      </c>
      <c r="D296" s="26" t="s">
        <v>1777</v>
      </c>
      <c r="E296" s="30" t="s">
        <v>1778</v>
      </c>
      <c r="F296" s="30"/>
      <c r="G296" s="30"/>
      <c r="H296" s="30"/>
      <c r="I296" s="26">
        <v>1670</v>
      </c>
      <c r="J296" s="26"/>
      <c r="K296" s="26" t="s">
        <v>1779</v>
      </c>
    </row>
    <row r="297" spans="1:11">
      <c r="A297" s="72"/>
      <c r="B297" s="26">
        <v>289</v>
      </c>
      <c r="C297" s="26" t="s">
        <v>1430</v>
      </c>
      <c r="D297" s="26" t="s">
        <v>1780</v>
      </c>
      <c r="E297" s="30" t="s">
        <v>1649</v>
      </c>
      <c r="F297" s="30"/>
      <c r="G297" s="30"/>
      <c r="H297" s="30"/>
      <c r="I297" s="26">
        <v>1170</v>
      </c>
      <c r="J297" s="26"/>
      <c r="K297" s="26" t="s">
        <v>1781</v>
      </c>
    </row>
    <row r="298" spans="1:11">
      <c r="A298" s="72"/>
      <c r="B298" s="26">
        <v>290</v>
      </c>
      <c r="C298" s="26" t="s">
        <v>1501</v>
      </c>
      <c r="D298" s="26" t="s">
        <v>1782</v>
      </c>
      <c r="E298" s="30" t="s">
        <v>1783</v>
      </c>
      <c r="F298" s="30"/>
      <c r="G298" s="30"/>
      <c r="H298" s="30"/>
      <c r="I298" s="26">
        <v>930</v>
      </c>
      <c r="J298" s="26"/>
      <c r="K298" s="26" t="s">
        <v>1784</v>
      </c>
    </row>
    <row r="299" spans="1:11">
      <c r="A299" s="72"/>
      <c r="B299" s="26">
        <v>291</v>
      </c>
      <c r="C299" s="26" t="s">
        <v>1669</v>
      </c>
      <c r="D299" s="26" t="s">
        <v>1785</v>
      </c>
      <c r="E299" s="30" t="s">
        <v>1786</v>
      </c>
      <c r="F299" s="30"/>
      <c r="G299" s="30"/>
      <c r="H299" s="30"/>
      <c r="I299" s="26">
        <v>830</v>
      </c>
      <c r="J299" s="26"/>
      <c r="K299" s="26" t="s">
        <v>1787</v>
      </c>
    </row>
    <row r="300" spans="1:11">
      <c r="A300" s="72"/>
      <c r="B300" s="26">
        <v>292</v>
      </c>
      <c r="C300" s="26" t="s">
        <v>1574</v>
      </c>
      <c r="D300" s="26" t="s">
        <v>1578</v>
      </c>
      <c r="E300" s="30" t="s">
        <v>1788</v>
      </c>
      <c r="F300" s="30"/>
      <c r="G300" s="30"/>
      <c r="H300" s="30"/>
      <c r="I300" s="26">
        <v>336</v>
      </c>
      <c r="J300" s="26"/>
      <c r="K300" s="26" t="s">
        <v>1789</v>
      </c>
    </row>
    <row r="301" spans="1:11">
      <c r="A301" s="72"/>
      <c r="B301" s="26">
        <v>293</v>
      </c>
      <c r="C301" s="26" t="s">
        <v>1403</v>
      </c>
      <c r="D301" s="26" t="s">
        <v>1790</v>
      </c>
      <c r="E301" s="30" t="s">
        <v>1791</v>
      </c>
      <c r="F301" s="30"/>
      <c r="G301" s="30"/>
      <c r="H301" s="30"/>
      <c r="I301" s="26">
        <v>1070</v>
      </c>
      <c r="J301" s="26"/>
      <c r="K301" s="26" t="s">
        <v>1792</v>
      </c>
    </row>
    <row r="302" spans="1:11">
      <c r="A302" s="72"/>
      <c r="B302" s="26">
        <v>294</v>
      </c>
      <c r="C302" s="26" t="s">
        <v>1219</v>
      </c>
      <c r="D302" s="26" t="s">
        <v>1793</v>
      </c>
      <c r="E302" s="30" t="s">
        <v>1794</v>
      </c>
      <c r="F302" s="30"/>
      <c r="G302" s="30"/>
      <c r="H302" s="30"/>
      <c r="I302" s="26">
        <v>1000</v>
      </c>
      <c r="J302" s="26"/>
      <c r="K302" s="26" t="s">
        <v>1795</v>
      </c>
    </row>
    <row r="303" spans="1:11">
      <c r="A303" s="72"/>
      <c r="B303" s="26">
        <v>295</v>
      </c>
      <c r="C303" s="26" t="s">
        <v>1102</v>
      </c>
      <c r="D303" s="26" t="s">
        <v>1796</v>
      </c>
      <c r="E303" s="30" t="s">
        <v>1797</v>
      </c>
      <c r="F303" s="30"/>
      <c r="G303" s="30"/>
      <c r="H303" s="30"/>
      <c r="I303" s="26">
        <v>910</v>
      </c>
      <c r="J303" s="26"/>
      <c r="K303" s="26" t="s">
        <v>1798</v>
      </c>
    </row>
    <row r="304" spans="1:11">
      <c r="A304" s="72"/>
      <c r="B304" s="26">
        <v>296</v>
      </c>
      <c r="C304" s="26" t="s">
        <v>1001</v>
      </c>
      <c r="D304" s="26"/>
      <c r="E304" s="30" t="s">
        <v>1799</v>
      </c>
      <c r="F304" s="30"/>
      <c r="G304" s="30"/>
      <c r="H304" s="30"/>
      <c r="I304" s="26">
        <v>120</v>
      </c>
      <c r="J304" s="26"/>
      <c r="K304" s="26"/>
    </row>
    <row r="305" spans="1:11">
      <c r="A305" s="3"/>
      <c r="B305" s="26"/>
      <c r="C305" s="26"/>
      <c r="D305" s="26"/>
      <c r="E305" s="26"/>
      <c r="F305" s="26"/>
      <c r="G305" s="26"/>
      <c r="H305" s="26"/>
      <c r="I305" s="33"/>
      <c r="J305" s="33"/>
      <c r="K305" s="33"/>
    </row>
    <row r="306" spans="1:11">
      <c r="A306" s="3"/>
      <c r="B306" s="26"/>
      <c r="C306" s="26"/>
      <c r="D306" s="26"/>
      <c r="E306" s="26"/>
      <c r="F306" s="26"/>
      <c r="G306" s="26"/>
      <c r="H306" s="26"/>
      <c r="I306" s="31"/>
      <c r="J306" s="31"/>
      <c r="K306" s="33"/>
    </row>
    <row r="307" spans="1:11">
      <c r="A307" s="3"/>
      <c r="B307" s="194" t="s">
        <v>827</v>
      </c>
      <c r="C307" s="194"/>
      <c r="D307" s="194"/>
      <c r="E307" s="194"/>
      <c r="F307" s="194"/>
      <c r="G307" s="194"/>
      <c r="H307" s="194"/>
      <c r="I307" s="34">
        <f>SUM(I9:I306)</f>
        <v>331386</v>
      </c>
      <c r="J307" s="34">
        <f>SUM(J9:J306)</f>
        <v>7750</v>
      </c>
      <c r="K307" s="35"/>
    </row>
    <row r="308" spans="1:11">
      <c r="A308" s="3"/>
      <c r="B308" s="194" t="s">
        <v>828</v>
      </c>
      <c r="C308" s="194"/>
      <c r="D308" s="194"/>
      <c r="E308" s="194"/>
      <c r="F308" s="194"/>
      <c r="G308" s="194"/>
      <c r="H308" s="194"/>
      <c r="I308" s="186">
        <f>I307+J307</f>
        <v>339136</v>
      </c>
      <c r="J308" s="186"/>
      <c r="K308" s="187"/>
    </row>
    <row r="309" spans="1:11" ht="14">
      <c r="A309" s="3"/>
      <c r="B309" s="36"/>
      <c r="C309" s="36"/>
      <c r="D309" s="36"/>
      <c r="E309" s="36"/>
      <c r="F309" s="36"/>
      <c r="G309" s="36"/>
      <c r="H309" s="36"/>
      <c r="I309" s="37"/>
      <c r="J309" s="37"/>
      <c r="K309" s="36"/>
    </row>
    <row r="310" spans="1:11">
      <c r="A310" s="3"/>
      <c r="B310" s="38"/>
      <c r="C310" s="10" t="s">
        <v>829</v>
      </c>
      <c r="D310" s="10" t="s">
        <v>830</v>
      </c>
      <c r="E310" s="38"/>
      <c r="F310" s="10" t="s">
        <v>831</v>
      </c>
      <c r="G310" s="10" t="s">
        <v>832</v>
      </c>
      <c r="H310" s="38"/>
      <c r="I310" s="12" t="s">
        <v>833</v>
      </c>
      <c r="J310" s="12"/>
      <c r="K310" s="38"/>
    </row>
    <row r="311" spans="1:11">
      <c r="A311" s="3"/>
      <c r="B311" s="3"/>
      <c r="C311" s="3"/>
      <c r="D311" s="3"/>
      <c r="E311" s="3"/>
      <c r="F311" s="3"/>
      <c r="G311" s="3"/>
      <c r="H311" s="3"/>
      <c r="I311" s="4"/>
      <c r="J311" s="4"/>
      <c r="K311" s="3"/>
    </row>
    <row r="312" spans="1:11">
      <c r="A312" s="3"/>
      <c r="B312" s="3"/>
      <c r="C312" s="3"/>
      <c r="D312" s="3"/>
      <c r="E312" s="3"/>
      <c r="F312" s="3"/>
      <c r="G312" s="39"/>
      <c r="H312" s="39"/>
      <c r="I312" s="39"/>
      <c r="J312" s="77"/>
      <c r="K312" s="22"/>
    </row>
    <row r="313" spans="1:11">
      <c r="A313" s="3"/>
      <c r="B313" s="3"/>
      <c r="C313" s="3"/>
      <c r="D313" s="3"/>
      <c r="E313" s="3"/>
      <c r="F313" s="3"/>
      <c r="G313" s="39"/>
      <c r="H313" s="39"/>
      <c r="I313" s="39"/>
      <c r="J313" s="22"/>
      <c r="K313" s="22"/>
    </row>
  </sheetData>
  <mergeCells count="13">
    <mergeCell ref="I308:K308"/>
    <mergeCell ref="E213:H213"/>
    <mergeCell ref="E214:H214"/>
    <mergeCell ref="E227:H227"/>
    <mergeCell ref="E267:H267"/>
    <mergeCell ref="B307:H307"/>
    <mergeCell ref="B308:H308"/>
    <mergeCell ref="E193:H193"/>
    <mergeCell ref="B3:K3"/>
    <mergeCell ref="E8:H8"/>
    <mergeCell ref="E54:H54"/>
    <mergeCell ref="E165:H165"/>
    <mergeCell ref="E166:H166"/>
  </mergeCells>
  <phoneticPr fontId="8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EC59-9A96-EA4C-A130-D6E0FE057905}">
  <dimension ref="A1:K198"/>
  <sheetViews>
    <sheetView workbookViewId="0">
      <selection activeCell="I193" sqref="I193:K193"/>
    </sheetView>
  </sheetViews>
  <sheetFormatPr baseColWidth="10" defaultColWidth="10.796875" defaultRowHeight="13"/>
  <cols>
    <col min="1" max="1" width="8.59765625" customWidth="1"/>
    <col min="2" max="2" width="5" customWidth="1"/>
    <col min="3" max="3" width="19" customWidth="1"/>
    <col min="5" max="5" width="8.59765625" customWidth="1"/>
    <col min="6" max="6" width="11.59765625" customWidth="1"/>
    <col min="7" max="7" width="8.796875" customWidth="1"/>
    <col min="8" max="8" width="24.19921875" customWidth="1"/>
    <col min="9" max="9" width="15.59765625" style="42" customWidth="1"/>
    <col min="10" max="10" width="9.796875" style="42" customWidth="1"/>
    <col min="11" max="11" width="19.19921875" customWidth="1"/>
  </cols>
  <sheetData>
    <row r="1" spans="1:11">
      <c r="A1" s="3"/>
      <c r="B1" s="3"/>
      <c r="C1" s="3"/>
      <c r="D1" s="3"/>
      <c r="E1" s="3"/>
      <c r="F1" s="3"/>
      <c r="G1" s="3"/>
      <c r="H1" s="3"/>
      <c r="I1" s="4"/>
      <c r="J1" s="4"/>
      <c r="K1" s="3"/>
    </row>
    <row r="2" spans="1:11">
      <c r="A2" s="3"/>
      <c r="B2" s="3"/>
      <c r="C2" s="3"/>
      <c r="D2" s="3"/>
      <c r="E2" s="3"/>
      <c r="F2" s="3"/>
      <c r="G2" s="3"/>
      <c r="H2" s="3"/>
      <c r="I2" s="4"/>
      <c r="J2" s="4"/>
      <c r="K2" s="3"/>
    </row>
    <row r="3" spans="1:11" ht="18">
      <c r="A3" s="3"/>
      <c r="B3" s="184" t="s">
        <v>242</v>
      </c>
      <c r="C3" s="184"/>
      <c r="D3" s="184"/>
      <c r="E3" s="184"/>
      <c r="F3" s="184"/>
      <c r="G3" s="184"/>
      <c r="H3" s="184"/>
      <c r="I3" s="195"/>
      <c r="J3" s="195"/>
      <c r="K3" s="184"/>
    </row>
    <row r="4" spans="1:11" ht="14">
      <c r="A4" s="3"/>
      <c r="B4" s="5"/>
      <c r="C4" s="6"/>
      <c r="D4" s="6"/>
      <c r="E4" s="6"/>
      <c r="F4" s="6"/>
      <c r="G4" s="6"/>
      <c r="H4" s="6"/>
      <c r="I4" s="7"/>
      <c r="J4" s="7"/>
      <c r="K4" s="8"/>
    </row>
    <row r="5" spans="1:11">
      <c r="A5" s="3"/>
      <c r="B5" s="9"/>
      <c r="C5" s="10" t="s">
        <v>243</v>
      </c>
      <c r="D5" s="11"/>
      <c r="E5" s="10" t="s">
        <v>244</v>
      </c>
      <c r="F5" s="11"/>
      <c r="G5" s="10"/>
      <c r="H5" s="10"/>
      <c r="I5" s="12"/>
      <c r="J5" s="10" t="s">
        <v>245</v>
      </c>
      <c r="K5" s="13"/>
    </row>
    <row r="6" spans="1:11">
      <c r="A6" s="3"/>
      <c r="B6" s="14"/>
      <c r="C6" s="15"/>
      <c r="D6" s="16"/>
      <c r="E6" s="16"/>
      <c r="F6" s="16"/>
      <c r="G6" s="16"/>
      <c r="H6" s="16"/>
      <c r="I6" s="17"/>
      <c r="J6" s="17"/>
      <c r="K6" s="18"/>
    </row>
    <row r="7" spans="1:11">
      <c r="A7" s="3"/>
      <c r="B7" s="19"/>
      <c r="C7" s="20"/>
      <c r="D7" s="19"/>
      <c r="E7" s="19"/>
      <c r="F7" s="19"/>
      <c r="G7" s="19"/>
      <c r="H7" s="20"/>
      <c r="I7" s="21"/>
      <c r="J7" s="21"/>
      <c r="K7" s="22"/>
    </row>
    <row r="8" spans="1:11" s="25" customFormat="1">
      <c r="A8" s="3"/>
      <c r="B8" s="23" t="s">
        <v>246</v>
      </c>
      <c r="C8" s="23" t="s">
        <v>247</v>
      </c>
      <c r="D8" s="23" t="s">
        <v>248</v>
      </c>
      <c r="E8" s="185" t="s">
        <v>249</v>
      </c>
      <c r="F8" s="185"/>
      <c r="G8" s="185"/>
      <c r="H8" s="185"/>
      <c r="I8" s="24" t="s">
        <v>250</v>
      </c>
      <c r="J8" s="24" t="s">
        <v>251</v>
      </c>
      <c r="K8" s="23" t="s">
        <v>252</v>
      </c>
    </row>
    <row r="9" spans="1:11">
      <c r="A9" s="3"/>
      <c r="B9" s="26">
        <v>1</v>
      </c>
      <c r="C9" s="27" t="s">
        <v>253</v>
      </c>
      <c r="D9" s="27" t="s">
        <v>254</v>
      </c>
      <c r="E9" s="28" t="s">
        <v>255</v>
      </c>
      <c r="F9" s="28"/>
      <c r="G9" s="28"/>
      <c r="H9" s="28"/>
      <c r="I9" s="29">
        <v>0</v>
      </c>
      <c r="J9" s="29">
        <v>0</v>
      </c>
      <c r="K9" s="27" t="s">
        <v>256</v>
      </c>
    </row>
    <row r="10" spans="1:11">
      <c r="A10" s="3"/>
      <c r="B10" s="26">
        <v>2</v>
      </c>
      <c r="C10" s="27" t="s">
        <v>253</v>
      </c>
      <c r="D10" s="27" t="s">
        <v>257</v>
      </c>
      <c r="E10" s="28" t="s">
        <v>258</v>
      </c>
      <c r="F10" s="28"/>
      <c r="G10" s="28"/>
      <c r="H10" s="28"/>
      <c r="I10" s="29">
        <v>0</v>
      </c>
      <c r="J10" s="29">
        <v>400</v>
      </c>
      <c r="K10" s="27" t="s">
        <v>259</v>
      </c>
    </row>
    <row r="11" spans="1:11">
      <c r="A11" s="3"/>
      <c r="B11" s="26">
        <v>3</v>
      </c>
      <c r="C11" s="26" t="s">
        <v>260</v>
      </c>
      <c r="D11" s="26" t="s">
        <v>261</v>
      </c>
      <c r="E11" s="30" t="s">
        <v>262</v>
      </c>
      <c r="F11" s="30"/>
      <c r="G11" s="30"/>
      <c r="H11" s="30"/>
      <c r="I11" s="31">
        <v>4210</v>
      </c>
      <c r="J11" s="31"/>
      <c r="K11" s="26" t="s">
        <v>263</v>
      </c>
    </row>
    <row r="12" spans="1:11">
      <c r="A12" s="3"/>
      <c r="B12" s="26">
        <v>4</v>
      </c>
      <c r="C12" s="26" t="s">
        <v>264</v>
      </c>
      <c r="D12" s="26" t="s">
        <v>261</v>
      </c>
      <c r="E12" s="30" t="s">
        <v>262</v>
      </c>
      <c r="F12" s="30"/>
      <c r="G12" s="30"/>
      <c r="H12" s="30"/>
      <c r="I12" s="31">
        <v>4210</v>
      </c>
      <c r="J12" s="31"/>
      <c r="K12" s="26" t="s">
        <v>265</v>
      </c>
    </row>
    <row r="13" spans="1:11">
      <c r="A13" s="3"/>
      <c r="B13" s="26">
        <v>5</v>
      </c>
      <c r="C13" s="26" t="s">
        <v>260</v>
      </c>
      <c r="D13" s="26" t="s">
        <v>266</v>
      </c>
      <c r="E13" s="30" t="s">
        <v>267</v>
      </c>
      <c r="F13" s="30"/>
      <c r="G13" s="30"/>
      <c r="H13" s="30"/>
      <c r="I13" s="31">
        <v>3290</v>
      </c>
      <c r="J13" s="31"/>
      <c r="K13" s="26" t="s">
        <v>268</v>
      </c>
    </row>
    <row r="14" spans="1:11">
      <c r="A14" s="3"/>
      <c r="B14" s="26">
        <v>6</v>
      </c>
      <c r="C14" s="26" t="s">
        <v>264</v>
      </c>
      <c r="D14" s="26" t="s">
        <v>266</v>
      </c>
      <c r="E14" s="30" t="s">
        <v>267</v>
      </c>
      <c r="F14" s="30"/>
      <c r="G14" s="30"/>
      <c r="H14" s="30"/>
      <c r="I14" s="31">
        <v>3290</v>
      </c>
      <c r="J14" s="31"/>
      <c r="K14" s="26" t="s">
        <v>269</v>
      </c>
    </row>
    <row r="15" spans="1:11">
      <c r="A15" s="3"/>
      <c r="B15" s="26">
        <v>7</v>
      </c>
      <c r="C15" s="26" t="s">
        <v>270</v>
      </c>
      <c r="D15" s="26" t="s">
        <v>271</v>
      </c>
      <c r="E15" s="30" t="s">
        <v>272</v>
      </c>
      <c r="F15" s="30"/>
      <c r="G15" s="30"/>
      <c r="H15" s="30"/>
      <c r="I15" s="31">
        <v>6030</v>
      </c>
      <c r="J15" s="31"/>
      <c r="K15" s="26" t="s">
        <v>273</v>
      </c>
    </row>
    <row r="16" spans="1:11">
      <c r="A16" s="3"/>
      <c r="B16" s="26">
        <v>8</v>
      </c>
      <c r="C16" s="26" t="s">
        <v>270</v>
      </c>
      <c r="D16" s="26" t="s">
        <v>274</v>
      </c>
      <c r="E16" s="30" t="s">
        <v>275</v>
      </c>
      <c r="F16" s="30"/>
      <c r="G16" s="30"/>
      <c r="H16" s="30"/>
      <c r="I16" s="31">
        <v>2280</v>
      </c>
      <c r="J16" s="31"/>
      <c r="K16" s="26" t="s">
        <v>276</v>
      </c>
    </row>
    <row r="17" spans="1:11">
      <c r="A17" s="3"/>
      <c r="B17" s="26">
        <v>9</v>
      </c>
      <c r="C17" s="26" t="s">
        <v>277</v>
      </c>
      <c r="D17" s="26" t="s">
        <v>278</v>
      </c>
      <c r="E17" s="30" t="s">
        <v>279</v>
      </c>
      <c r="F17" s="30"/>
      <c r="G17" s="30"/>
      <c r="H17" s="30"/>
      <c r="I17" s="31">
        <v>1620</v>
      </c>
      <c r="J17" s="31"/>
      <c r="K17" s="26" t="s">
        <v>280</v>
      </c>
    </row>
    <row r="18" spans="1:11">
      <c r="A18" s="3"/>
      <c r="B18" s="26">
        <v>10</v>
      </c>
      <c r="C18" s="26" t="s">
        <v>281</v>
      </c>
      <c r="D18" s="26" t="s">
        <v>282</v>
      </c>
      <c r="E18" s="30" t="s">
        <v>283</v>
      </c>
      <c r="F18" s="30"/>
      <c r="G18" s="30"/>
      <c r="H18" s="30"/>
      <c r="I18" s="31">
        <v>2170</v>
      </c>
      <c r="J18" s="31"/>
      <c r="K18" s="26" t="s">
        <v>284</v>
      </c>
    </row>
    <row r="19" spans="1:11">
      <c r="A19" s="3"/>
      <c r="B19" s="26">
        <v>11</v>
      </c>
      <c r="C19" s="27" t="s">
        <v>281</v>
      </c>
      <c r="D19" s="27" t="s">
        <v>285</v>
      </c>
      <c r="E19" s="28" t="s">
        <v>286</v>
      </c>
      <c r="F19" s="28"/>
      <c r="G19" s="28"/>
      <c r="H19" s="28"/>
      <c r="I19" s="29">
        <v>0</v>
      </c>
      <c r="J19" s="29">
        <v>570</v>
      </c>
      <c r="K19" s="27" t="s">
        <v>287</v>
      </c>
    </row>
    <row r="20" spans="1:11">
      <c r="A20" s="3"/>
      <c r="B20" s="26">
        <v>12</v>
      </c>
      <c r="C20" s="26" t="s">
        <v>277</v>
      </c>
      <c r="D20" s="26" t="s">
        <v>288</v>
      </c>
      <c r="E20" s="30" t="s">
        <v>286</v>
      </c>
      <c r="F20" s="30"/>
      <c r="G20" s="30"/>
      <c r="H20" s="30"/>
      <c r="I20" s="31">
        <v>2070</v>
      </c>
      <c r="J20" s="31"/>
      <c r="K20" s="26" t="s">
        <v>289</v>
      </c>
    </row>
    <row r="21" spans="1:11">
      <c r="A21" s="3"/>
      <c r="B21" s="26">
        <v>13</v>
      </c>
      <c r="C21" s="26" t="s">
        <v>290</v>
      </c>
      <c r="D21" s="26" t="s">
        <v>291</v>
      </c>
      <c r="E21" s="30" t="s">
        <v>292</v>
      </c>
      <c r="F21" s="30"/>
      <c r="G21" s="30"/>
      <c r="H21" s="30"/>
      <c r="I21" s="31">
        <v>2950</v>
      </c>
      <c r="J21" s="31"/>
      <c r="K21" s="26" t="s">
        <v>293</v>
      </c>
    </row>
    <row r="22" spans="1:11">
      <c r="A22" s="3"/>
      <c r="B22" s="26">
        <v>14</v>
      </c>
      <c r="C22" s="26" t="s">
        <v>290</v>
      </c>
      <c r="D22" s="26" t="s">
        <v>294</v>
      </c>
      <c r="E22" s="30" t="s">
        <v>295</v>
      </c>
      <c r="F22" s="30"/>
      <c r="G22" s="30"/>
      <c r="H22" s="30"/>
      <c r="I22" s="31">
        <v>2950</v>
      </c>
      <c r="J22" s="31"/>
      <c r="K22" s="26" t="s">
        <v>296</v>
      </c>
    </row>
    <row r="23" spans="1:11">
      <c r="A23" s="3"/>
      <c r="B23" s="26">
        <v>15</v>
      </c>
      <c r="C23" s="26" t="s">
        <v>297</v>
      </c>
      <c r="D23" s="26" t="s">
        <v>298</v>
      </c>
      <c r="E23" s="30" t="s">
        <v>299</v>
      </c>
      <c r="F23" s="30"/>
      <c r="G23" s="30"/>
      <c r="H23" s="30"/>
      <c r="I23" s="31">
        <v>1670</v>
      </c>
      <c r="J23" s="31"/>
      <c r="K23" s="26" t="s">
        <v>300</v>
      </c>
    </row>
    <row r="24" spans="1:11">
      <c r="A24" s="3"/>
      <c r="B24" s="26">
        <v>16</v>
      </c>
      <c r="C24" s="26" t="s">
        <v>297</v>
      </c>
      <c r="D24" s="26" t="s">
        <v>301</v>
      </c>
      <c r="E24" s="30" t="s">
        <v>302</v>
      </c>
      <c r="F24" s="30"/>
      <c r="G24" s="30"/>
      <c r="H24" s="30"/>
      <c r="I24" s="31">
        <v>2070</v>
      </c>
      <c r="J24" s="31"/>
      <c r="K24" s="26" t="s">
        <v>303</v>
      </c>
    </row>
    <row r="25" spans="1:11">
      <c r="A25" s="3"/>
      <c r="B25" s="26">
        <v>17</v>
      </c>
      <c r="C25" s="27" t="s">
        <v>304</v>
      </c>
      <c r="D25" s="27" t="s">
        <v>305</v>
      </c>
      <c r="E25" s="28" t="s">
        <v>306</v>
      </c>
      <c r="F25" s="28"/>
      <c r="G25" s="28"/>
      <c r="H25" s="28"/>
      <c r="I25" s="29">
        <v>0</v>
      </c>
      <c r="J25" s="29">
        <v>771</v>
      </c>
      <c r="K25" s="27" t="s">
        <v>307</v>
      </c>
    </row>
    <row r="26" spans="1:11">
      <c r="A26" s="3"/>
      <c r="B26" s="26">
        <v>18</v>
      </c>
      <c r="C26" s="27" t="s">
        <v>308</v>
      </c>
      <c r="D26" s="27" t="s">
        <v>309</v>
      </c>
      <c r="E26" s="28" t="s">
        <v>310</v>
      </c>
      <c r="F26" s="28"/>
      <c r="G26" s="28"/>
      <c r="H26" s="28"/>
      <c r="I26" s="29">
        <v>0</v>
      </c>
      <c r="J26" s="29">
        <v>816</v>
      </c>
      <c r="K26" s="27" t="s">
        <v>311</v>
      </c>
    </row>
    <row r="27" spans="1:11">
      <c r="A27" s="3"/>
      <c r="B27" s="26">
        <v>19</v>
      </c>
      <c r="C27" s="27" t="s">
        <v>308</v>
      </c>
      <c r="D27" s="27" t="s">
        <v>312</v>
      </c>
      <c r="E27" s="28" t="s">
        <v>313</v>
      </c>
      <c r="F27" s="28"/>
      <c r="G27" s="28"/>
      <c r="H27" s="28"/>
      <c r="I27" s="29">
        <v>0</v>
      </c>
      <c r="J27" s="29">
        <v>476</v>
      </c>
      <c r="K27" s="27" t="s">
        <v>314</v>
      </c>
    </row>
    <row r="28" spans="1:11">
      <c r="A28" s="3"/>
      <c r="B28" s="26">
        <v>20</v>
      </c>
      <c r="C28" s="27" t="s">
        <v>315</v>
      </c>
      <c r="D28" s="27" t="s">
        <v>316</v>
      </c>
      <c r="E28" s="28" t="s">
        <v>317</v>
      </c>
      <c r="F28" s="28"/>
      <c r="G28" s="28"/>
      <c r="H28" s="28"/>
      <c r="I28" s="29">
        <v>0</v>
      </c>
      <c r="J28" s="29">
        <v>0</v>
      </c>
      <c r="K28" s="27" t="s">
        <v>318</v>
      </c>
    </row>
    <row r="29" spans="1:11">
      <c r="A29" s="3"/>
      <c r="B29" s="26">
        <v>21</v>
      </c>
      <c r="C29" s="27" t="s">
        <v>315</v>
      </c>
      <c r="D29" s="27" t="s">
        <v>319</v>
      </c>
      <c r="E29" s="28" t="s">
        <v>320</v>
      </c>
      <c r="F29" s="28"/>
      <c r="G29" s="28"/>
      <c r="H29" s="28"/>
      <c r="I29" s="29">
        <v>0</v>
      </c>
      <c r="J29" s="29">
        <v>616</v>
      </c>
      <c r="K29" s="27" t="s">
        <v>321</v>
      </c>
    </row>
    <row r="30" spans="1:11">
      <c r="A30" s="3"/>
      <c r="B30" s="26">
        <v>22</v>
      </c>
      <c r="C30" s="26" t="s">
        <v>322</v>
      </c>
      <c r="D30" s="26" t="s">
        <v>323</v>
      </c>
      <c r="E30" s="30" t="s">
        <v>324</v>
      </c>
      <c r="F30" s="30"/>
      <c r="G30" s="30"/>
      <c r="H30" s="30"/>
      <c r="I30" s="31">
        <v>6090</v>
      </c>
      <c r="J30" s="31"/>
      <c r="K30" s="26" t="s">
        <v>325</v>
      </c>
    </row>
    <row r="31" spans="1:11">
      <c r="A31" s="3"/>
      <c r="B31" s="26">
        <v>23</v>
      </c>
      <c r="C31" s="26" t="s">
        <v>322</v>
      </c>
      <c r="D31" s="26" t="s">
        <v>326</v>
      </c>
      <c r="E31" s="30" t="s">
        <v>327</v>
      </c>
      <c r="F31" s="30"/>
      <c r="G31" s="30"/>
      <c r="H31" s="30"/>
      <c r="I31" s="31">
        <v>6090</v>
      </c>
      <c r="J31" s="31"/>
      <c r="K31" s="26" t="s">
        <v>328</v>
      </c>
    </row>
    <row r="32" spans="1:11">
      <c r="A32" s="3"/>
      <c r="B32" s="26">
        <v>24</v>
      </c>
      <c r="C32" s="27" t="s">
        <v>329</v>
      </c>
      <c r="D32" s="27" t="s">
        <v>330</v>
      </c>
      <c r="E32" s="28" t="s">
        <v>310</v>
      </c>
      <c r="F32" s="28"/>
      <c r="G32" s="28"/>
      <c r="H32" s="28"/>
      <c r="I32" s="29">
        <v>0</v>
      </c>
      <c r="J32" s="29">
        <v>816</v>
      </c>
      <c r="K32" s="27" t="s">
        <v>331</v>
      </c>
    </row>
    <row r="33" spans="1:11">
      <c r="A33" s="3"/>
      <c r="B33" s="26">
        <v>25</v>
      </c>
      <c r="C33" s="26" t="s">
        <v>332</v>
      </c>
      <c r="D33" s="26" t="s">
        <v>333</v>
      </c>
      <c r="E33" s="30" t="s">
        <v>334</v>
      </c>
      <c r="F33" s="30"/>
      <c r="G33" s="30"/>
      <c r="H33" s="30"/>
      <c r="I33" s="31">
        <v>2620</v>
      </c>
      <c r="J33" s="31"/>
      <c r="K33" s="26" t="s">
        <v>335</v>
      </c>
    </row>
    <row r="34" spans="1:11">
      <c r="A34" s="3"/>
      <c r="B34" s="26">
        <v>26</v>
      </c>
      <c r="C34" s="26" t="s">
        <v>332</v>
      </c>
      <c r="D34" s="26" t="s">
        <v>336</v>
      </c>
      <c r="E34" s="30" t="s">
        <v>337</v>
      </c>
      <c r="F34" s="30"/>
      <c r="G34" s="30"/>
      <c r="H34" s="30"/>
      <c r="I34" s="31">
        <v>2620</v>
      </c>
      <c r="J34" s="31"/>
      <c r="K34" s="26" t="s">
        <v>338</v>
      </c>
    </row>
    <row r="35" spans="1:11">
      <c r="A35" s="3"/>
      <c r="B35" s="26">
        <v>27</v>
      </c>
      <c r="C35" s="26" t="s">
        <v>253</v>
      </c>
      <c r="D35" s="26" t="s">
        <v>339</v>
      </c>
      <c r="E35" s="30" t="s">
        <v>340</v>
      </c>
      <c r="F35" s="30"/>
      <c r="G35" s="30"/>
      <c r="H35" s="30"/>
      <c r="I35" s="31">
        <v>2520</v>
      </c>
      <c r="J35" s="31"/>
      <c r="K35" s="26" t="s">
        <v>341</v>
      </c>
    </row>
    <row r="36" spans="1:11">
      <c r="A36" s="3"/>
      <c r="B36" s="26">
        <v>28</v>
      </c>
      <c r="C36" s="26" t="s">
        <v>253</v>
      </c>
      <c r="D36" s="26" t="s">
        <v>342</v>
      </c>
      <c r="E36" s="30" t="s">
        <v>343</v>
      </c>
      <c r="F36" s="30"/>
      <c r="G36" s="30"/>
      <c r="H36" s="30"/>
      <c r="I36" s="31">
        <v>2180</v>
      </c>
      <c r="J36" s="31"/>
      <c r="K36" s="26" t="s">
        <v>344</v>
      </c>
    </row>
    <row r="37" spans="1:11">
      <c r="A37" s="3"/>
      <c r="B37" s="26">
        <v>29</v>
      </c>
      <c r="C37" s="27" t="s">
        <v>345</v>
      </c>
      <c r="D37" s="27" t="s">
        <v>346</v>
      </c>
      <c r="E37" s="28" t="s">
        <v>347</v>
      </c>
      <c r="F37" s="28"/>
      <c r="G37" s="28"/>
      <c r="H37" s="28"/>
      <c r="I37" s="29">
        <v>0</v>
      </c>
      <c r="J37" s="29">
        <v>260</v>
      </c>
      <c r="K37" s="27" t="s">
        <v>348</v>
      </c>
    </row>
    <row r="38" spans="1:11">
      <c r="A38" s="3"/>
      <c r="B38" s="26">
        <v>30</v>
      </c>
      <c r="C38" s="26" t="s">
        <v>345</v>
      </c>
      <c r="D38" s="26" t="s">
        <v>349</v>
      </c>
      <c r="E38" s="30" t="s">
        <v>350</v>
      </c>
      <c r="F38" s="30"/>
      <c r="G38" s="30"/>
      <c r="H38" s="30"/>
      <c r="I38" s="31">
        <v>1250</v>
      </c>
      <c r="J38" s="31"/>
      <c r="K38" s="26" t="s">
        <v>351</v>
      </c>
    </row>
    <row r="39" spans="1:11">
      <c r="A39" s="3"/>
      <c r="B39" s="26">
        <v>31</v>
      </c>
      <c r="C39" s="27" t="s">
        <v>352</v>
      </c>
      <c r="D39" s="27" t="s">
        <v>353</v>
      </c>
      <c r="E39" s="28" t="s">
        <v>354</v>
      </c>
      <c r="F39" s="28"/>
      <c r="G39" s="28"/>
      <c r="H39" s="28"/>
      <c r="I39" s="29">
        <v>0</v>
      </c>
      <c r="J39" s="29">
        <v>0</v>
      </c>
      <c r="K39" s="27" t="s">
        <v>355</v>
      </c>
    </row>
    <row r="40" spans="1:11">
      <c r="A40" s="3"/>
      <c r="B40" s="26">
        <v>32</v>
      </c>
      <c r="C40" s="27" t="s">
        <v>352</v>
      </c>
      <c r="D40" s="27" t="s">
        <v>356</v>
      </c>
      <c r="E40" s="28" t="s">
        <v>357</v>
      </c>
      <c r="F40" s="28"/>
      <c r="G40" s="28"/>
      <c r="H40" s="28"/>
      <c r="I40" s="29">
        <v>0</v>
      </c>
      <c r="J40" s="29">
        <v>384</v>
      </c>
      <c r="K40" s="27" t="s">
        <v>358</v>
      </c>
    </row>
    <row r="41" spans="1:11">
      <c r="A41" s="3"/>
      <c r="B41" s="26">
        <v>33</v>
      </c>
      <c r="C41" s="26" t="s">
        <v>359</v>
      </c>
      <c r="D41" s="26" t="s">
        <v>360</v>
      </c>
      <c r="E41" s="30" t="s">
        <v>361</v>
      </c>
      <c r="F41" s="30"/>
      <c r="G41" s="30"/>
      <c r="H41" s="30"/>
      <c r="I41" s="31">
        <v>1910</v>
      </c>
      <c r="J41" s="31"/>
      <c r="K41" s="26" t="s">
        <v>362</v>
      </c>
    </row>
    <row r="42" spans="1:11">
      <c r="A42" s="3"/>
      <c r="B42" s="26">
        <v>34</v>
      </c>
      <c r="C42" s="27" t="s">
        <v>359</v>
      </c>
      <c r="D42" s="27" t="s">
        <v>363</v>
      </c>
      <c r="E42" s="28" t="s">
        <v>364</v>
      </c>
      <c r="F42" s="28"/>
      <c r="G42" s="28"/>
      <c r="H42" s="28"/>
      <c r="I42" s="29">
        <v>0</v>
      </c>
      <c r="J42" s="29">
        <v>696</v>
      </c>
      <c r="K42" s="27" t="s">
        <v>365</v>
      </c>
    </row>
    <row r="43" spans="1:11">
      <c r="A43" s="3"/>
      <c r="B43" s="26">
        <v>35</v>
      </c>
      <c r="C43" s="26" t="s">
        <v>366</v>
      </c>
      <c r="D43" s="26" t="s">
        <v>367</v>
      </c>
      <c r="E43" s="30" t="s">
        <v>272</v>
      </c>
      <c r="F43" s="30"/>
      <c r="G43" s="30"/>
      <c r="H43" s="30"/>
      <c r="I43" s="31">
        <v>6030</v>
      </c>
      <c r="J43" s="31"/>
      <c r="K43" s="26" t="s">
        <v>368</v>
      </c>
    </row>
    <row r="44" spans="1:11">
      <c r="A44" s="3"/>
      <c r="B44" s="26">
        <v>36</v>
      </c>
      <c r="C44" s="26" t="s">
        <v>366</v>
      </c>
      <c r="D44" s="26" t="s">
        <v>369</v>
      </c>
      <c r="E44" s="30" t="s">
        <v>370</v>
      </c>
      <c r="F44" s="30"/>
      <c r="G44" s="30"/>
      <c r="H44" s="30"/>
      <c r="I44" s="31">
        <v>3040</v>
      </c>
      <c r="J44" s="31"/>
      <c r="K44" s="26" t="s">
        <v>371</v>
      </c>
    </row>
    <row r="45" spans="1:11">
      <c r="A45" s="3"/>
      <c r="B45" s="26">
        <v>37</v>
      </c>
      <c r="C45" s="26" t="s">
        <v>372</v>
      </c>
      <c r="D45" s="26" t="s">
        <v>373</v>
      </c>
      <c r="E45" s="30" t="s">
        <v>374</v>
      </c>
      <c r="F45" s="30"/>
      <c r="G45" s="30"/>
      <c r="H45" s="30"/>
      <c r="I45" s="31">
        <v>1180</v>
      </c>
      <c r="J45" s="31"/>
      <c r="K45" s="26" t="s">
        <v>375</v>
      </c>
    </row>
    <row r="46" spans="1:11">
      <c r="A46" s="3"/>
      <c r="B46" s="26">
        <v>38</v>
      </c>
      <c r="C46" s="26" t="s">
        <v>372</v>
      </c>
      <c r="D46" s="26" t="s">
        <v>376</v>
      </c>
      <c r="E46" s="30" t="s">
        <v>377</v>
      </c>
      <c r="F46" s="30"/>
      <c r="G46" s="30"/>
      <c r="H46" s="30"/>
      <c r="I46" s="31">
        <v>1790</v>
      </c>
      <c r="J46" s="31"/>
      <c r="K46" s="26" t="s">
        <v>378</v>
      </c>
    </row>
    <row r="47" spans="1:11">
      <c r="A47" s="3"/>
      <c r="B47" s="26">
        <v>39</v>
      </c>
      <c r="C47" s="27" t="s">
        <v>379</v>
      </c>
      <c r="D47" s="27" t="s">
        <v>380</v>
      </c>
      <c r="E47" s="28" t="s">
        <v>381</v>
      </c>
      <c r="F47" s="28"/>
      <c r="G47" s="28"/>
      <c r="H47" s="28"/>
      <c r="I47" s="29">
        <v>0</v>
      </c>
      <c r="J47" s="29">
        <v>0</v>
      </c>
      <c r="K47" s="27" t="s">
        <v>382</v>
      </c>
    </row>
    <row r="48" spans="1:11">
      <c r="A48" s="3"/>
      <c r="B48" s="26">
        <v>40</v>
      </c>
      <c r="C48" s="26" t="s">
        <v>379</v>
      </c>
      <c r="D48" s="26" t="s">
        <v>383</v>
      </c>
      <c r="E48" s="30" t="s">
        <v>384</v>
      </c>
      <c r="F48" s="30"/>
      <c r="G48" s="30"/>
      <c r="H48" s="30"/>
      <c r="I48" s="31">
        <v>4270</v>
      </c>
      <c r="J48" s="31"/>
      <c r="K48" s="26" t="s">
        <v>385</v>
      </c>
    </row>
    <row r="49" spans="1:11">
      <c r="A49" s="3"/>
      <c r="B49" s="26">
        <v>41</v>
      </c>
      <c r="C49" s="26" t="s">
        <v>386</v>
      </c>
      <c r="D49" s="26" t="s">
        <v>387</v>
      </c>
      <c r="E49" s="30" t="s">
        <v>388</v>
      </c>
      <c r="F49" s="30"/>
      <c r="G49" s="30"/>
      <c r="H49" s="30"/>
      <c r="I49" s="31">
        <v>4210</v>
      </c>
      <c r="J49" s="31"/>
      <c r="K49" s="26" t="s">
        <v>389</v>
      </c>
    </row>
    <row r="50" spans="1:11">
      <c r="A50" s="3"/>
      <c r="B50" s="26">
        <v>42</v>
      </c>
      <c r="C50" s="26" t="s">
        <v>386</v>
      </c>
      <c r="D50" s="26" t="s">
        <v>390</v>
      </c>
      <c r="E50" s="30" t="s">
        <v>391</v>
      </c>
      <c r="F50" s="30"/>
      <c r="G50" s="30"/>
      <c r="H50" s="30"/>
      <c r="I50" s="31">
        <v>3070</v>
      </c>
      <c r="J50" s="31"/>
      <c r="K50" s="26" t="s">
        <v>392</v>
      </c>
    </row>
    <row r="51" spans="1:11">
      <c r="A51" s="3"/>
      <c r="B51" s="26">
        <v>43</v>
      </c>
      <c r="C51" s="26" t="s">
        <v>393</v>
      </c>
      <c r="D51" s="26" t="s">
        <v>394</v>
      </c>
      <c r="E51" s="30" t="s">
        <v>395</v>
      </c>
      <c r="F51" s="30"/>
      <c r="G51" s="30"/>
      <c r="H51" s="30"/>
      <c r="I51" s="31">
        <v>1180</v>
      </c>
      <c r="J51" s="31"/>
      <c r="K51" s="26" t="s">
        <v>396</v>
      </c>
    </row>
    <row r="52" spans="1:11">
      <c r="A52" s="3"/>
      <c r="B52" s="26">
        <v>44</v>
      </c>
      <c r="C52" s="26" t="s">
        <v>393</v>
      </c>
      <c r="D52" s="26" t="s">
        <v>397</v>
      </c>
      <c r="E52" s="30" t="s">
        <v>398</v>
      </c>
      <c r="F52" s="30"/>
      <c r="G52" s="30"/>
      <c r="H52" s="30"/>
      <c r="I52" s="31">
        <v>2220</v>
      </c>
      <c r="J52" s="31"/>
      <c r="K52" s="26" t="s">
        <v>399</v>
      </c>
    </row>
    <row r="53" spans="1:11">
      <c r="A53" s="3"/>
      <c r="B53" s="26">
        <v>45</v>
      </c>
      <c r="C53" s="27" t="s">
        <v>400</v>
      </c>
      <c r="D53" s="27" t="s">
        <v>401</v>
      </c>
      <c r="E53" s="28" t="s">
        <v>402</v>
      </c>
      <c r="F53" s="28"/>
      <c r="G53" s="28"/>
      <c r="H53" s="28"/>
      <c r="I53" s="29">
        <v>0</v>
      </c>
      <c r="J53" s="29">
        <v>0</v>
      </c>
      <c r="K53" s="27" t="s">
        <v>403</v>
      </c>
    </row>
    <row r="54" spans="1:11">
      <c r="A54" s="3"/>
      <c r="B54" s="26">
        <v>46</v>
      </c>
      <c r="C54" s="27" t="s">
        <v>400</v>
      </c>
      <c r="D54" s="27" t="s">
        <v>404</v>
      </c>
      <c r="E54" s="28" t="s">
        <v>405</v>
      </c>
      <c r="F54" s="28"/>
      <c r="G54" s="28"/>
      <c r="H54" s="28"/>
      <c r="I54" s="29">
        <v>0</v>
      </c>
      <c r="J54" s="29">
        <v>336</v>
      </c>
      <c r="K54" s="27" t="s">
        <v>406</v>
      </c>
    </row>
    <row r="55" spans="1:11">
      <c r="A55" s="3"/>
      <c r="B55" s="26">
        <v>47</v>
      </c>
      <c r="C55" s="26" t="s">
        <v>407</v>
      </c>
      <c r="D55" s="26" t="s">
        <v>408</v>
      </c>
      <c r="E55" s="30" t="s">
        <v>409</v>
      </c>
      <c r="F55" s="30"/>
      <c r="G55" s="30"/>
      <c r="H55" s="30"/>
      <c r="I55" s="31">
        <v>1670</v>
      </c>
      <c r="J55" s="31"/>
      <c r="K55" s="26" t="s">
        <v>410</v>
      </c>
    </row>
    <row r="56" spans="1:11">
      <c r="A56" s="3"/>
      <c r="B56" s="26">
        <v>48</v>
      </c>
      <c r="C56" s="26" t="s">
        <v>407</v>
      </c>
      <c r="D56" s="26" t="s">
        <v>411</v>
      </c>
      <c r="E56" s="30" t="s">
        <v>412</v>
      </c>
      <c r="F56" s="30"/>
      <c r="G56" s="30"/>
      <c r="H56" s="30"/>
      <c r="I56" s="31">
        <v>1530</v>
      </c>
      <c r="J56" s="31"/>
      <c r="K56" s="26" t="s">
        <v>413</v>
      </c>
    </row>
    <row r="57" spans="1:11">
      <c r="A57" s="3"/>
      <c r="B57" s="26">
        <v>49</v>
      </c>
      <c r="C57" s="27" t="s">
        <v>414</v>
      </c>
      <c r="D57" s="27" t="s">
        <v>415</v>
      </c>
      <c r="E57" s="28" t="s">
        <v>416</v>
      </c>
      <c r="F57" s="28"/>
      <c r="G57" s="28"/>
      <c r="H57" s="28"/>
      <c r="I57" s="29">
        <v>0</v>
      </c>
      <c r="J57" s="29">
        <v>834</v>
      </c>
      <c r="K57" s="27" t="s">
        <v>417</v>
      </c>
    </row>
    <row r="58" spans="1:11">
      <c r="A58" s="3"/>
      <c r="B58" s="26">
        <v>50</v>
      </c>
      <c r="C58" s="27" t="s">
        <v>414</v>
      </c>
      <c r="D58" s="27" t="s">
        <v>418</v>
      </c>
      <c r="E58" s="28" t="s">
        <v>419</v>
      </c>
      <c r="F58" s="28"/>
      <c r="G58" s="28"/>
      <c r="H58" s="28"/>
      <c r="I58" s="29">
        <v>0</v>
      </c>
      <c r="J58" s="29">
        <v>918</v>
      </c>
      <c r="K58" s="27" t="s">
        <v>420</v>
      </c>
    </row>
    <row r="59" spans="1:11">
      <c r="A59" s="3"/>
      <c r="B59" s="26">
        <v>51</v>
      </c>
      <c r="C59" s="26" t="s">
        <v>421</v>
      </c>
      <c r="D59" s="26" t="s">
        <v>422</v>
      </c>
      <c r="E59" s="30" t="s">
        <v>423</v>
      </c>
      <c r="F59" s="30"/>
      <c r="G59" s="30"/>
      <c r="H59" s="30"/>
      <c r="I59" s="31">
        <v>1290</v>
      </c>
      <c r="J59" s="31"/>
      <c r="K59" s="26" t="s">
        <v>424</v>
      </c>
    </row>
    <row r="60" spans="1:11">
      <c r="A60" s="3"/>
      <c r="B60" s="26">
        <v>52</v>
      </c>
      <c r="C60" s="27" t="s">
        <v>425</v>
      </c>
      <c r="D60" s="27" t="s">
        <v>426</v>
      </c>
      <c r="E60" s="28" t="s">
        <v>427</v>
      </c>
      <c r="F60" s="28"/>
      <c r="G60" s="28"/>
      <c r="H60" s="28"/>
      <c r="I60" s="29">
        <v>0</v>
      </c>
      <c r="J60" s="29">
        <v>0</v>
      </c>
      <c r="K60" s="27" t="s">
        <v>428</v>
      </c>
    </row>
    <row r="61" spans="1:11">
      <c r="A61" s="3"/>
      <c r="B61" s="26">
        <v>53</v>
      </c>
      <c r="C61" s="27" t="s">
        <v>425</v>
      </c>
      <c r="D61" s="27" t="s">
        <v>429</v>
      </c>
      <c r="E61" s="28" t="s">
        <v>430</v>
      </c>
      <c r="F61" s="28"/>
      <c r="G61" s="28"/>
      <c r="H61" s="28"/>
      <c r="I61" s="29">
        <v>0</v>
      </c>
      <c r="J61" s="29">
        <v>0</v>
      </c>
      <c r="K61" s="27" t="s">
        <v>431</v>
      </c>
    </row>
    <row r="62" spans="1:11">
      <c r="A62" s="3"/>
      <c r="B62" s="26">
        <v>54</v>
      </c>
      <c r="C62" s="26" t="s">
        <v>432</v>
      </c>
      <c r="D62" s="26" t="s">
        <v>433</v>
      </c>
      <c r="E62" s="30" t="s">
        <v>434</v>
      </c>
      <c r="F62" s="30"/>
      <c r="G62" s="30"/>
      <c r="H62" s="30"/>
      <c r="I62" s="31">
        <v>1290</v>
      </c>
      <c r="J62" s="31"/>
      <c r="K62" s="26" t="s">
        <v>435</v>
      </c>
    </row>
    <row r="63" spans="1:11">
      <c r="A63" s="3"/>
      <c r="B63" s="26">
        <v>55</v>
      </c>
      <c r="C63" s="26" t="s">
        <v>436</v>
      </c>
      <c r="D63" s="26" t="s">
        <v>437</v>
      </c>
      <c r="E63" s="30" t="s">
        <v>434</v>
      </c>
      <c r="F63" s="30"/>
      <c r="G63" s="30"/>
      <c r="H63" s="30"/>
      <c r="I63" s="31">
        <v>1290</v>
      </c>
      <c r="J63" s="31"/>
      <c r="K63" s="26" t="s">
        <v>438</v>
      </c>
    </row>
    <row r="64" spans="1:11">
      <c r="A64" s="3"/>
      <c r="B64" s="26">
        <v>56</v>
      </c>
      <c r="C64" s="26" t="s">
        <v>439</v>
      </c>
      <c r="D64" s="26" t="s">
        <v>440</v>
      </c>
      <c r="E64" s="30" t="s">
        <v>441</v>
      </c>
      <c r="F64" s="30"/>
      <c r="G64" s="30"/>
      <c r="H64" s="30"/>
      <c r="I64" s="31">
        <v>4760</v>
      </c>
      <c r="J64" s="31"/>
      <c r="K64" s="26" t="s">
        <v>442</v>
      </c>
    </row>
    <row r="65" spans="1:11">
      <c r="A65" s="3"/>
      <c r="B65" s="26">
        <v>57</v>
      </c>
      <c r="C65" s="26" t="s">
        <v>443</v>
      </c>
      <c r="D65" s="26" t="s">
        <v>444</v>
      </c>
      <c r="E65" s="30" t="s">
        <v>445</v>
      </c>
      <c r="F65" s="30"/>
      <c r="G65" s="30"/>
      <c r="H65" s="30"/>
      <c r="I65" s="31">
        <v>5010</v>
      </c>
      <c r="J65" s="31"/>
      <c r="K65" s="26" t="s">
        <v>446</v>
      </c>
    </row>
    <row r="66" spans="1:11">
      <c r="A66" s="3"/>
      <c r="B66" s="26">
        <v>58</v>
      </c>
      <c r="C66" s="26" t="s">
        <v>443</v>
      </c>
      <c r="D66" s="26" t="s">
        <v>447</v>
      </c>
      <c r="E66" s="30" t="s">
        <v>448</v>
      </c>
      <c r="F66" s="30"/>
      <c r="G66" s="30"/>
      <c r="H66" s="30"/>
      <c r="I66" s="31">
        <v>3960</v>
      </c>
      <c r="J66" s="31"/>
      <c r="K66" s="26" t="s">
        <v>449</v>
      </c>
    </row>
    <row r="67" spans="1:11">
      <c r="A67" s="3"/>
      <c r="B67" s="26">
        <v>59</v>
      </c>
      <c r="C67" s="26" t="s">
        <v>450</v>
      </c>
      <c r="D67" s="26" t="s">
        <v>451</v>
      </c>
      <c r="E67" s="30" t="s">
        <v>452</v>
      </c>
      <c r="F67" s="30"/>
      <c r="G67" s="30"/>
      <c r="H67" s="30"/>
      <c r="I67" s="31">
        <v>1470</v>
      </c>
      <c r="J67" s="31"/>
      <c r="K67" s="26" t="s">
        <v>453</v>
      </c>
    </row>
    <row r="68" spans="1:11">
      <c r="A68" s="3"/>
      <c r="B68" s="26">
        <v>60</v>
      </c>
      <c r="C68" s="27" t="s">
        <v>450</v>
      </c>
      <c r="D68" s="27" t="s">
        <v>454</v>
      </c>
      <c r="E68" s="28" t="s">
        <v>455</v>
      </c>
      <c r="F68" s="28"/>
      <c r="G68" s="28"/>
      <c r="H68" s="28"/>
      <c r="I68" s="29">
        <v>0</v>
      </c>
      <c r="J68" s="29">
        <v>465</v>
      </c>
      <c r="K68" s="27" t="s">
        <v>456</v>
      </c>
    </row>
    <row r="69" spans="1:11">
      <c r="A69" s="3"/>
      <c r="B69" s="26">
        <v>61</v>
      </c>
      <c r="C69" s="26" t="s">
        <v>457</v>
      </c>
      <c r="D69" s="26" t="s">
        <v>458</v>
      </c>
      <c r="E69" s="30" t="s">
        <v>409</v>
      </c>
      <c r="F69" s="30"/>
      <c r="G69" s="30"/>
      <c r="H69" s="30"/>
      <c r="I69" s="31">
        <v>1670</v>
      </c>
      <c r="J69" s="31"/>
      <c r="K69" s="26" t="s">
        <v>459</v>
      </c>
    </row>
    <row r="70" spans="1:11">
      <c r="A70" s="3"/>
      <c r="B70" s="26">
        <v>62</v>
      </c>
      <c r="C70" s="27" t="s">
        <v>457</v>
      </c>
      <c r="D70" s="27" t="s">
        <v>460</v>
      </c>
      <c r="E70" s="28" t="s">
        <v>313</v>
      </c>
      <c r="F70" s="28"/>
      <c r="G70" s="28"/>
      <c r="H70" s="28"/>
      <c r="I70" s="29">
        <v>0</v>
      </c>
      <c r="J70" s="29">
        <v>476</v>
      </c>
      <c r="K70" s="27" t="s">
        <v>461</v>
      </c>
    </row>
    <row r="71" spans="1:11">
      <c r="A71" s="3"/>
      <c r="B71" s="26">
        <v>63</v>
      </c>
      <c r="C71" s="26" t="s">
        <v>462</v>
      </c>
      <c r="D71" s="26" t="s">
        <v>463</v>
      </c>
      <c r="E71" s="30" t="s">
        <v>299</v>
      </c>
      <c r="F71" s="30"/>
      <c r="G71" s="30"/>
      <c r="H71" s="30"/>
      <c r="I71" s="31">
        <v>1670</v>
      </c>
      <c r="J71" s="31"/>
      <c r="K71" s="26" t="s">
        <v>464</v>
      </c>
    </row>
    <row r="72" spans="1:11">
      <c r="A72" s="3"/>
      <c r="B72" s="26">
        <v>64</v>
      </c>
      <c r="C72" s="26" t="s">
        <v>462</v>
      </c>
      <c r="D72" s="26" t="s">
        <v>465</v>
      </c>
      <c r="E72" s="30" t="s">
        <v>313</v>
      </c>
      <c r="F72" s="30"/>
      <c r="G72" s="30"/>
      <c r="H72" s="30"/>
      <c r="I72" s="31">
        <v>1360</v>
      </c>
      <c r="J72" s="31"/>
      <c r="K72" s="26" t="s">
        <v>466</v>
      </c>
    </row>
    <row r="73" spans="1:11">
      <c r="A73" s="3"/>
      <c r="B73" s="26">
        <v>65</v>
      </c>
      <c r="C73" s="27" t="s">
        <v>467</v>
      </c>
      <c r="D73" s="27" t="s">
        <v>468</v>
      </c>
      <c r="E73" s="28" t="s">
        <v>469</v>
      </c>
      <c r="F73" s="27"/>
      <c r="G73" s="27"/>
      <c r="H73" s="27"/>
      <c r="I73" s="29">
        <v>0</v>
      </c>
      <c r="J73" s="29">
        <v>816</v>
      </c>
      <c r="K73" s="32" t="s">
        <v>470</v>
      </c>
    </row>
    <row r="74" spans="1:11">
      <c r="A74" s="3"/>
      <c r="B74" s="26">
        <v>66</v>
      </c>
      <c r="C74" s="27" t="s">
        <v>467</v>
      </c>
      <c r="D74" s="27" t="s">
        <v>471</v>
      </c>
      <c r="E74" s="28" t="s">
        <v>412</v>
      </c>
      <c r="F74" s="27"/>
      <c r="G74" s="27"/>
      <c r="H74" s="27"/>
      <c r="I74" s="29">
        <v>0</v>
      </c>
      <c r="J74" s="29">
        <v>408</v>
      </c>
      <c r="K74" s="32" t="s">
        <v>472</v>
      </c>
    </row>
    <row r="75" spans="1:11">
      <c r="A75" s="3"/>
      <c r="B75" s="26">
        <v>67</v>
      </c>
      <c r="C75" s="26" t="s">
        <v>473</v>
      </c>
      <c r="D75" s="26" t="s">
        <v>474</v>
      </c>
      <c r="E75" s="30" t="s">
        <v>475</v>
      </c>
      <c r="F75" s="30"/>
      <c r="G75" s="30"/>
      <c r="H75" s="30"/>
      <c r="I75" s="31">
        <v>1560</v>
      </c>
      <c r="J75" s="31"/>
      <c r="K75" s="26" t="s">
        <v>476</v>
      </c>
    </row>
    <row r="76" spans="1:11">
      <c r="A76" s="3"/>
      <c r="B76" s="26">
        <v>68</v>
      </c>
      <c r="C76" s="26" t="s">
        <v>473</v>
      </c>
      <c r="D76" s="26" t="s">
        <v>477</v>
      </c>
      <c r="E76" s="30" t="s">
        <v>391</v>
      </c>
      <c r="F76" s="30"/>
      <c r="G76" s="30"/>
      <c r="H76" s="30"/>
      <c r="I76" s="31">
        <v>3070</v>
      </c>
      <c r="J76" s="31"/>
      <c r="K76" s="26" t="s">
        <v>478</v>
      </c>
    </row>
    <row r="77" spans="1:11">
      <c r="A77" s="3"/>
      <c r="B77" s="26">
        <v>69</v>
      </c>
      <c r="C77" s="26" t="s">
        <v>479</v>
      </c>
      <c r="D77" s="26" t="s">
        <v>480</v>
      </c>
      <c r="E77" s="30" t="s">
        <v>441</v>
      </c>
      <c r="F77" s="30"/>
      <c r="G77" s="30"/>
      <c r="H77" s="30"/>
      <c r="I77" s="31">
        <v>4760</v>
      </c>
      <c r="J77" s="31"/>
      <c r="K77" s="26" t="s">
        <v>481</v>
      </c>
    </row>
    <row r="78" spans="1:11">
      <c r="A78" s="3"/>
      <c r="B78" s="26">
        <v>70</v>
      </c>
      <c r="C78" s="27" t="s">
        <v>482</v>
      </c>
      <c r="D78" s="27" t="s">
        <v>483</v>
      </c>
      <c r="E78" s="28" t="s">
        <v>299</v>
      </c>
      <c r="F78" s="27"/>
      <c r="G78" s="27"/>
      <c r="H78" s="27"/>
      <c r="I78" s="29">
        <v>0</v>
      </c>
      <c r="J78" s="29">
        <v>600</v>
      </c>
      <c r="K78" s="32" t="s">
        <v>484</v>
      </c>
    </row>
    <row r="79" spans="1:11">
      <c r="A79" s="3"/>
      <c r="B79" s="26">
        <v>71</v>
      </c>
      <c r="C79" s="27" t="s">
        <v>482</v>
      </c>
      <c r="D79" s="27" t="s">
        <v>485</v>
      </c>
      <c r="E79" s="28" t="s">
        <v>486</v>
      </c>
      <c r="F79" s="27"/>
      <c r="G79" s="27"/>
      <c r="H79" s="27"/>
      <c r="I79" s="29">
        <v>0</v>
      </c>
      <c r="J79" s="29">
        <v>978</v>
      </c>
      <c r="K79" s="32" t="s">
        <v>487</v>
      </c>
    </row>
    <row r="80" spans="1:11">
      <c r="A80" s="3"/>
      <c r="B80" s="26">
        <v>72</v>
      </c>
      <c r="C80" s="26" t="s">
        <v>488</v>
      </c>
      <c r="D80" s="26" t="s">
        <v>489</v>
      </c>
      <c r="E80" s="30" t="s">
        <v>445</v>
      </c>
      <c r="F80" s="26"/>
      <c r="G80" s="26"/>
      <c r="H80" s="26"/>
      <c r="I80" s="31">
        <v>5010</v>
      </c>
      <c r="J80" s="31"/>
      <c r="K80" s="33" t="s">
        <v>490</v>
      </c>
    </row>
    <row r="81" spans="1:11">
      <c r="A81" s="3"/>
      <c r="B81" s="26">
        <v>73</v>
      </c>
      <c r="C81" s="27" t="s">
        <v>329</v>
      </c>
      <c r="D81" s="27" t="s">
        <v>491</v>
      </c>
      <c r="E81" s="28" t="s">
        <v>492</v>
      </c>
      <c r="F81" s="28"/>
      <c r="G81" s="28"/>
      <c r="H81" s="28"/>
      <c r="I81" s="29">
        <v>0</v>
      </c>
      <c r="J81" s="29">
        <v>408</v>
      </c>
      <c r="K81" s="27" t="s">
        <v>493</v>
      </c>
    </row>
    <row r="82" spans="1:11">
      <c r="A82" s="3"/>
      <c r="B82" s="26">
        <v>74</v>
      </c>
      <c r="C82" s="26" t="s">
        <v>494</v>
      </c>
      <c r="D82" s="26" t="s">
        <v>495</v>
      </c>
      <c r="E82" s="30" t="s">
        <v>496</v>
      </c>
      <c r="F82" s="26"/>
      <c r="G82" s="26"/>
      <c r="H82" s="26"/>
      <c r="I82" s="31">
        <v>2840</v>
      </c>
      <c r="J82" s="31"/>
      <c r="K82" s="33" t="s">
        <v>497</v>
      </c>
    </row>
    <row r="83" spans="1:11">
      <c r="A83" s="3"/>
      <c r="B83" s="26">
        <v>75</v>
      </c>
      <c r="C83" s="27" t="s">
        <v>498</v>
      </c>
      <c r="D83" s="27" t="s">
        <v>499</v>
      </c>
      <c r="E83" s="28" t="s">
        <v>500</v>
      </c>
      <c r="F83" s="27"/>
      <c r="G83" s="27"/>
      <c r="H83" s="27"/>
      <c r="I83" s="29">
        <v>0</v>
      </c>
      <c r="J83" s="29">
        <v>2019</v>
      </c>
      <c r="K83" s="32" t="s">
        <v>501</v>
      </c>
    </row>
    <row r="84" spans="1:11">
      <c r="A84" s="3"/>
      <c r="B84" s="26">
        <v>76</v>
      </c>
      <c r="C84" s="26" t="s">
        <v>502</v>
      </c>
      <c r="D84" s="26" t="s">
        <v>503</v>
      </c>
      <c r="E84" s="30" t="s">
        <v>504</v>
      </c>
      <c r="F84" s="26"/>
      <c r="G84" s="26"/>
      <c r="H84" s="26"/>
      <c r="I84" s="31">
        <v>1880</v>
      </c>
      <c r="J84" s="31"/>
      <c r="K84" s="33" t="s">
        <v>505</v>
      </c>
    </row>
    <row r="85" spans="1:11">
      <c r="A85" s="3"/>
      <c r="B85" s="26">
        <v>77</v>
      </c>
      <c r="C85" s="26" t="s">
        <v>502</v>
      </c>
      <c r="D85" s="26" t="s">
        <v>506</v>
      </c>
      <c r="E85" s="30" t="s">
        <v>507</v>
      </c>
      <c r="F85" s="26"/>
      <c r="G85" s="26"/>
      <c r="H85" s="26"/>
      <c r="I85" s="31">
        <v>1720</v>
      </c>
      <c r="J85" s="31"/>
      <c r="K85" s="33" t="s">
        <v>508</v>
      </c>
    </row>
    <row r="86" spans="1:11">
      <c r="A86" s="3"/>
      <c r="B86" s="26">
        <v>78</v>
      </c>
      <c r="C86" s="26" t="s">
        <v>509</v>
      </c>
      <c r="D86" s="26" t="s">
        <v>510</v>
      </c>
      <c r="E86" s="30" t="s">
        <v>395</v>
      </c>
      <c r="F86" s="26"/>
      <c r="G86" s="26"/>
      <c r="H86" s="26"/>
      <c r="I86" s="31">
        <v>1180</v>
      </c>
      <c r="J86" s="31"/>
      <c r="K86" s="33" t="s">
        <v>511</v>
      </c>
    </row>
    <row r="87" spans="1:11">
      <c r="A87" s="3"/>
      <c r="B87" s="26">
        <v>79</v>
      </c>
      <c r="C87" s="27" t="s">
        <v>467</v>
      </c>
      <c r="D87" s="27" t="s">
        <v>512</v>
      </c>
      <c r="E87" s="28" t="s">
        <v>513</v>
      </c>
      <c r="F87" s="27"/>
      <c r="G87" s="27"/>
      <c r="H87" s="27"/>
      <c r="I87" s="29">
        <v>0</v>
      </c>
      <c r="J87" s="29">
        <v>600</v>
      </c>
      <c r="K87" s="32" t="s">
        <v>514</v>
      </c>
    </row>
    <row r="88" spans="1:11">
      <c r="A88" s="3"/>
      <c r="B88" s="26">
        <v>80</v>
      </c>
      <c r="C88" s="26" t="s">
        <v>515</v>
      </c>
      <c r="D88" s="26" t="s">
        <v>516</v>
      </c>
      <c r="E88" s="30" t="s">
        <v>299</v>
      </c>
      <c r="F88" s="26"/>
      <c r="G88" s="26"/>
      <c r="H88" s="26"/>
      <c r="I88" s="31">
        <v>1670</v>
      </c>
      <c r="J88" s="31"/>
      <c r="K88" s="33" t="s">
        <v>517</v>
      </c>
    </row>
    <row r="89" spans="1:11">
      <c r="A89" s="3"/>
      <c r="B89" s="26">
        <v>81</v>
      </c>
      <c r="C89" s="27" t="s">
        <v>515</v>
      </c>
      <c r="D89" s="27" t="s">
        <v>518</v>
      </c>
      <c r="E89" s="28" t="s">
        <v>513</v>
      </c>
      <c r="F89" s="27"/>
      <c r="G89" s="27"/>
      <c r="H89" s="27"/>
      <c r="I89" s="29">
        <v>0</v>
      </c>
      <c r="J89" s="29">
        <v>600</v>
      </c>
      <c r="K89" s="32" t="s">
        <v>519</v>
      </c>
    </row>
    <row r="90" spans="1:11">
      <c r="A90" s="3"/>
      <c r="B90" s="26">
        <v>82</v>
      </c>
      <c r="C90" s="26" t="s">
        <v>520</v>
      </c>
      <c r="D90" s="26" t="s">
        <v>521</v>
      </c>
      <c r="E90" s="30" t="s">
        <v>522</v>
      </c>
      <c r="F90" s="26"/>
      <c r="G90" s="26"/>
      <c r="H90" s="26"/>
      <c r="I90" s="31">
        <v>1260</v>
      </c>
      <c r="J90" s="31"/>
      <c r="K90" s="33" t="s">
        <v>523</v>
      </c>
    </row>
    <row r="91" spans="1:11">
      <c r="A91" s="3"/>
      <c r="B91" s="26">
        <v>83</v>
      </c>
      <c r="C91" s="26" t="s">
        <v>520</v>
      </c>
      <c r="D91" s="26" t="s">
        <v>524</v>
      </c>
      <c r="E91" s="30" t="s">
        <v>525</v>
      </c>
      <c r="F91" s="26"/>
      <c r="G91" s="26"/>
      <c r="H91" s="26"/>
      <c r="I91" s="31">
        <v>1880</v>
      </c>
      <c r="J91" s="31"/>
      <c r="K91" s="33" t="s">
        <v>526</v>
      </c>
    </row>
    <row r="92" spans="1:11">
      <c r="A92" s="3"/>
      <c r="B92" s="26">
        <v>84</v>
      </c>
      <c r="C92" s="26" t="s">
        <v>527</v>
      </c>
      <c r="D92" s="26" t="s">
        <v>528</v>
      </c>
      <c r="E92" s="30" t="s">
        <v>529</v>
      </c>
      <c r="F92" s="26"/>
      <c r="G92" s="26"/>
      <c r="H92" s="26"/>
      <c r="I92" s="31">
        <v>7593</v>
      </c>
      <c r="J92" s="31"/>
      <c r="K92" s="33" t="s">
        <v>530</v>
      </c>
    </row>
    <row r="93" spans="1:11">
      <c r="A93" s="3"/>
      <c r="B93" s="26">
        <v>85</v>
      </c>
      <c r="C93" s="26" t="s">
        <v>531</v>
      </c>
      <c r="D93" s="26" t="s">
        <v>532</v>
      </c>
      <c r="E93" s="30" t="s">
        <v>533</v>
      </c>
      <c r="F93" s="26"/>
      <c r="G93" s="26"/>
      <c r="H93" s="26"/>
      <c r="I93" s="31">
        <v>1790</v>
      </c>
      <c r="J93" s="31"/>
      <c r="K93" s="33" t="s">
        <v>534</v>
      </c>
    </row>
    <row r="94" spans="1:11">
      <c r="A94" s="3"/>
      <c r="B94" s="26">
        <v>86</v>
      </c>
      <c r="C94" s="26" t="s">
        <v>531</v>
      </c>
      <c r="D94" s="26" t="s">
        <v>535</v>
      </c>
      <c r="E94" s="30" t="s">
        <v>536</v>
      </c>
      <c r="F94" s="26"/>
      <c r="G94" s="26"/>
      <c r="H94" s="26"/>
      <c r="I94" s="31">
        <v>1930</v>
      </c>
      <c r="J94" s="31"/>
      <c r="K94" s="33" t="s">
        <v>537</v>
      </c>
    </row>
    <row r="95" spans="1:11">
      <c r="A95" s="3"/>
      <c r="B95" s="26">
        <v>87</v>
      </c>
      <c r="C95" s="27" t="s">
        <v>538</v>
      </c>
      <c r="D95" s="27" t="s">
        <v>539</v>
      </c>
      <c r="E95" s="28" t="s">
        <v>540</v>
      </c>
      <c r="F95" s="27"/>
      <c r="G95" s="27"/>
      <c r="H95" s="27"/>
      <c r="I95" s="29">
        <v>0</v>
      </c>
      <c r="J95" s="29">
        <v>600</v>
      </c>
      <c r="K95" s="32" t="s">
        <v>541</v>
      </c>
    </row>
    <row r="96" spans="1:11">
      <c r="A96" s="3"/>
      <c r="B96" s="26">
        <v>88</v>
      </c>
      <c r="C96" s="26" t="s">
        <v>538</v>
      </c>
      <c r="D96" s="26" t="s">
        <v>542</v>
      </c>
      <c r="E96" s="30" t="s">
        <v>543</v>
      </c>
      <c r="F96" s="26"/>
      <c r="G96" s="26"/>
      <c r="H96" s="26"/>
      <c r="I96" s="31">
        <v>1320</v>
      </c>
      <c r="J96" s="31"/>
      <c r="K96" s="33" t="s">
        <v>544</v>
      </c>
    </row>
    <row r="97" spans="1:11">
      <c r="A97" s="3"/>
      <c r="B97" s="26">
        <v>89</v>
      </c>
      <c r="C97" s="26" t="s">
        <v>545</v>
      </c>
      <c r="D97" s="26" t="s">
        <v>546</v>
      </c>
      <c r="E97" s="30" t="s">
        <v>547</v>
      </c>
      <c r="F97" s="26"/>
      <c r="G97" s="26"/>
      <c r="H97" s="26"/>
      <c r="I97" s="31">
        <v>3070</v>
      </c>
      <c r="J97" s="31"/>
      <c r="K97" s="31" t="s">
        <v>548</v>
      </c>
    </row>
    <row r="98" spans="1:11">
      <c r="A98" s="3"/>
      <c r="B98" s="26">
        <v>90</v>
      </c>
      <c r="C98" s="27" t="s">
        <v>545</v>
      </c>
      <c r="D98" s="27" t="s">
        <v>549</v>
      </c>
      <c r="E98" s="28" t="s">
        <v>550</v>
      </c>
      <c r="F98" s="27"/>
      <c r="G98" s="27"/>
      <c r="H98" s="27"/>
      <c r="I98" s="29">
        <v>0</v>
      </c>
      <c r="J98" s="29">
        <v>1095</v>
      </c>
      <c r="K98" s="32" t="s">
        <v>551</v>
      </c>
    </row>
    <row r="99" spans="1:11">
      <c r="A99" s="3"/>
      <c r="B99" s="26">
        <v>91</v>
      </c>
      <c r="C99" s="26" t="s">
        <v>552</v>
      </c>
      <c r="D99" s="26" t="s">
        <v>553</v>
      </c>
      <c r="E99" s="30" t="s">
        <v>554</v>
      </c>
      <c r="F99" s="26"/>
      <c r="G99" s="26"/>
      <c r="H99" s="26"/>
      <c r="I99" s="31">
        <v>4210</v>
      </c>
      <c r="J99" s="31"/>
      <c r="K99" s="33" t="s">
        <v>555</v>
      </c>
    </row>
    <row r="100" spans="1:11">
      <c r="A100" s="3"/>
      <c r="B100" s="26">
        <v>92</v>
      </c>
      <c r="C100" s="26" t="s">
        <v>556</v>
      </c>
      <c r="D100" s="26" t="s">
        <v>557</v>
      </c>
      <c r="E100" s="30" t="s">
        <v>558</v>
      </c>
      <c r="F100" s="26"/>
      <c r="G100" s="26"/>
      <c r="H100" s="26"/>
      <c r="I100" s="31">
        <v>3160</v>
      </c>
      <c r="J100" s="31"/>
      <c r="K100" s="33" t="s">
        <v>559</v>
      </c>
    </row>
    <row r="101" spans="1:11">
      <c r="A101" s="3"/>
      <c r="B101" s="26">
        <v>93</v>
      </c>
      <c r="C101" s="26" t="s">
        <v>556</v>
      </c>
      <c r="D101" s="26" t="s">
        <v>560</v>
      </c>
      <c r="E101" s="30" t="s">
        <v>561</v>
      </c>
      <c r="F101" s="26"/>
      <c r="G101" s="26"/>
      <c r="H101" s="26"/>
      <c r="I101" s="31">
        <v>1880</v>
      </c>
      <c r="J101" s="31"/>
      <c r="K101" s="33" t="s">
        <v>562</v>
      </c>
    </row>
    <row r="102" spans="1:11">
      <c r="A102" s="3"/>
      <c r="B102" s="26">
        <v>94</v>
      </c>
      <c r="C102" s="26" t="s">
        <v>432</v>
      </c>
      <c r="D102" s="26" t="s">
        <v>433</v>
      </c>
      <c r="E102" s="30" t="s">
        <v>563</v>
      </c>
      <c r="F102" s="26"/>
      <c r="G102" s="26"/>
      <c r="H102" s="26"/>
      <c r="I102" s="31">
        <v>112</v>
      </c>
      <c r="J102" s="31"/>
      <c r="K102" s="33" t="s">
        <v>564</v>
      </c>
    </row>
    <row r="103" spans="1:11">
      <c r="A103" s="3"/>
      <c r="B103" s="26">
        <v>95</v>
      </c>
      <c r="C103" s="26" t="s">
        <v>345</v>
      </c>
      <c r="D103" s="26" t="s">
        <v>565</v>
      </c>
      <c r="E103" s="30" t="s">
        <v>566</v>
      </c>
      <c r="F103" s="26"/>
      <c r="G103" s="26"/>
      <c r="H103" s="26"/>
      <c r="I103" s="31">
        <v>2270</v>
      </c>
      <c r="J103" s="31"/>
      <c r="K103" s="33" t="s">
        <v>567</v>
      </c>
    </row>
    <row r="104" spans="1:11">
      <c r="A104" s="3"/>
      <c r="B104" s="26">
        <v>96</v>
      </c>
      <c r="C104" s="27" t="s">
        <v>439</v>
      </c>
      <c r="D104" s="27" t="s">
        <v>568</v>
      </c>
      <c r="E104" s="28" t="s">
        <v>569</v>
      </c>
      <c r="F104" s="27"/>
      <c r="G104" s="27"/>
      <c r="H104" s="27"/>
      <c r="I104" s="29">
        <v>0</v>
      </c>
      <c r="J104" s="29">
        <v>1395</v>
      </c>
      <c r="K104" s="32" t="s">
        <v>570</v>
      </c>
    </row>
    <row r="105" spans="1:11">
      <c r="A105" s="3"/>
      <c r="B105" s="26">
        <v>97</v>
      </c>
      <c r="C105" s="26" t="s">
        <v>379</v>
      </c>
      <c r="D105" s="26" t="s">
        <v>571</v>
      </c>
      <c r="E105" s="30" t="s">
        <v>572</v>
      </c>
      <c r="F105" s="26"/>
      <c r="G105" s="26"/>
      <c r="H105" s="26"/>
      <c r="I105" s="31">
        <v>2780</v>
      </c>
      <c r="J105" s="31"/>
      <c r="K105" s="33" t="s">
        <v>573</v>
      </c>
    </row>
    <row r="106" spans="1:11">
      <c r="A106" s="3"/>
      <c r="B106" s="26">
        <v>98</v>
      </c>
      <c r="C106" s="27" t="s">
        <v>574</v>
      </c>
      <c r="D106" s="27" t="s">
        <v>575</v>
      </c>
      <c r="E106" s="28" t="s">
        <v>504</v>
      </c>
      <c r="F106" s="27"/>
      <c r="G106" s="27"/>
      <c r="H106" s="27"/>
      <c r="I106" s="29">
        <v>0</v>
      </c>
      <c r="J106" s="29">
        <v>680</v>
      </c>
      <c r="K106" s="32" t="s">
        <v>576</v>
      </c>
    </row>
    <row r="107" spans="1:11">
      <c r="A107" s="3"/>
      <c r="B107" s="26">
        <v>99</v>
      </c>
      <c r="C107" s="27" t="s">
        <v>574</v>
      </c>
      <c r="D107" s="27" t="s">
        <v>577</v>
      </c>
      <c r="E107" s="28" t="s">
        <v>507</v>
      </c>
      <c r="F107" s="27"/>
      <c r="G107" s="27"/>
      <c r="H107" s="27"/>
      <c r="I107" s="29">
        <v>0</v>
      </c>
      <c r="J107" s="29">
        <v>465</v>
      </c>
      <c r="K107" s="32" t="s">
        <v>578</v>
      </c>
    </row>
    <row r="108" spans="1:11">
      <c r="A108" s="3"/>
      <c r="B108" s="26">
        <v>100</v>
      </c>
      <c r="C108" s="26" t="s">
        <v>579</v>
      </c>
      <c r="D108" s="26" t="s">
        <v>580</v>
      </c>
      <c r="E108" s="30" t="s">
        <v>581</v>
      </c>
      <c r="F108" s="26"/>
      <c r="G108" s="26"/>
      <c r="H108" s="26"/>
      <c r="I108" s="31">
        <v>1070</v>
      </c>
      <c r="J108" s="31"/>
      <c r="K108" s="33" t="s">
        <v>582</v>
      </c>
    </row>
    <row r="109" spans="1:11">
      <c r="A109" s="3"/>
      <c r="B109" s="26">
        <v>101</v>
      </c>
      <c r="C109" s="26" t="s">
        <v>579</v>
      </c>
      <c r="D109" s="26" t="s">
        <v>583</v>
      </c>
      <c r="E109" s="30" t="s">
        <v>584</v>
      </c>
      <c r="F109" s="26"/>
      <c r="G109" s="26"/>
      <c r="H109" s="26"/>
      <c r="I109" s="31">
        <v>1850</v>
      </c>
      <c r="J109" s="31"/>
      <c r="K109" s="33" t="s">
        <v>585</v>
      </c>
    </row>
    <row r="110" spans="1:11">
      <c r="A110" s="3"/>
      <c r="B110" s="26">
        <v>102</v>
      </c>
      <c r="C110" s="26" t="s">
        <v>586</v>
      </c>
      <c r="D110" s="26" t="s">
        <v>587</v>
      </c>
      <c r="E110" s="30" t="s">
        <v>588</v>
      </c>
      <c r="F110" s="26"/>
      <c r="G110" s="26"/>
      <c r="H110" s="26"/>
      <c r="I110" s="31">
        <v>5560</v>
      </c>
      <c r="J110" s="31"/>
      <c r="K110" s="33" t="s">
        <v>589</v>
      </c>
    </row>
    <row r="111" spans="1:11">
      <c r="A111" s="3"/>
      <c r="B111" s="26">
        <v>103</v>
      </c>
      <c r="C111" s="26" t="s">
        <v>586</v>
      </c>
      <c r="D111" s="26" t="s">
        <v>590</v>
      </c>
      <c r="E111" s="30" t="s">
        <v>591</v>
      </c>
      <c r="F111" s="26"/>
      <c r="G111" s="26"/>
      <c r="H111" s="26"/>
      <c r="I111" s="31">
        <v>1790</v>
      </c>
      <c r="J111" s="31"/>
      <c r="K111" s="33" t="s">
        <v>592</v>
      </c>
    </row>
    <row r="112" spans="1:11">
      <c r="A112" s="3"/>
      <c r="B112" s="26">
        <v>104</v>
      </c>
      <c r="C112" s="26" t="s">
        <v>538</v>
      </c>
      <c r="D112" s="26" t="s">
        <v>593</v>
      </c>
      <c r="E112" s="30" t="s">
        <v>594</v>
      </c>
      <c r="F112" s="26"/>
      <c r="G112" s="26"/>
      <c r="H112" s="26"/>
      <c r="I112" s="31">
        <v>2210</v>
      </c>
      <c r="J112" s="31"/>
      <c r="K112" s="33" t="s">
        <v>595</v>
      </c>
    </row>
    <row r="113" spans="1:11">
      <c r="A113" s="3"/>
      <c r="B113" s="26">
        <v>105</v>
      </c>
      <c r="C113" s="26" t="s">
        <v>596</v>
      </c>
      <c r="D113" s="26" t="s">
        <v>597</v>
      </c>
      <c r="E113" s="30" t="s">
        <v>594</v>
      </c>
      <c r="F113" s="26"/>
      <c r="G113" s="26"/>
      <c r="H113" s="26"/>
      <c r="I113" s="31">
        <v>2210</v>
      </c>
      <c r="J113" s="31"/>
      <c r="K113" s="33" t="s">
        <v>598</v>
      </c>
    </row>
    <row r="114" spans="1:11">
      <c r="A114" s="3"/>
      <c r="B114" s="26">
        <v>106</v>
      </c>
      <c r="C114" s="26" t="s">
        <v>599</v>
      </c>
      <c r="D114" s="26" t="s">
        <v>600</v>
      </c>
      <c r="E114" s="30" t="s">
        <v>601</v>
      </c>
      <c r="F114" s="26"/>
      <c r="G114" s="26"/>
      <c r="H114" s="26"/>
      <c r="I114" s="31">
        <v>3570</v>
      </c>
      <c r="J114" s="31"/>
      <c r="K114" s="33" t="s">
        <v>602</v>
      </c>
    </row>
    <row r="115" spans="1:11">
      <c r="A115" s="3"/>
      <c r="B115" s="26">
        <v>107</v>
      </c>
      <c r="C115" s="26" t="s">
        <v>603</v>
      </c>
      <c r="D115" s="26" t="s">
        <v>604</v>
      </c>
      <c r="E115" s="30" t="s">
        <v>486</v>
      </c>
      <c r="F115" s="26"/>
      <c r="G115" s="26"/>
      <c r="H115" s="26"/>
      <c r="I115" s="31">
        <v>1800</v>
      </c>
      <c r="J115" s="31"/>
      <c r="K115" s="33" t="s">
        <v>605</v>
      </c>
    </row>
    <row r="116" spans="1:11">
      <c r="A116" s="3"/>
      <c r="B116" s="26">
        <v>108</v>
      </c>
      <c r="C116" s="26" t="s">
        <v>596</v>
      </c>
      <c r="D116" s="26" t="s">
        <v>606</v>
      </c>
      <c r="E116" s="30" t="s">
        <v>607</v>
      </c>
      <c r="F116" s="26"/>
      <c r="G116" s="26"/>
      <c r="H116" s="26"/>
      <c r="I116" s="31">
        <v>2210</v>
      </c>
      <c r="J116" s="31"/>
      <c r="K116" s="33" t="s">
        <v>608</v>
      </c>
    </row>
    <row r="117" spans="1:11">
      <c r="A117" s="3"/>
      <c r="B117" s="26">
        <v>109</v>
      </c>
      <c r="C117" s="26" t="s">
        <v>599</v>
      </c>
      <c r="D117" s="26" t="s">
        <v>606</v>
      </c>
      <c r="E117" s="30" t="s">
        <v>607</v>
      </c>
      <c r="F117" s="26"/>
      <c r="G117" s="26"/>
      <c r="H117" s="26"/>
      <c r="I117" s="31">
        <v>2210</v>
      </c>
      <c r="J117" s="31"/>
      <c r="K117" s="33" t="s">
        <v>609</v>
      </c>
    </row>
    <row r="118" spans="1:11">
      <c r="A118" s="3"/>
      <c r="B118" s="26">
        <v>110</v>
      </c>
      <c r="C118" s="27" t="s">
        <v>610</v>
      </c>
      <c r="D118" s="27" t="s">
        <v>611</v>
      </c>
      <c r="E118" s="28" t="s">
        <v>612</v>
      </c>
      <c r="F118" s="27"/>
      <c r="G118" s="27"/>
      <c r="H118" s="27"/>
      <c r="I118" s="29">
        <v>0</v>
      </c>
      <c r="J118" s="29">
        <v>1346</v>
      </c>
      <c r="K118" s="32" t="s">
        <v>613</v>
      </c>
    </row>
    <row r="119" spans="1:11">
      <c r="A119" s="3"/>
      <c r="B119" s="26">
        <v>111</v>
      </c>
      <c r="C119" s="26" t="s">
        <v>610</v>
      </c>
      <c r="D119" s="26" t="s">
        <v>614</v>
      </c>
      <c r="E119" s="30" t="s">
        <v>615</v>
      </c>
      <c r="F119" s="26"/>
      <c r="G119" s="26"/>
      <c r="H119" s="26"/>
      <c r="I119" s="31">
        <v>2270</v>
      </c>
      <c r="J119" s="31"/>
      <c r="K119" s="33" t="s">
        <v>616</v>
      </c>
    </row>
    <row r="120" spans="1:11">
      <c r="A120" s="3"/>
      <c r="B120" s="26">
        <v>112</v>
      </c>
      <c r="C120" s="27" t="s">
        <v>617</v>
      </c>
      <c r="D120" s="27" t="s">
        <v>618</v>
      </c>
      <c r="E120" s="28" t="s">
        <v>619</v>
      </c>
      <c r="F120" s="27"/>
      <c r="G120" s="27"/>
      <c r="H120" s="27"/>
      <c r="I120" s="29">
        <v>0</v>
      </c>
      <c r="J120" s="29">
        <v>0</v>
      </c>
      <c r="K120" s="32" t="s">
        <v>620</v>
      </c>
    </row>
    <row r="121" spans="1:11">
      <c r="A121" s="3"/>
      <c r="B121" s="26">
        <v>113</v>
      </c>
      <c r="C121" s="26" t="s">
        <v>621</v>
      </c>
      <c r="D121" s="26" t="s">
        <v>622</v>
      </c>
      <c r="E121" s="30" t="s">
        <v>623</v>
      </c>
      <c r="F121" s="26"/>
      <c r="G121" s="26"/>
      <c r="H121" s="26"/>
      <c r="I121" s="31">
        <v>2620</v>
      </c>
      <c r="J121" s="31"/>
      <c r="K121" s="33" t="s">
        <v>624</v>
      </c>
    </row>
    <row r="122" spans="1:11">
      <c r="A122" s="3"/>
      <c r="B122" s="26">
        <v>114</v>
      </c>
      <c r="C122" s="26" t="s">
        <v>621</v>
      </c>
      <c r="D122" s="26" t="s">
        <v>625</v>
      </c>
      <c r="E122" s="30" t="s">
        <v>626</v>
      </c>
      <c r="F122" s="26"/>
      <c r="G122" s="26"/>
      <c r="H122" s="26"/>
      <c r="I122" s="31">
        <v>2020</v>
      </c>
      <c r="J122" s="31"/>
      <c r="K122" s="33" t="s">
        <v>627</v>
      </c>
    </row>
    <row r="123" spans="1:11">
      <c r="A123" s="3"/>
      <c r="B123" s="26">
        <v>115</v>
      </c>
      <c r="C123" s="27" t="s">
        <v>621</v>
      </c>
      <c r="D123" s="27" t="s">
        <v>628</v>
      </c>
      <c r="E123" s="28" t="s">
        <v>629</v>
      </c>
      <c r="F123" s="27"/>
      <c r="G123" s="27"/>
      <c r="H123" s="27"/>
      <c r="I123" s="29">
        <v>0</v>
      </c>
      <c r="J123" s="29">
        <v>0</v>
      </c>
      <c r="K123" s="32" t="s">
        <v>630</v>
      </c>
    </row>
    <row r="124" spans="1:11">
      <c r="A124" s="3"/>
      <c r="B124" s="26">
        <v>116</v>
      </c>
      <c r="C124" s="27" t="s">
        <v>621</v>
      </c>
      <c r="D124" s="27" t="s">
        <v>631</v>
      </c>
      <c r="E124" s="28" t="s">
        <v>632</v>
      </c>
      <c r="F124" s="27"/>
      <c r="G124" s="27"/>
      <c r="H124" s="27"/>
      <c r="I124" s="29">
        <v>0</v>
      </c>
      <c r="J124" s="29">
        <v>1224</v>
      </c>
      <c r="K124" s="32" t="s">
        <v>633</v>
      </c>
    </row>
    <row r="125" spans="1:11" ht="27" customHeight="1">
      <c r="A125" s="3"/>
      <c r="B125" s="26">
        <v>117</v>
      </c>
      <c r="C125" s="27" t="s">
        <v>253</v>
      </c>
      <c r="D125" s="27" t="s">
        <v>634</v>
      </c>
      <c r="E125" s="191" t="s">
        <v>635</v>
      </c>
      <c r="F125" s="192"/>
      <c r="G125" s="192"/>
      <c r="H125" s="193"/>
      <c r="I125" s="29">
        <v>0</v>
      </c>
      <c r="J125" s="29">
        <v>1338</v>
      </c>
      <c r="K125" s="32" t="s">
        <v>636</v>
      </c>
    </row>
    <row r="126" spans="1:11">
      <c r="A126" s="3"/>
      <c r="B126" s="26">
        <v>118</v>
      </c>
      <c r="C126" s="26" t="s">
        <v>637</v>
      </c>
      <c r="D126" s="26" t="s">
        <v>638</v>
      </c>
      <c r="E126" s="30" t="s">
        <v>533</v>
      </c>
      <c r="F126" s="26"/>
      <c r="G126" s="26"/>
      <c r="H126" s="26"/>
      <c r="I126" s="31">
        <v>1790</v>
      </c>
      <c r="J126" s="31"/>
      <c r="K126" s="33" t="s">
        <v>639</v>
      </c>
    </row>
    <row r="127" spans="1:11">
      <c r="A127" s="3"/>
      <c r="B127" s="26">
        <v>119</v>
      </c>
      <c r="C127" s="26" t="s">
        <v>637</v>
      </c>
      <c r="D127" s="26" t="s">
        <v>640</v>
      </c>
      <c r="E127" s="30" t="s">
        <v>641</v>
      </c>
      <c r="F127" s="26"/>
      <c r="G127" s="26"/>
      <c r="H127" s="26"/>
      <c r="I127" s="31">
        <v>4050</v>
      </c>
      <c r="J127" s="31"/>
      <c r="K127" s="33" t="s">
        <v>642</v>
      </c>
    </row>
    <row r="128" spans="1:11">
      <c r="A128" s="3"/>
      <c r="B128" s="26">
        <v>120</v>
      </c>
      <c r="C128" s="27" t="s">
        <v>643</v>
      </c>
      <c r="D128" s="27" t="s">
        <v>644</v>
      </c>
      <c r="E128" s="28" t="s">
        <v>645</v>
      </c>
      <c r="F128" s="27"/>
      <c r="G128" s="27"/>
      <c r="H128" s="27"/>
      <c r="I128" s="29">
        <v>0</v>
      </c>
      <c r="J128" s="29">
        <v>0</v>
      </c>
      <c r="K128" s="32" t="s">
        <v>646</v>
      </c>
    </row>
    <row r="129" spans="1:11">
      <c r="A129" s="3"/>
      <c r="B129" s="26">
        <v>121</v>
      </c>
      <c r="C129" s="26" t="s">
        <v>643</v>
      </c>
      <c r="D129" s="26" t="s">
        <v>647</v>
      </c>
      <c r="E129" s="30" t="s">
        <v>648</v>
      </c>
      <c r="F129" s="26"/>
      <c r="G129" s="26"/>
      <c r="H129" s="26"/>
      <c r="I129" s="31">
        <v>1740</v>
      </c>
      <c r="J129" s="31"/>
      <c r="K129" s="33" t="s">
        <v>649</v>
      </c>
    </row>
    <row r="130" spans="1:11">
      <c r="A130" s="3"/>
      <c r="B130" s="26">
        <v>122</v>
      </c>
      <c r="C130" s="26" t="s">
        <v>650</v>
      </c>
      <c r="D130" s="26" t="s">
        <v>651</v>
      </c>
      <c r="E130" s="30" t="s">
        <v>652</v>
      </c>
      <c r="F130" s="26"/>
      <c r="G130" s="26"/>
      <c r="H130" s="26"/>
      <c r="I130" s="31">
        <v>1570</v>
      </c>
      <c r="J130" s="31"/>
      <c r="K130" s="33" t="s">
        <v>653</v>
      </c>
    </row>
    <row r="131" spans="1:11">
      <c r="A131" s="3"/>
      <c r="B131" s="26">
        <v>123</v>
      </c>
      <c r="C131" s="27" t="s">
        <v>650</v>
      </c>
      <c r="D131" s="27" t="s">
        <v>654</v>
      </c>
      <c r="E131" s="28" t="s">
        <v>655</v>
      </c>
      <c r="F131" s="27"/>
      <c r="G131" s="27"/>
      <c r="H131" s="27"/>
      <c r="I131" s="29">
        <v>0</v>
      </c>
      <c r="J131" s="29">
        <v>438</v>
      </c>
      <c r="K131" s="32" t="s">
        <v>656</v>
      </c>
    </row>
    <row r="132" spans="1:11">
      <c r="A132" s="3"/>
      <c r="B132" s="26">
        <v>124</v>
      </c>
      <c r="C132" s="26" t="s">
        <v>657</v>
      </c>
      <c r="D132" s="26" t="s">
        <v>658</v>
      </c>
      <c r="E132" s="30" t="s">
        <v>659</v>
      </c>
      <c r="F132" s="26"/>
      <c r="G132" s="26"/>
      <c r="H132" s="26"/>
      <c r="I132" s="31">
        <v>3040</v>
      </c>
      <c r="J132" s="31"/>
      <c r="K132" s="33" t="s">
        <v>660</v>
      </c>
    </row>
    <row r="133" spans="1:11">
      <c r="A133" s="3"/>
      <c r="B133" s="26">
        <v>125</v>
      </c>
      <c r="C133" s="27" t="s">
        <v>657</v>
      </c>
      <c r="D133" s="27" t="s">
        <v>661</v>
      </c>
      <c r="E133" s="28" t="s">
        <v>662</v>
      </c>
      <c r="F133" s="27"/>
      <c r="G133" s="27"/>
      <c r="H133" s="27"/>
      <c r="I133" s="29">
        <v>0</v>
      </c>
      <c r="J133" s="29">
        <v>861</v>
      </c>
      <c r="K133" s="32" t="s">
        <v>663</v>
      </c>
    </row>
    <row r="134" spans="1:11">
      <c r="A134" s="3"/>
      <c r="B134" s="26">
        <v>126</v>
      </c>
      <c r="C134" s="27" t="s">
        <v>498</v>
      </c>
      <c r="D134" s="27" t="s">
        <v>664</v>
      </c>
      <c r="E134" s="28" t="s">
        <v>665</v>
      </c>
      <c r="F134" s="27"/>
      <c r="G134" s="27"/>
      <c r="H134" s="27"/>
      <c r="I134" s="29">
        <v>0</v>
      </c>
      <c r="J134" s="29">
        <v>1137</v>
      </c>
      <c r="K134" s="32" t="s">
        <v>666</v>
      </c>
    </row>
    <row r="135" spans="1:11">
      <c r="A135" s="3"/>
      <c r="B135" s="26">
        <v>127</v>
      </c>
      <c r="C135" s="26" t="s">
        <v>667</v>
      </c>
      <c r="D135" s="26" t="s">
        <v>668</v>
      </c>
      <c r="E135" s="30" t="s">
        <v>669</v>
      </c>
      <c r="F135" s="26"/>
      <c r="G135" s="26"/>
      <c r="H135" s="26"/>
      <c r="I135" s="31">
        <v>7250</v>
      </c>
      <c r="J135" s="31"/>
      <c r="K135" s="33" t="s">
        <v>670</v>
      </c>
    </row>
    <row r="136" spans="1:11">
      <c r="A136" s="3"/>
      <c r="B136" s="26">
        <v>128</v>
      </c>
      <c r="C136" s="26" t="s">
        <v>671</v>
      </c>
      <c r="D136" s="26" t="s">
        <v>672</v>
      </c>
      <c r="E136" s="30" t="s">
        <v>673</v>
      </c>
      <c r="F136" s="26"/>
      <c r="G136" s="26"/>
      <c r="H136" s="26"/>
      <c r="I136" s="31">
        <v>1560</v>
      </c>
      <c r="J136" s="31"/>
      <c r="K136" s="33" t="s">
        <v>674</v>
      </c>
    </row>
    <row r="137" spans="1:11">
      <c r="A137" s="3"/>
      <c r="B137" s="26">
        <v>129</v>
      </c>
      <c r="C137" s="26" t="s">
        <v>675</v>
      </c>
      <c r="D137" s="26" t="s">
        <v>676</v>
      </c>
      <c r="E137" s="30" t="s">
        <v>677</v>
      </c>
      <c r="F137" s="26"/>
      <c r="G137" s="26"/>
      <c r="H137" s="26"/>
      <c r="I137" s="31">
        <v>4910</v>
      </c>
      <c r="J137" s="31"/>
      <c r="K137" s="33" t="s">
        <v>678</v>
      </c>
    </row>
    <row r="138" spans="1:11">
      <c r="A138" s="3"/>
      <c r="B138" s="26">
        <v>130</v>
      </c>
      <c r="C138" s="26" t="s">
        <v>675</v>
      </c>
      <c r="D138" s="26" t="s">
        <v>679</v>
      </c>
      <c r="E138" s="30" t="s">
        <v>673</v>
      </c>
      <c r="F138" s="26"/>
      <c r="G138" s="26"/>
      <c r="H138" s="26"/>
      <c r="I138" s="31">
        <v>1560</v>
      </c>
      <c r="J138" s="31"/>
      <c r="K138" s="33" t="s">
        <v>680</v>
      </c>
    </row>
    <row r="139" spans="1:11">
      <c r="A139" s="3"/>
      <c r="B139" s="26">
        <v>131</v>
      </c>
      <c r="C139" s="27" t="s">
        <v>329</v>
      </c>
      <c r="D139" s="27" t="s">
        <v>681</v>
      </c>
      <c r="E139" s="28" t="s">
        <v>682</v>
      </c>
      <c r="F139" s="27"/>
      <c r="G139" s="27"/>
      <c r="H139" s="27"/>
      <c r="I139" s="29">
        <v>0</v>
      </c>
      <c r="J139" s="29">
        <v>789</v>
      </c>
      <c r="K139" s="32" t="s">
        <v>683</v>
      </c>
    </row>
    <row r="140" spans="1:11">
      <c r="A140" s="3"/>
      <c r="B140" s="26">
        <v>132</v>
      </c>
      <c r="C140" s="26" t="s">
        <v>684</v>
      </c>
      <c r="D140" s="26" t="s">
        <v>685</v>
      </c>
      <c r="E140" s="30" t="s">
        <v>686</v>
      </c>
      <c r="F140" s="26"/>
      <c r="G140" s="26"/>
      <c r="H140" s="26"/>
      <c r="I140" s="31">
        <v>1410</v>
      </c>
      <c r="J140" s="31"/>
      <c r="K140" s="33" t="s">
        <v>687</v>
      </c>
    </row>
    <row r="141" spans="1:11">
      <c r="A141" s="3"/>
      <c r="B141" s="26">
        <v>133</v>
      </c>
      <c r="C141" s="26" t="s">
        <v>684</v>
      </c>
      <c r="D141" s="26" t="s">
        <v>688</v>
      </c>
      <c r="E141" s="30" t="s">
        <v>689</v>
      </c>
      <c r="F141" s="26"/>
      <c r="G141" s="26"/>
      <c r="H141" s="26"/>
      <c r="I141" s="31">
        <v>2340</v>
      </c>
      <c r="J141" s="31"/>
      <c r="K141" s="33" t="s">
        <v>690</v>
      </c>
    </row>
    <row r="142" spans="1:11">
      <c r="A142" s="3"/>
      <c r="B142" s="26">
        <v>134</v>
      </c>
      <c r="C142" s="27" t="s">
        <v>467</v>
      </c>
      <c r="D142" s="27" t="s">
        <v>691</v>
      </c>
      <c r="E142" s="28" t="s">
        <v>692</v>
      </c>
      <c r="F142" s="27"/>
      <c r="G142" s="27"/>
      <c r="H142" s="27"/>
      <c r="I142" s="29">
        <v>0</v>
      </c>
      <c r="J142" s="29">
        <v>1224</v>
      </c>
      <c r="K142" s="32" t="s">
        <v>693</v>
      </c>
    </row>
    <row r="143" spans="1:11">
      <c r="A143" s="3"/>
      <c r="B143" s="26">
        <v>135</v>
      </c>
      <c r="C143" s="26" t="s">
        <v>610</v>
      </c>
      <c r="D143" s="26" t="s">
        <v>694</v>
      </c>
      <c r="E143" s="30" t="s">
        <v>388</v>
      </c>
      <c r="F143" s="26"/>
      <c r="G143" s="26"/>
      <c r="H143" s="26"/>
      <c r="I143" s="31">
        <v>4210</v>
      </c>
      <c r="J143" s="31"/>
      <c r="K143" s="33" t="s">
        <v>695</v>
      </c>
    </row>
    <row r="144" spans="1:11">
      <c r="A144" s="3"/>
      <c r="B144" s="26">
        <v>136</v>
      </c>
      <c r="C144" s="26" t="s">
        <v>467</v>
      </c>
      <c r="D144" s="26" t="s">
        <v>696</v>
      </c>
      <c r="E144" s="30" t="s">
        <v>697</v>
      </c>
      <c r="F144" s="26"/>
      <c r="G144" s="26"/>
      <c r="H144" s="26"/>
      <c r="I144" s="31">
        <v>4250</v>
      </c>
      <c r="J144" s="31"/>
      <c r="K144" s="33" t="s">
        <v>698</v>
      </c>
    </row>
    <row r="145" spans="1:11">
      <c r="A145" s="3"/>
      <c r="B145" s="26">
        <v>137</v>
      </c>
      <c r="C145" s="26" t="s">
        <v>643</v>
      </c>
      <c r="D145" s="26" t="s">
        <v>699</v>
      </c>
      <c r="E145" s="30" t="s">
        <v>700</v>
      </c>
      <c r="F145" s="26"/>
      <c r="G145" s="26"/>
      <c r="H145" s="26"/>
      <c r="I145" s="31">
        <v>1270</v>
      </c>
      <c r="J145" s="31"/>
      <c r="K145" s="33" t="s">
        <v>701</v>
      </c>
    </row>
    <row r="146" spans="1:11">
      <c r="A146" s="3"/>
      <c r="B146" s="26">
        <v>138</v>
      </c>
      <c r="C146" s="27" t="s">
        <v>702</v>
      </c>
      <c r="D146" s="27" t="s">
        <v>703</v>
      </c>
      <c r="E146" s="28" t="s">
        <v>704</v>
      </c>
      <c r="F146" s="27"/>
      <c r="G146" s="27"/>
      <c r="H146" s="27"/>
      <c r="I146" s="29">
        <v>0</v>
      </c>
      <c r="J146" s="29">
        <v>0</v>
      </c>
      <c r="K146" s="32" t="s">
        <v>705</v>
      </c>
    </row>
    <row r="147" spans="1:11">
      <c r="A147" s="3"/>
      <c r="B147" s="26">
        <v>139</v>
      </c>
      <c r="C147" s="26" t="s">
        <v>702</v>
      </c>
      <c r="D147" s="26" t="s">
        <v>706</v>
      </c>
      <c r="E147" s="30" t="s">
        <v>707</v>
      </c>
      <c r="F147" s="26"/>
      <c r="G147" s="26"/>
      <c r="H147" s="26"/>
      <c r="I147" s="31">
        <v>3410</v>
      </c>
      <c r="J147" s="31"/>
      <c r="K147" s="33" t="s">
        <v>708</v>
      </c>
    </row>
    <row r="148" spans="1:11">
      <c r="A148" s="3"/>
      <c r="B148" s="26">
        <v>140</v>
      </c>
      <c r="C148" s="26" t="s">
        <v>709</v>
      </c>
      <c r="D148" s="26" t="s">
        <v>710</v>
      </c>
      <c r="E148" s="30" t="s">
        <v>711</v>
      </c>
      <c r="F148" s="26"/>
      <c r="G148" s="26"/>
      <c r="H148" s="26"/>
      <c r="I148" s="31">
        <v>3340</v>
      </c>
      <c r="J148" s="31"/>
      <c r="K148" s="33" t="s">
        <v>712</v>
      </c>
    </row>
    <row r="149" spans="1:11">
      <c r="A149" s="3"/>
      <c r="B149" s="26">
        <v>141</v>
      </c>
      <c r="C149" s="27" t="s">
        <v>709</v>
      </c>
      <c r="D149" s="27" t="s">
        <v>713</v>
      </c>
      <c r="E149" s="28" t="s">
        <v>714</v>
      </c>
      <c r="F149" s="27"/>
      <c r="G149" s="27"/>
      <c r="H149" s="27"/>
      <c r="I149" s="29">
        <v>0</v>
      </c>
      <c r="J149" s="29">
        <v>951</v>
      </c>
      <c r="K149" s="32" t="s">
        <v>715</v>
      </c>
    </row>
    <row r="150" spans="1:11">
      <c r="A150" s="3"/>
      <c r="B150" s="26">
        <v>142</v>
      </c>
      <c r="C150" s="26" t="s">
        <v>716</v>
      </c>
      <c r="D150" s="26" t="s">
        <v>717</v>
      </c>
      <c r="E150" s="30" t="s">
        <v>533</v>
      </c>
      <c r="F150" s="26"/>
      <c r="G150" s="26"/>
      <c r="H150" s="26"/>
      <c r="I150" s="31">
        <v>1750</v>
      </c>
      <c r="J150" s="31"/>
      <c r="K150" s="33" t="s">
        <v>718</v>
      </c>
    </row>
    <row r="151" spans="1:11">
      <c r="A151" s="3"/>
      <c r="B151" s="26">
        <v>143</v>
      </c>
      <c r="C151" s="26" t="s">
        <v>716</v>
      </c>
      <c r="D151" s="26" t="s">
        <v>719</v>
      </c>
      <c r="E151" s="30" t="s">
        <v>720</v>
      </c>
      <c r="F151" s="26"/>
      <c r="G151" s="26"/>
      <c r="H151" s="26"/>
      <c r="I151" s="31">
        <v>2180</v>
      </c>
      <c r="J151" s="31"/>
      <c r="K151" s="33" t="s">
        <v>721</v>
      </c>
    </row>
    <row r="152" spans="1:11">
      <c r="A152" s="3"/>
      <c r="B152" s="26">
        <v>144</v>
      </c>
      <c r="C152" s="26" t="s">
        <v>603</v>
      </c>
      <c r="D152" s="26" t="s">
        <v>722</v>
      </c>
      <c r="E152" s="30" t="s">
        <v>279</v>
      </c>
      <c r="F152" s="26"/>
      <c r="G152" s="26"/>
      <c r="H152" s="26"/>
      <c r="I152" s="31">
        <v>1580</v>
      </c>
      <c r="J152" s="31"/>
      <c r="K152" s="33" t="s">
        <v>723</v>
      </c>
    </row>
    <row r="153" spans="1:11">
      <c r="A153" s="3"/>
      <c r="B153" s="26">
        <v>145</v>
      </c>
      <c r="C153" s="26" t="s">
        <v>702</v>
      </c>
      <c r="D153" s="26" t="s">
        <v>724</v>
      </c>
      <c r="E153" s="30" t="s">
        <v>725</v>
      </c>
      <c r="F153" s="26"/>
      <c r="G153" s="26"/>
      <c r="H153" s="26"/>
      <c r="I153" s="31">
        <v>4890</v>
      </c>
      <c r="J153" s="31"/>
      <c r="K153" s="33" t="s">
        <v>726</v>
      </c>
    </row>
    <row r="154" spans="1:11">
      <c r="A154" s="3"/>
      <c r="B154" s="26">
        <v>146</v>
      </c>
      <c r="C154" s="27" t="s">
        <v>621</v>
      </c>
      <c r="D154" s="27" t="s">
        <v>727</v>
      </c>
      <c r="E154" s="28" t="s">
        <v>728</v>
      </c>
      <c r="F154" s="27"/>
      <c r="G154" s="27"/>
      <c r="H154" s="27"/>
      <c r="I154" s="29">
        <v>0</v>
      </c>
      <c r="J154" s="29">
        <v>1071</v>
      </c>
      <c r="K154" s="32" t="s">
        <v>729</v>
      </c>
    </row>
    <row r="155" spans="1:11">
      <c r="A155" s="3"/>
      <c r="B155" s="26">
        <v>147</v>
      </c>
      <c r="C155" s="27" t="s">
        <v>621</v>
      </c>
      <c r="D155" s="27" t="s">
        <v>730</v>
      </c>
      <c r="E155" s="28" t="s">
        <v>731</v>
      </c>
      <c r="F155" s="27"/>
      <c r="G155" s="27"/>
      <c r="H155" s="27"/>
      <c r="I155" s="29">
        <v>0</v>
      </c>
      <c r="J155" s="29">
        <v>0</v>
      </c>
      <c r="K155" s="32" t="s">
        <v>732</v>
      </c>
    </row>
    <row r="156" spans="1:11">
      <c r="A156" s="3"/>
      <c r="B156" s="26">
        <v>148</v>
      </c>
      <c r="C156" s="27" t="s">
        <v>352</v>
      </c>
      <c r="D156" s="27" t="s">
        <v>733</v>
      </c>
      <c r="E156" s="28" t="s">
        <v>734</v>
      </c>
      <c r="F156" s="27"/>
      <c r="G156" s="27"/>
      <c r="H156" s="27"/>
      <c r="I156" s="29">
        <v>0</v>
      </c>
      <c r="J156" s="29">
        <v>392</v>
      </c>
      <c r="K156" s="32" t="s">
        <v>735</v>
      </c>
    </row>
    <row r="157" spans="1:11">
      <c r="A157" s="3"/>
      <c r="B157" s="26">
        <v>149</v>
      </c>
      <c r="C157" s="26" t="s">
        <v>552</v>
      </c>
      <c r="D157" s="26" t="s">
        <v>736</v>
      </c>
      <c r="E157" s="30" t="s">
        <v>737</v>
      </c>
      <c r="F157" s="26"/>
      <c r="G157" s="26"/>
      <c r="H157" s="26"/>
      <c r="I157" s="31">
        <v>2920</v>
      </c>
      <c r="J157" s="31"/>
      <c r="K157" s="33" t="s">
        <v>738</v>
      </c>
    </row>
    <row r="158" spans="1:11">
      <c r="A158" s="3"/>
      <c r="B158" s="26">
        <v>150</v>
      </c>
      <c r="C158" s="26" t="s">
        <v>739</v>
      </c>
      <c r="D158" s="26" t="s">
        <v>740</v>
      </c>
      <c r="E158" s="30" t="s">
        <v>741</v>
      </c>
      <c r="F158" s="26"/>
      <c r="G158" s="26"/>
      <c r="H158" s="26"/>
      <c r="I158" s="31">
        <v>1110</v>
      </c>
      <c r="J158" s="31"/>
      <c r="K158" s="33" t="s">
        <v>742</v>
      </c>
    </row>
    <row r="159" spans="1:11">
      <c r="A159" s="3"/>
      <c r="B159" s="26">
        <v>151</v>
      </c>
      <c r="C159" s="26" t="s">
        <v>739</v>
      </c>
      <c r="D159" s="26" t="s">
        <v>743</v>
      </c>
      <c r="E159" s="30" t="s">
        <v>744</v>
      </c>
      <c r="F159" s="26"/>
      <c r="G159" s="26"/>
      <c r="H159" s="26"/>
      <c r="I159" s="31">
        <v>1020</v>
      </c>
      <c r="J159" s="31"/>
      <c r="K159" s="33" t="s">
        <v>745</v>
      </c>
    </row>
    <row r="160" spans="1:11">
      <c r="A160" s="3"/>
      <c r="B160" s="26">
        <v>152</v>
      </c>
      <c r="C160" s="26" t="s">
        <v>545</v>
      </c>
      <c r="D160" s="26" t="s">
        <v>746</v>
      </c>
      <c r="E160" s="30" t="s">
        <v>747</v>
      </c>
      <c r="F160" s="26"/>
      <c r="G160" s="26"/>
      <c r="H160" s="26"/>
      <c r="I160" s="31">
        <v>4180</v>
      </c>
      <c r="J160" s="31"/>
      <c r="K160" s="33" t="s">
        <v>748</v>
      </c>
    </row>
    <row r="161" spans="1:11">
      <c r="A161" s="3"/>
      <c r="B161" s="26">
        <v>153</v>
      </c>
      <c r="C161" s="26" t="s">
        <v>749</v>
      </c>
      <c r="D161" s="26" t="s">
        <v>750</v>
      </c>
      <c r="E161" s="30" t="s">
        <v>751</v>
      </c>
      <c r="F161" s="26"/>
      <c r="G161" s="26"/>
      <c r="H161" s="26"/>
      <c r="I161" s="31">
        <v>1070</v>
      </c>
      <c r="J161" s="31"/>
      <c r="K161" s="33" t="s">
        <v>752</v>
      </c>
    </row>
    <row r="162" spans="1:11">
      <c r="A162" s="3"/>
      <c r="B162" s="26">
        <v>154</v>
      </c>
      <c r="C162" s="26" t="s">
        <v>617</v>
      </c>
      <c r="D162" s="26" t="s">
        <v>753</v>
      </c>
      <c r="E162" s="30" t="s">
        <v>754</v>
      </c>
      <c r="F162" s="26"/>
      <c r="G162" s="26"/>
      <c r="H162" s="26"/>
      <c r="I162" s="31">
        <v>1380</v>
      </c>
      <c r="J162" s="31"/>
      <c r="K162" s="33" t="s">
        <v>755</v>
      </c>
    </row>
    <row r="163" spans="1:11">
      <c r="A163" s="3"/>
      <c r="B163" s="26">
        <v>155</v>
      </c>
      <c r="C163" s="26" t="s">
        <v>756</v>
      </c>
      <c r="D163" s="26" t="s">
        <v>757</v>
      </c>
      <c r="E163" s="30" t="s">
        <v>601</v>
      </c>
      <c r="F163" s="26"/>
      <c r="G163" s="26"/>
      <c r="H163" s="26"/>
      <c r="I163" s="31">
        <v>3530</v>
      </c>
      <c r="J163" s="31"/>
      <c r="K163" s="33" t="s">
        <v>758</v>
      </c>
    </row>
    <row r="164" spans="1:11">
      <c r="A164" s="3"/>
      <c r="B164" s="26">
        <v>156</v>
      </c>
      <c r="C164" s="26" t="s">
        <v>425</v>
      </c>
      <c r="D164" s="26" t="s">
        <v>759</v>
      </c>
      <c r="E164" s="30" t="s">
        <v>760</v>
      </c>
      <c r="F164" s="26"/>
      <c r="G164" s="26"/>
      <c r="H164" s="26"/>
      <c r="I164" s="31">
        <v>6730</v>
      </c>
      <c r="J164" s="31"/>
      <c r="K164" s="33" t="s">
        <v>761</v>
      </c>
    </row>
    <row r="165" spans="1:11">
      <c r="A165" s="3"/>
      <c r="B165" s="26">
        <v>157</v>
      </c>
      <c r="C165" s="26" t="s">
        <v>352</v>
      </c>
      <c r="D165" s="26" t="s">
        <v>762</v>
      </c>
      <c r="E165" s="30" t="s">
        <v>763</v>
      </c>
      <c r="F165" s="26"/>
      <c r="G165" s="26"/>
      <c r="H165" s="26"/>
      <c r="I165" s="31">
        <v>4010</v>
      </c>
      <c r="J165" s="31"/>
      <c r="K165" s="33" t="s">
        <v>764</v>
      </c>
    </row>
    <row r="166" spans="1:11" ht="27" customHeight="1">
      <c r="A166" s="3"/>
      <c r="B166" s="26">
        <v>158</v>
      </c>
      <c r="C166" s="27" t="s">
        <v>621</v>
      </c>
      <c r="D166" s="27" t="s">
        <v>765</v>
      </c>
      <c r="E166" s="191" t="s">
        <v>766</v>
      </c>
      <c r="F166" s="192"/>
      <c r="G166" s="192"/>
      <c r="H166" s="193"/>
      <c r="I166" s="29">
        <v>0</v>
      </c>
      <c r="J166" s="29">
        <v>1722</v>
      </c>
      <c r="K166" s="32" t="s">
        <v>767</v>
      </c>
    </row>
    <row r="167" spans="1:11" ht="27" customHeight="1">
      <c r="A167" s="3"/>
      <c r="B167" s="26">
        <v>159</v>
      </c>
      <c r="C167" s="27" t="s">
        <v>253</v>
      </c>
      <c r="D167" s="27" t="s">
        <v>768</v>
      </c>
      <c r="E167" s="191" t="s">
        <v>766</v>
      </c>
      <c r="F167" s="192"/>
      <c r="G167" s="192"/>
      <c r="H167" s="193"/>
      <c r="I167" s="29">
        <v>0</v>
      </c>
      <c r="J167" s="29">
        <v>1722</v>
      </c>
      <c r="K167" s="32" t="s">
        <v>769</v>
      </c>
    </row>
    <row r="168" spans="1:11">
      <c r="A168" s="3"/>
      <c r="B168" s="26">
        <v>160</v>
      </c>
      <c r="C168" s="26" t="s">
        <v>498</v>
      </c>
      <c r="D168" s="26" t="s">
        <v>770</v>
      </c>
      <c r="E168" s="30" t="s">
        <v>771</v>
      </c>
      <c r="F168" s="26"/>
      <c r="G168" s="26"/>
      <c r="H168" s="26"/>
      <c r="I168" s="31">
        <v>6860</v>
      </c>
      <c r="J168" s="31"/>
      <c r="K168" s="33" t="s">
        <v>772</v>
      </c>
    </row>
    <row r="169" spans="1:11">
      <c r="A169" s="3"/>
      <c r="B169" s="26">
        <v>161</v>
      </c>
      <c r="C169" s="26" t="s">
        <v>657</v>
      </c>
      <c r="D169" s="26" t="s">
        <v>773</v>
      </c>
      <c r="E169" s="30" t="s">
        <v>774</v>
      </c>
      <c r="F169" s="26"/>
      <c r="G169" s="26"/>
      <c r="H169" s="26"/>
      <c r="I169" s="31">
        <v>1930</v>
      </c>
      <c r="J169" s="31"/>
      <c r="K169" s="33" t="s">
        <v>775</v>
      </c>
    </row>
    <row r="170" spans="1:11">
      <c r="A170" s="3"/>
      <c r="B170" s="26">
        <v>162</v>
      </c>
      <c r="C170" s="26" t="s">
        <v>432</v>
      </c>
      <c r="D170" s="26" t="s">
        <v>776</v>
      </c>
      <c r="E170" s="30" t="s">
        <v>777</v>
      </c>
      <c r="F170" s="26"/>
      <c r="G170" s="26"/>
      <c r="H170" s="26"/>
      <c r="I170" s="31">
        <v>1590</v>
      </c>
      <c r="J170" s="31"/>
      <c r="K170" s="33" t="s">
        <v>778</v>
      </c>
    </row>
    <row r="171" spans="1:11">
      <c r="A171" s="3"/>
      <c r="B171" s="26">
        <v>163</v>
      </c>
      <c r="C171" s="26" t="s">
        <v>436</v>
      </c>
      <c r="D171" s="26" t="s">
        <v>776</v>
      </c>
      <c r="E171" s="30" t="s">
        <v>777</v>
      </c>
      <c r="F171" s="26"/>
      <c r="G171" s="26"/>
      <c r="H171" s="26"/>
      <c r="I171" s="31">
        <v>1590</v>
      </c>
      <c r="J171" s="31"/>
      <c r="K171" s="33" t="s">
        <v>779</v>
      </c>
    </row>
    <row r="172" spans="1:11">
      <c r="A172" s="3"/>
      <c r="B172" s="26">
        <v>164</v>
      </c>
      <c r="C172" s="26" t="s">
        <v>421</v>
      </c>
      <c r="D172" s="26" t="s">
        <v>780</v>
      </c>
      <c r="E172" s="30" t="s">
        <v>777</v>
      </c>
      <c r="F172" s="26"/>
      <c r="G172" s="26"/>
      <c r="H172" s="26"/>
      <c r="I172" s="31">
        <v>1590</v>
      </c>
      <c r="J172" s="31"/>
      <c r="K172" s="33" t="s">
        <v>781</v>
      </c>
    </row>
    <row r="173" spans="1:11">
      <c r="A173" s="3"/>
      <c r="B173" s="26">
        <v>165</v>
      </c>
      <c r="C173" s="27" t="s">
        <v>621</v>
      </c>
      <c r="D173" s="27"/>
      <c r="E173" s="28" t="s">
        <v>782</v>
      </c>
      <c r="F173" s="27"/>
      <c r="G173" s="27"/>
      <c r="H173" s="27"/>
      <c r="I173" s="27"/>
      <c r="J173" s="29">
        <v>156</v>
      </c>
      <c r="K173" s="32" t="s">
        <v>783</v>
      </c>
    </row>
    <row r="174" spans="1:11">
      <c r="A174" s="3"/>
      <c r="B174" s="26">
        <v>166</v>
      </c>
      <c r="C174" s="26" t="s">
        <v>621</v>
      </c>
      <c r="D174" s="26" t="s">
        <v>784</v>
      </c>
      <c r="E174" s="30" t="s">
        <v>295</v>
      </c>
      <c r="F174" s="26"/>
      <c r="G174" s="26"/>
      <c r="H174" s="26"/>
      <c r="I174" s="31">
        <v>2910</v>
      </c>
      <c r="J174" s="31"/>
      <c r="K174" s="33" t="s">
        <v>785</v>
      </c>
    </row>
    <row r="175" spans="1:11">
      <c r="A175" s="3"/>
      <c r="B175" s="26">
        <v>167</v>
      </c>
      <c r="C175" s="26" t="s">
        <v>425</v>
      </c>
      <c r="D175" s="26" t="s">
        <v>786</v>
      </c>
      <c r="E175" s="30" t="s">
        <v>787</v>
      </c>
      <c r="F175" s="26"/>
      <c r="G175" s="26"/>
      <c r="H175" s="26"/>
      <c r="I175" s="31">
        <v>4420</v>
      </c>
      <c r="J175" s="31"/>
      <c r="K175" s="33" t="s">
        <v>788</v>
      </c>
    </row>
    <row r="176" spans="1:11">
      <c r="A176" s="3"/>
      <c r="B176" s="26">
        <v>168</v>
      </c>
      <c r="C176" s="26" t="s">
        <v>756</v>
      </c>
      <c r="D176" s="26" t="s">
        <v>789</v>
      </c>
      <c r="E176" s="30" t="s">
        <v>692</v>
      </c>
      <c r="F176" s="26"/>
      <c r="G176" s="26"/>
      <c r="H176" s="26"/>
      <c r="I176" s="31">
        <v>4210</v>
      </c>
      <c r="J176" s="31"/>
      <c r="K176" s="33" t="s">
        <v>790</v>
      </c>
    </row>
    <row r="177" spans="1:11">
      <c r="A177" s="3"/>
      <c r="B177" s="26">
        <v>169</v>
      </c>
      <c r="C177" s="26" t="s">
        <v>479</v>
      </c>
      <c r="D177" s="26" t="s">
        <v>791</v>
      </c>
      <c r="E177" s="30" t="s">
        <v>792</v>
      </c>
      <c r="F177" s="26"/>
      <c r="G177" s="26"/>
      <c r="H177" s="26"/>
      <c r="I177" s="31">
        <v>3210</v>
      </c>
      <c r="J177" s="31"/>
      <c r="K177" s="33" t="s">
        <v>793</v>
      </c>
    </row>
    <row r="178" spans="1:11">
      <c r="A178" s="3"/>
      <c r="B178" s="26">
        <v>170</v>
      </c>
      <c r="C178" s="26" t="s">
        <v>352</v>
      </c>
      <c r="D178" s="26" t="s">
        <v>794</v>
      </c>
      <c r="E178" s="30" t="s">
        <v>795</v>
      </c>
      <c r="F178" s="26"/>
      <c r="G178" s="26"/>
      <c r="H178" s="26"/>
      <c r="I178" s="31">
        <v>1340</v>
      </c>
      <c r="J178" s="31"/>
      <c r="K178" s="33" t="s">
        <v>796</v>
      </c>
    </row>
    <row r="179" spans="1:11">
      <c r="A179" s="3"/>
      <c r="B179" s="26">
        <v>171</v>
      </c>
      <c r="C179" s="27" t="s">
        <v>621</v>
      </c>
      <c r="D179" s="27"/>
      <c r="E179" s="28" t="s">
        <v>797</v>
      </c>
      <c r="F179" s="27"/>
      <c r="G179" s="27"/>
      <c r="H179" s="27"/>
      <c r="I179" s="29"/>
      <c r="J179" s="29">
        <v>78</v>
      </c>
      <c r="K179" s="32" t="s">
        <v>798</v>
      </c>
    </row>
    <row r="180" spans="1:11">
      <c r="A180" s="3"/>
      <c r="B180" s="26">
        <v>172</v>
      </c>
      <c r="C180" s="26" t="s">
        <v>621</v>
      </c>
      <c r="D180" s="26"/>
      <c r="E180" s="30" t="s">
        <v>797</v>
      </c>
      <c r="F180" s="26"/>
      <c r="G180" s="26"/>
      <c r="H180" s="26"/>
      <c r="I180" s="31">
        <v>781</v>
      </c>
      <c r="J180" s="31"/>
      <c r="K180" s="33" t="s">
        <v>799</v>
      </c>
    </row>
    <row r="181" spans="1:11">
      <c r="A181" s="3"/>
      <c r="B181" s="26">
        <v>173</v>
      </c>
      <c r="C181" s="26" t="s">
        <v>749</v>
      </c>
      <c r="D181" s="26" t="s">
        <v>800</v>
      </c>
      <c r="E181" s="30" t="s">
        <v>801</v>
      </c>
      <c r="F181" s="26"/>
      <c r="G181" s="26"/>
      <c r="H181" s="26"/>
      <c r="I181" s="31">
        <v>1550</v>
      </c>
      <c r="J181" s="31"/>
      <c r="K181" s="33" t="s">
        <v>802</v>
      </c>
    </row>
    <row r="182" spans="1:11">
      <c r="A182" s="3"/>
      <c r="B182" s="26">
        <v>174</v>
      </c>
      <c r="C182" s="26" t="s">
        <v>457</v>
      </c>
      <c r="D182" s="26" t="s">
        <v>803</v>
      </c>
      <c r="E182" s="30" t="s">
        <v>804</v>
      </c>
      <c r="F182" s="26"/>
      <c r="G182" s="26"/>
      <c r="H182" s="26"/>
      <c r="I182" s="31">
        <v>4210</v>
      </c>
      <c r="J182" s="31"/>
      <c r="K182" s="33" t="s">
        <v>805</v>
      </c>
    </row>
    <row r="183" spans="1:11">
      <c r="A183" s="3"/>
      <c r="B183" s="26">
        <v>175</v>
      </c>
      <c r="C183" s="26" t="s">
        <v>439</v>
      </c>
      <c r="D183" s="26" t="s">
        <v>806</v>
      </c>
      <c r="E183" s="30" t="s">
        <v>807</v>
      </c>
      <c r="F183" s="26"/>
      <c r="G183" s="26"/>
      <c r="H183" s="26"/>
      <c r="I183" s="31">
        <v>4390</v>
      </c>
      <c r="J183" s="31"/>
      <c r="K183" s="33" t="s">
        <v>808</v>
      </c>
    </row>
    <row r="184" spans="1:11">
      <c r="A184" s="3"/>
      <c r="B184" s="26">
        <v>176</v>
      </c>
      <c r="C184" s="27" t="s">
        <v>467</v>
      </c>
      <c r="D184" s="27" t="s">
        <v>809</v>
      </c>
      <c r="E184" s="28" t="s">
        <v>810</v>
      </c>
      <c r="F184" s="27"/>
      <c r="G184" s="27"/>
      <c r="H184" s="27"/>
      <c r="I184" s="29">
        <v>0</v>
      </c>
      <c r="J184" s="29">
        <v>816</v>
      </c>
      <c r="K184" s="32" t="s">
        <v>811</v>
      </c>
    </row>
    <row r="185" spans="1:11">
      <c r="A185" s="3"/>
      <c r="B185" s="26">
        <v>177</v>
      </c>
      <c r="C185" s="27" t="s">
        <v>450</v>
      </c>
      <c r="D185" s="27" t="s">
        <v>812</v>
      </c>
      <c r="E185" s="28" t="s">
        <v>813</v>
      </c>
      <c r="F185" s="27"/>
      <c r="G185" s="27"/>
      <c r="H185" s="27"/>
      <c r="I185" s="29">
        <v>0</v>
      </c>
      <c r="J185" s="29">
        <v>504</v>
      </c>
      <c r="K185" s="32" t="s">
        <v>814</v>
      </c>
    </row>
    <row r="186" spans="1:11">
      <c r="A186" s="3"/>
      <c r="B186" s="26">
        <v>178</v>
      </c>
      <c r="C186" s="26" t="s">
        <v>498</v>
      </c>
      <c r="D186" s="26" t="s">
        <v>815</v>
      </c>
      <c r="E186" s="30" t="s">
        <v>816</v>
      </c>
      <c r="F186" s="26"/>
      <c r="G186" s="26"/>
      <c r="H186" s="26"/>
      <c r="I186" s="31">
        <v>3780</v>
      </c>
      <c r="J186" s="31"/>
      <c r="K186" s="33" t="s">
        <v>817</v>
      </c>
    </row>
    <row r="187" spans="1:11">
      <c r="A187" s="3"/>
      <c r="B187" s="26">
        <v>179</v>
      </c>
      <c r="C187" s="26" t="s">
        <v>450</v>
      </c>
      <c r="D187" s="26" t="s">
        <v>818</v>
      </c>
      <c r="E187" s="30" t="s">
        <v>819</v>
      </c>
      <c r="F187" s="26"/>
      <c r="G187" s="26"/>
      <c r="H187" s="26"/>
      <c r="I187" s="31">
        <v>1680</v>
      </c>
      <c r="J187" s="31"/>
      <c r="K187" s="33" t="s">
        <v>820</v>
      </c>
    </row>
    <row r="188" spans="1:11">
      <c r="A188" s="3"/>
      <c r="B188" s="26">
        <v>180</v>
      </c>
      <c r="C188" s="26" t="s">
        <v>709</v>
      </c>
      <c r="D188" s="26" t="s">
        <v>821</v>
      </c>
      <c r="E188" s="30" t="s">
        <v>822</v>
      </c>
      <c r="F188" s="26"/>
      <c r="G188" s="26"/>
      <c r="H188" s="26"/>
      <c r="I188" s="31">
        <v>2420</v>
      </c>
      <c r="J188" s="31"/>
      <c r="K188" s="33" t="s">
        <v>823</v>
      </c>
    </row>
    <row r="189" spans="1:11">
      <c r="A189" s="3"/>
      <c r="B189" s="26">
        <v>181</v>
      </c>
      <c r="C189" s="26" t="s">
        <v>467</v>
      </c>
      <c r="D189" s="26" t="s">
        <v>824</v>
      </c>
      <c r="E189" s="30" t="s">
        <v>825</v>
      </c>
      <c r="F189" s="26"/>
      <c r="G189" s="26"/>
      <c r="H189" s="26"/>
      <c r="I189" s="31">
        <v>950</v>
      </c>
      <c r="J189" s="31"/>
      <c r="K189" s="33" t="s">
        <v>826</v>
      </c>
    </row>
    <row r="190" spans="1:11">
      <c r="A190" s="3"/>
      <c r="B190" s="26"/>
      <c r="C190" s="26"/>
      <c r="D190" s="26"/>
      <c r="E190" s="26"/>
      <c r="F190" s="26"/>
      <c r="G190" s="26"/>
      <c r="H190" s="26"/>
      <c r="I190" s="31"/>
      <c r="J190" s="31"/>
      <c r="K190" s="33"/>
    </row>
    <row r="191" spans="1:11">
      <c r="A191" s="3"/>
      <c r="B191" s="26"/>
      <c r="C191" s="26"/>
      <c r="D191" s="26"/>
      <c r="E191" s="26"/>
      <c r="F191" s="26"/>
      <c r="G191" s="26"/>
      <c r="H191" s="26"/>
      <c r="I191" s="31"/>
      <c r="J191" s="31"/>
      <c r="K191" s="33"/>
    </row>
    <row r="192" spans="1:11">
      <c r="A192" s="3"/>
      <c r="B192" s="194" t="s">
        <v>827</v>
      </c>
      <c r="C192" s="194"/>
      <c r="D192" s="194"/>
      <c r="E192" s="194"/>
      <c r="F192" s="194"/>
      <c r="G192" s="194"/>
      <c r="H192" s="194"/>
      <c r="I192" s="34">
        <f>SUM(I9:I191)</f>
        <v>339846</v>
      </c>
      <c r="J192" s="34">
        <f>SUM(J9:J191)</f>
        <v>35267</v>
      </c>
      <c r="K192" s="35"/>
    </row>
    <row r="193" spans="1:11">
      <c r="A193" s="3"/>
      <c r="B193" s="194" t="s">
        <v>828</v>
      </c>
      <c r="C193" s="194"/>
      <c r="D193" s="194"/>
      <c r="E193" s="194"/>
      <c r="F193" s="194"/>
      <c r="G193" s="194"/>
      <c r="H193" s="194"/>
      <c r="I193" s="186">
        <f>I192+J192</f>
        <v>375113</v>
      </c>
      <c r="J193" s="186"/>
      <c r="K193" s="187"/>
    </row>
    <row r="194" spans="1:11" ht="14">
      <c r="A194" s="3"/>
      <c r="B194" s="36"/>
      <c r="C194" s="36"/>
      <c r="D194" s="36"/>
      <c r="E194" s="36"/>
      <c r="F194" s="36"/>
      <c r="G194" s="36"/>
      <c r="H194" s="36"/>
      <c r="I194" s="37"/>
      <c r="J194" s="37"/>
      <c r="K194" s="36"/>
    </row>
    <row r="195" spans="1:11">
      <c r="A195" s="3"/>
      <c r="B195" s="38"/>
      <c r="C195" s="10" t="s">
        <v>829</v>
      </c>
      <c r="D195" s="10" t="s">
        <v>830</v>
      </c>
      <c r="E195" s="38"/>
      <c r="F195" s="10" t="s">
        <v>831</v>
      </c>
      <c r="G195" s="10" t="s">
        <v>832</v>
      </c>
      <c r="H195" s="38"/>
      <c r="I195" s="12" t="s">
        <v>833</v>
      </c>
      <c r="J195" s="12"/>
      <c r="K195" s="38"/>
    </row>
    <row r="196" spans="1:11">
      <c r="A196" s="3"/>
      <c r="B196" s="3"/>
      <c r="C196" s="3"/>
      <c r="D196" s="3"/>
      <c r="E196" s="3"/>
      <c r="F196" s="3"/>
      <c r="G196" s="3"/>
      <c r="H196" s="3"/>
      <c r="I196" s="4"/>
      <c r="J196" s="4"/>
      <c r="K196" s="3"/>
    </row>
    <row r="197" spans="1:11">
      <c r="A197" s="3"/>
      <c r="B197" s="3"/>
      <c r="C197" s="3"/>
      <c r="D197" s="3"/>
      <c r="E197" s="3"/>
      <c r="F197" s="3"/>
      <c r="G197" s="39"/>
      <c r="H197" s="39"/>
      <c r="I197" s="21"/>
      <c r="J197" s="40"/>
      <c r="K197" s="22"/>
    </row>
    <row r="198" spans="1:11">
      <c r="A198" s="3"/>
      <c r="B198" s="3"/>
      <c r="C198" s="3"/>
      <c r="D198" s="3"/>
      <c r="E198" s="3"/>
      <c r="F198" s="3"/>
      <c r="G198" s="39"/>
      <c r="H198" s="39"/>
      <c r="I198" s="21"/>
      <c r="J198" s="41"/>
      <c r="K198" s="22"/>
    </row>
  </sheetData>
  <mergeCells count="8">
    <mergeCell ref="B193:H193"/>
    <mergeCell ref="I193:K193"/>
    <mergeCell ref="B3:K3"/>
    <mergeCell ref="E8:H8"/>
    <mergeCell ref="E125:H125"/>
    <mergeCell ref="E166:H166"/>
    <mergeCell ref="E167:H167"/>
    <mergeCell ref="B192:H192"/>
  </mergeCells>
  <phoneticPr fontId="8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4B635-4A2E-9045-9DC2-3358AEC5DDBF}">
  <dimension ref="A1:D5"/>
  <sheetViews>
    <sheetView workbookViewId="0">
      <selection sqref="A1:D1"/>
    </sheetView>
  </sheetViews>
  <sheetFormatPr baseColWidth="10" defaultColWidth="14" defaultRowHeight="13"/>
  <cols>
    <col min="1" max="1" width="8" customWidth="1"/>
    <col min="2" max="2" width="20" customWidth="1"/>
    <col min="3" max="3" width="24" customWidth="1"/>
    <col min="4" max="4" width="32" customWidth="1"/>
  </cols>
  <sheetData>
    <row r="1" spans="1:4" ht="24" customHeight="1">
      <c r="A1" s="196"/>
      <c r="B1" s="196"/>
      <c r="C1" s="196"/>
      <c r="D1" s="196"/>
    </row>
    <row r="2" spans="1:4" ht="18">
      <c r="A2" s="196"/>
      <c r="B2" s="2" t="s">
        <v>236</v>
      </c>
      <c r="C2" s="2" t="s">
        <v>237</v>
      </c>
      <c r="D2" s="2" t="s">
        <v>238</v>
      </c>
    </row>
    <row r="3" spans="1:4" ht="18">
      <c r="A3" s="196"/>
      <c r="B3" s="2" t="s">
        <v>239</v>
      </c>
      <c r="C3" s="2">
        <f>主播侧预算单!K249</f>
        <v>2935072.6820700001</v>
      </c>
      <c r="D3" s="2">
        <f>4000000-C3</f>
        <v>1064927.3179299999</v>
      </c>
    </row>
    <row r="4" spans="1:4" ht="18">
      <c r="A4" s="196"/>
      <c r="B4" s="2" t="s">
        <v>240</v>
      </c>
      <c r="C4" s="2">
        <f>金主侧预算单!K164</f>
        <v>3536081.7181199994</v>
      </c>
      <c r="D4" s="2">
        <f>3500000-C4</f>
        <v>-36081.718119999394</v>
      </c>
    </row>
    <row r="5" spans="1:4" ht="18">
      <c r="A5" s="196"/>
      <c r="B5" s="1" t="s">
        <v>165</v>
      </c>
      <c r="C5" s="1">
        <f>C3+C4</f>
        <v>6471154.4001899995</v>
      </c>
      <c r="D5" s="1">
        <f>7500000-C5</f>
        <v>1028845.5998100005</v>
      </c>
    </row>
  </sheetData>
  <mergeCells count="2">
    <mergeCell ref="A1:D1"/>
    <mergeCell ref="A2:A5"/>
  </mergeCells>
  <phoneticPr fontId="8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090A-3FD6-154C-8BF0-C90DC80E7E40}">
  <dimension ref="A1:T249"/>
  <sheetViews>
    <sheetView topLeftCell="A37" workbookViewId="0">
      <selection activeCell="C8" sqref="C8"/>
    </sheetView>
  </sheetViews>
  <sheetFormatPr baseColWidth="10" defaultColWidth="14" defaultRowHeight="16"/>
  <cols>
    <col min="1" max="1" width="11" style="198" customWidth="1"/>
    <col min="2" max="4" width="28" style="198" customWidth="1"/>
    <col min="5" max="5" width="8" style="198" customWidth="1"/>
    <col min="6" max="8" width="9" style="198" customWidth="1"/>
    <col min="9" max="9" width="16.3984375" style="198" customWidth="1"/>
    <col min="10" max="10" width="15" style="198" customWidth="1"/>
    <col min="11" max="11" width="15" style="202" customWidth="1"/>
    <col min="12" max="12" width="38" style="198" customWidth="1"/>
    <col min="13" max="16384" width="14" style="198"/>
  </cols>
  <sheetData>
    <row r="1" spans="1:12" ht="21">
      <c r="A1" s="292" t="s">
        <v>166</v>
      </c>
      <c r="B1" s="292"/>
      <c r="C1" s="292"/>
      <c r="D1" s="292"/>
      <c r="E1" s="292"/>
      <c r="F1" s="292"/>
      <c r="G1" s="292"/>
      <c r="H1" s="292"/>
      <c r="I1" s="292"/>
      <c r="J1" s="292"/>
      <c r="K1" s="293"/>
      <c r="L1" s="294"/>
    </row>
    <row r="2" spans="1:12" ht="36">
      <c r="A2" s="295" t="s">
        <v>1</v>
      </c>
      <c r="B2" s="296" t="s">
        <v>2</v>
      </c>
      <c r="C2" s="296" t="s">
        <v>1800</v>
      </c>
      <c r="D2" s="296">
        <v>200</v>
      </c>
      <c r="E2" s="297" t="s">
        <v>5</v>
      </c>
      <c r="F2" s="297"/>
      <c r="G2" s="297"/>
      <c r="H2" s="298" t="s">
        <v>1801</v>
      </c>
      <c r="I2" s="298"/>
      <c r="J2" s="298"/>
      <c r="K2" s="299"/>
      <c r="L2" s="300"/>
    </row>
    <row r="3" spans="1:12" ht="19">
      <c r="A3" s="301" t="s">
        <v>7</v>
      </c>
      <c r="B3" s="302" t="s">
        <v>8</v>
      </c>
      <c r="C3" s="303" t="s">
        <v>9</v>
      </c>
      <c r="D3" s="303"/>
      <c r="E3" s="302" t="s">
        <v>10</v>
      </c>
      <c r="F3" s="302" t="s">
        <v>11</v>
      </c>
      <c r="G3" s="302" t="s">
        <v>10</v>
      </c>
      <c r="H3" s="302" t="s">
        <v>11</v>
      </c>
      <c r="I3" s="302" t="s">
        <v>12</v>
      </c>
      <c r="J3" s="302" t="s">
        <v>13</v>
      </c>
      <c r="K3" s="304" t="s">
        <v>14</v>
      </c>
      <c r="L3" s="305" t="s">
        <v>15</v>
      </c>
    </row>
    <row r="4" spans="1:12" ht="18">
      <c r="A4" s="306" t="s">
        <v>16</v>
      </c>
      <c r="B4" s="307" t="s">
        <v>17</v>
      </c>
      <c r="C4" s="307" t="s">
        <v>18</v>
      </c>
      <c r="D4" s="307" t="s">
        <v>19</v>
      </c>
      <c r="E4" s="308" t="s">
        <v>9</v>
      </c>
      <c r="F4" s="308"/>
      <c r="G4" s="308"/>
      <c r="H4" s="308"/>
      <c r="I4" s="308"/>
      <c r="J4" s="308"/>
      <c r="K4" s="309"/>
      <c r="L4" s="310"/>
    </row>
    <row r="5" spans="1:12" ht="18">
      <c r="A5" s="306"/>
      <c r="B5" s="311" t="s">
        <v>20</v>
      </c>
      <c r="C5" s="312" t="s">
        <v>21</v>
      </c>
      <c r="D5" s="311" t="s">
        <v>167</v>
      </c>
      <c r="E5" s="311">
        <v>1</v>
      </c>
      <c r="F5" s="311" t="s">
        <v>23</v>
      </c>
      <c r="G5" s="311">
        <v>1</v>
      </c>
      <c r="H5" s="311" t="s">
        <v>24</v>
      </c>
      <c r="I5" s="311">
        <v>339136</v>
      </c>
      <c r="J5" s="311" t="s">
        <v>25</v>
      </c>
      <c r="K5" s="313">
        <f>E5*G5*I5</f>
        <v>339136</v>
      </c>
      <c r="L5" s="314" t="s">
        <v>834</v>
      </c>
    </row>
    <row r="6" spans="1:12" ht="18">
      <c r="A6" s="306"/>
      <c r="B6" s="311" t="s">
        <v>1802</v>
      </c>
      <c r="C6" s="315"/>
      <c r="D6" s="311"/>
      <c r="E6" s="311">
        <v>1</v>
      </c>
      <c r="F6" s="311"/>
      <c r="G6" s="311">
        <v>1</v>
      </c>
      <c r="H6" s="311"/>
      <c r="I6" s="311">
        <v>5000</v>
      </c>
      <c r="J6" s="311"/>
      <c r="K6" s="313">
        <v>5000</v>
      </c>
      <c r="L6" s="310"/>
    </row>
    <row r="7" spans="1:12" ht="17">
      <c r="A7" s="306"/>
      <c r="B7" s="311"/>
      <c r="C7" s="316"/>
      <c r="D7" s="311"/>
      <c r="E7" s="311"/>
      <c r="F7" s="311"/>
      <c r="G7" s="311"/>
      <c r="H7" s="311"/>
      <c r="I7" s="311"/>
      <c r="J7" s="311"/>
      <c r="K7" s="313"/>
      <c r="L7" s="310"/>
    </row>
    <row r="8" spans="1:12" ht="17">
      <c r="A8" s="306"/>
      <c r="B8" s="311"/>
      <c r="C8" s="317"/>
      <c r="D8" s="311"/>
      <c r="E8" s="311"/>
      <c r="F8" s="311"/>
      <c r="G8" s="311"/>
      <c r="H8" s="311"/>
      <c r="I8" s="311"/>
      <c r="J8" s="311"/>
      <c r="K8" s="313"/>
      <c r="L8" s="318"/>
    </row>
    <row r="9" spans="1:12" ht="17">
      <c r="A9" s="319" t="s">
        <v>26</v>
      </c>
      <c r="B9" s="319"/>
      <c r="C9" s="319"/>
      <c r="D9" s="319"/>
      <c r="E9" s="319"/>
      <c r="F9" s="319"/>
      <c r="G9" s="319"/>
      <c r="H9" s="319"/>
      <c r="I9" s="319"/>
      <c r="J9" s="319"/>
      <c r="K9" s="320">
        <f>SUM(K5:K8)</f>
        <v>344136</v>
      </c>
      <c r="L9" s="321"/>
    </row>
    <row r="10" spans="1:12" ht="36">
      <c r="A10" s="322" t="s">
        <v>27</v>
      </c>
      <c r="B10" s="307" t="s">
        <v>28</v>
      </c>
      <c r="C10" s="307" t="s">
        <v>29</v>
      </c>
      <c r="D10" s="307" t="s">
        <v>30</v>
      </c>
      <c r="E10" s="307" t="s">
        <v>31</v>
      </c>
      <c r="F10" s="307" t="s">
        <v>40</v>
      </c>
      <c r="G10" s="307" t="s">
        <v>33</v>
      </c>
      <c r="H10" s="307" t="s">
        <v>34</v>
      </c>
      <c r="I10" s="307" t="s">
        <v>12</v>
      </c>
      <c r="J10" s="307" t="s">
        <v>13</v>
      </c>
      <c r="K10" s="323" t="s">
        <v>9</v>
      </c>
      <c r="L10" s="310"/>
    </row>
    <row r="11" spans="1:12" ht="19" customHeight="1">
      <c r="A11" s="322"/>
      <c r="B11" s="324" t="s">
        <v>168</v>
      </c>
      <c r="C11" s="325">
        <v>44928</v>
      </c>
      <c r="D11" s="247" t="s">
        <v>169</v>
      </c>
      <c r="E11" s="247">
        <v>2</v>
      </c>
      <c r="F11" s="247" t="s">
        <v>40</v>
      </c>
      <c r="G11" s="247">
        <v>1</v>
      </c>
      <c r="H11" s="247" t="s">
        <v>34</v>
      </c>
      <c r="I11" s="247">
        <v>700</v>
      </c>
      <c r="J11" s="247" t="s">
        <v>25</v>
      </c>
      <c r="K11" s="247">
        <v>1400</v>
      </c>
      <c r="L11" s="326"/>
    </row>
    <row r="12" spans="1:12" ht="19" customHeight="1">
      <c r="A12" s="322"/>
      <c r="B12" s="327"/>
      <c r="C12" s="325">
        <v>44929</v>
      </c>
      <c r="D12" s="247" t="s">
        <v>169</v>
      </c>
      <c r="E12" s="247">
        <v>23</v>
      </c>
      <c r="F12" s="247" t="s">
        <v>40</v>
      </c>
      <c r="G12" s="247">
        <v>1</v>
      </c>
      <c r="H12" s="247" t="s">
        <v>34</v>
      </c>
      <c r="I12" s="247">
        <v>700</v>
      </c>
      <c r="J12" s="247" t="s">
        <v>25</v>
      </c>
      <c r="K12" s="247">
        <v>16100</v>
      </c>
      <c r="L12" s="328"/>
    </row>
    <row r="13" spans="1:12" ht="19" customHeight="1">
      <c r="A13" s="322"/>
      <c r="B13" s="327"/>
      <c r="C13" s="325">
        <v>44930</v>
      </c>
      <c r="D13" s="247" t="s">
        <v>169</v>
      </c>
      <c r="E13" s="247">
        <v>35</v>
      </c>
      <c r="F13" s="247" t="s">
        <v>40</v>
      </c>
      <c r="G13" s="247">
        <v>1</v>
      </c>
      <c r="H13" s="247" t="s">
        <v>34</v>
      </c>
      <c r="I13" s="247">
        <v>700</v>
      </c>
      <c r="J13" s="247" t="s">
        <v>25</v>
      </c>
      <c r="K13" s="247">
        <v>24500</v>
      </c>
      <c r="L13" s="328"/>
    </row>
    <row r="14" spans="1:12" ht="19" customHeight="1">
      <c r="A14" s="322"/>
      <c r="B14" s="327"/>
      <c r="C14" s="325">
        <v>44931</v>
      </c>
      <c r="D14" s="247" t="s">
        <v>169</v>
      </c>
      <c r="E14" s="247">
        <v>57</v>
      </c>
      <c r="F14" s="247" t="s">
        <v>40</v>
      </c>
      <c r="G14" s="247">
        <v>1</v>
      </c>
      <c r="H14" s="247" t="s">
        <v>34</v>
      </c>
      <c r="I14" s="247">
        <v>700</v>
      </c>
      <c r="J14" s="247" t="s">
        <v>25</v>
      </c>
      <c r="K14" s="247">
        <v>39900</v>
      </c>
      <c r="L14" s="328"/>
    </row>
    <row r="15" spans="1:12" ht="19" customHeight="1">
      <c r="A15" s="322"/>
      <c r="B15" s="327"/>
      <c r="C15" s="325">
        <v>44931</v>
      </c>
      <c r="D15" s="247" t="s">
        <v>169</v>
      </c>
      <c r="E15" s="247">
        <v>12</v>
      </c>
      <c r="F15" s="247" t="s">
        <v>40</v>
      </c>
      <c r="G15" s="247">
        <v>1</v>
      </c>
      <c r="H15" s="247" t="s">
        <v>34</v>
      </c>
      <c r="I15" s="247">
        <v>850</v>
      </c>
      <c r="J15" s="247" t="s">
        <v>25</v>
      </c>
      <c r="K15" s="247">
        <v>10200</v>
      </c>
      <c r="L15" s="328"/>
    </row>
    <row r="16" spans="1:12" ht="19" customHeight="1">
      <c r="A16" s="322"/>
      <c r="B16" s="327"/>
      <c r="C16" s="325">
        <v>44932</v>
      </c>
      <c r="D16" s="247" t="s">
        <v>169</v>
      </c>
      <c r="E16" s="247">
        <v>4</v>
      </c>
      <c r="F16" s="247" t="s">
        <v>40</v>
      </c>
      <c r="G16" s="247">
        <v>1</v>
      </c>
      <c r="H16" s="247" t="s">
        <v>34</v>
      </c>
      <c r="I16" s="247">
        <v>1250</v>
      </c>
      <c r="J16" s="247" t="s">
        <v>25</v>
      </c>
      <c r="K16" s="247">
        <v>5000</v>
      </c>
      <c r="L16" s="328"/>
    </row>
    <row r="17" spans="1:12" ht="19" customHeight="1">
      <c r="A17" s="322"/>
      <c r="B17" s="327"/>
      <c r="C17" s="325">
        <v>44932</v>
      </c>
      <c r="D17" s="247" t="s">
        <v>169</v>
      </c>
      <c r="E17" s="247">
        <v>43</v>
      </c>
      <c r="F17" s="247" t="s">
        <v>40</v>
      </c>
      <c r="G17" s="247">
        <v>1</v>
      </c>
      <c r="H17" s="247" t="s">
        <v>34</v>
      </c>
      <c r="I17" s="247">
        <v>850</v>
      </c>
      <c r="J17" s="247" t="s">
        <v>25</v>
      </c>
      <c r="K17" s="247">
        <v>36550</v>
      </c>
      <c r="L17" s="328"/>
    </row>
    <row r="18" spans="1:12" ht="19" customHeight="1">
      <c r="A18" s="322"/>
      <c r="B18" s="327"/>
      <c r="C18" s="325">
        <v>44932</v>
      </c>
      <c r="D18" s="247" t="s">
        <v>169</v>
      </c>
      <c r="E18" s="247">
        <v>123</v>
      </c>
      <c r="F18" s="247" t="s">
        <v>40</v>
      </c>
      <c r="G18" s="247">
        <v>1</v>
      </c>
      <c r="H18" s="247" t="s">
        <v>34</v>
      </c>
      <c r="I18" s="247">
        <v>700</v>
      </c>
      <c r="J18" s="247" t="s">
        <v>25</v>
      </c>
      <c r="K18" s="247">
        <v>86100</v>
      </c>
      <c r="L18" s="328"/>
    </row>
    <row r="19" spans="1:12" ht="19" customHeight="1">
      <c r="A19" s="322"/>
      <c r="B19" s="327"/>
      <c r="C19" s="325">
        <v>44933</v>
      </c>
      <c r="D19" s="247" t="s">
        <v>169</v>
      </c>
      <c r="E19" s="247">
        <v>121</v>
      </c>
      <c r="F19" s="247" t="s">
        <v>40</v>
      </c>
      <c r="G19" s="247">
        <v>1</v>
      </c>
      <c r="H19" s="247" t="s">
        <v>34</v>
      </c>
      <c r="I19" s="247">
        <v>700</v>
      </c>
      <c r="J19" s="247" t="s">
        <v>25</v>
      </c>
      <c r="K19" s="247">
        <v>84700</v>
      </c>
      <c r="L19" s="328"/>
    </row>
    <row r="20" spans="1:12" ht="19" customHeight="1">
      <c r="A20" s="322"/>
      <c r="B20" s="327"/>
      <c r="C20" s="325">
        <v>44933</v>
      </c>
      <c r="D20" s="247" t="s">
        <v>169</v>
      </c>
      <c r="E20" s="247">
        <v>41</v>
      </c>
      <c r="F20" s="247" t="s">
        <v>40</v>
      </c>
      <c r="G20" s="247">
        <v>1</v>
      </c>
      <c r="H20" s="247" t="s">
        <v>34</v>
      </c>
      <c r="I20" s="247">
        <v>850</v>
      </c>
      <c r="J20" s="247" t="s">
        <v>25</v>
      </c>
      <c r="K20" s="247">
        <v>34850</v>
      </c>
      <c r="L20" s="328"/>
    </row>
    <row r="21" spans="1:12" ht="19" customHeight="1">
      <c r="A21" s="322"/>
      <c r="B21" s="327"/>
      <c r="C21" s="325">
        <v>44933</v>
      </c>
      <c r="D21" s="247" t="s">
        <v>169</v>
      </c>
      <c r="E21" s="247">
        <v>4</v>
      </c>
      <c r="F21" s="247" t="s">
        <v>40</v>
      </c>
      <c r="G21" s="247">
        <v>1</v>
      </c>
      <c r="H21" s="247" t="s">
        <v>34</v>
      </c>
      <c r="I21" s="247">
        <v>1250</v>
      </c>
      <c r="J21" s="247" t="s">
        <v>25</v>
      </c>
      <c r="K21" s="247">
        <v>5000</v>
      </c>
      <c r="L21" s="328"/>
    </row>
    <row r="22" spans="1:12" ht="19" customHeight="1">
      <c r="A22" s="322"/>
      <c r="B22" s="327"/>
      <c r="C22" s="325">
        <v>44934</v>
      </c>
      <c r="D22" s="247" t="s">
        <v>169</v>
      </c>
      <c r="E22" s="247">
        <v>120</v>
      </c>
      <c r="F22" s="247" t="s">
        <v>40</v>
      </c>
      <c r="G22" s="247">
        <v>1</v>
      </c>
      <c r="H22" s="247" t="s">
        <v>34</v>
      </c>
      <c r="I22" s="247">
        <v>700</v>
      </c>
      <c r="J22" s="247" t="s">
        <v>25</v>
      </c>
      <c r="K22" s="247">
        <v>84000</v>
      </c>
      <c r="L22" s="328"/>
    </row>
    <row r="23" spans="1:12" ht="19" customHeight="1">
      <c r="A23" s="322"/>
      <c r="B23" s="327"/>
      <c r="C23" s="325">
        <v>44934</v>
      </c>
      <c r="D23" s="247" t="s">
        <v>169</v>
      </c>
      <c r="E23" s="247">
        <v>4</v>
      </c>
      <c r="F23" s="247" t="s">
        <v>40</v>
      </c>
      <c r="G23" s="247">
        <v>1</v>
      </c>
      <c r="H23" s="247" t="s">
        <v>34</v>
      </c>
      <c r="I23" s="247">
        <v>1250</v>
      </c>
      <c r="J23" s="247" t="s">
        <v>25</v>
      </c>
      <c r="K23" s="247">
        <v>5000</v>
      </c>
      <c r="L23" s="328"/>
    </row>
    <row r="24" spans="1:12" ht="19" customHeight="1">
      <c r="A24" s="322"/>
      <c r="B24" s="327"/>
      <c r="C24" s="325">
        <v>44934</v>
      </c>
      <c r="D24" s="247" t="s">
        <v>169</v>
      </c>
      <c r="E24" s="247">
        <v>41</v>
      </c>
      <c r="F24" s="247" t="s">
        <v>40</v>
      </c>
      <c r="G24" s="247">
        <v>1</v>
      </c>
      <c r="H24" s="247" t="s">
        <v>34</v>
      </c>
      <c r="I24" s="247">
        <v>850</v>
      </c>
      <c r="J24" s="247" t="s">
        <v>25</v>
      </c>
      <c r="K24" s="247">
        <v>34850</v>
      </c>
      <c r="L24" s="328"/>
    </row>
    <row r="25" spans="1:12" ht="19" customHeight="1">
      <c r="A25" s="322"/>
      <c r="B25" s="327"/>
      <c r="C25" s="325">
        <v>44935</v>
      </c>
      <c r="D25" s="247" t="s">
        <v>169</v>
      </c>
      <c r="E25" s="247">
        <v>1</v>
      </c>
      <c r="F25" s="247" t="s">
        <v>40</v>
      </c>
      <c r="G25" s="247">
        <v>1</v>
      </c>
      <c r="H25" s="247" t="s">
        <v>34</v>
      </c>
      <c r="I25" s="247">
        <v>1250</v>
      </c>
      <c r="J25" s="247" t="s">
        <v>25</v>
      </c>
      <c r="K25" s="247">
        <v>1250</v>
      </c>
      <c r="L25" s="328"/>
    </row>
    <row r="26" spans="1:12" ht="19" customHeight="1">
      <c r="A26" s="322"/>
      <c r="B26" s="327"/>
      <c r="C26" s="325">
        <v>44935</v>
      </c>
      <c r="D26" s="247" t="s">
        <v>169</v>
      </c>
      <c r="E26" s="247">
        <v>1</v>
      </c>
      <c r="F26" s="247" t="s">
        <v>40</v>
      </c>
      <c r="G26" s="247">
        <v>1</v>
      </c>
      <c r="H26" s="247" t="s">
        <v>34</v>
      </c>
      <c r="I26" s="247">
        <v>700</v>
      </c>
      <c r="J26" s="247" t="s">
        <v>25</v>
      </c>
      <c r="K26" s="247">
        <v>700</v>
      </c>
      <c r="L26" s="328"/>
    </row>
    <row r="27" spans="1:12" ht="19" customHeight="1">
      <c r="A27" s="322"/>
      <c r="B27" s="327"/>
      <c r="C27" s="247" t="s">
        <v>1925</v>
      </c>
      <c r="D27" s="247" t="s">
        <v>1926</v>
      </c>
      <c r="E27" s="247">
        <v>39</v>
      </c>
      <c r="F27" s="247" t="s">
        <v>40</v>
      </c>
      <c r="G27" s="247">
        <v>1</v>
      </c>
      <c r="H27" s="247" t="s">
        <v>34</v>
      </c>
      <c r="I27" s="247">
        <v>700</v>
      </c>
      <c r="J27" s="247" t="s">
        <v>25</v>
      </c>
      <c r="K27" s="247">
        <v>27300</v>
      </c>
      <c r="L27" s="328"/>
    </row>
    <row r="28" spans="1:12" ht="19" customHeight="1">
      <c r="A28" s="322"/>
      <c r="B28" s="327"/>
      <c r="C28" s="325">
        <v>44928</v>
      </c>
      <c r="D28" s="247" t="s">
        <v>222</v>
      </c>
      <c r="E28" s="247">
        <v>9</v>
      </c>
      <c r="F28" s="247" t="s">
        <v>40</v>
      </c>
      <c r="G28" s="247">
        <v>1</v>
      </c>
      <c r="H28" s="247" t="s">
        <v>34</v>
      </c>
      <c r="I28" s="247">
        <v>700</v>
      </c>
      <c r="J28" s="247" t="s">
        <v>25</v>
      </c>
      <c r="K28" s="247">
        <v>6300</v>
      </c>
      <c r="L28" s="328"/>
    </row>
    <row r="29" spans="1:12" ht="19" customHeight="1">
      <c r="A29" s="322"/>
      <c r="B29" s="327"/>
      <c r="C29" s="325">
        <v>44929</v>
      </c>
      <c r="D29" s="247" t="s">
        <v>222</v>
      </c>
      <c r="E29" s="247">
        <v>10</v>
      </c>
      <c r="F29" s="247" t="s">
        <v>40</v>
      </c>
      <c r="G29" s="247">
        <v>1</v>
      </c>
      <c r="H29" s="247" t="s">
        <v>34</v>
      </c>
      <c r="I29" s="247">
        <v>700</v>
      </c>
      <c r="J29" s="247" t="s">
        <v>25</v>
      </c>
      <c r="K29" s="247">
        <v>7000</v>
      </c>
      <c r="L29" s="328"/>
    </row>
    <row r="30" spans="1:12" ht="19" customHeight="1">
      <c r="A30" s="322"/>
      <c r="B30" s="327"/>
      <c r="C30" s="325">
        <v>44930</v>
      </c>
      <c r="D30" s="247" t="s">
        <v>222</v>
      </c>
      <c r="E30" s="247">
        <v>11</v>
      </c>
      <c r="F30" s="247" t="s">
        <v>40</v>
      </c>
      <c r="G30" s="247">
        <v>1</v>
      </c>
      <c r="H30" s="247" t="s">
        <v>34</v>
      </c>
      <c r="I30" s="247">
        <v>700</v>
      </c>
      <c r="J30" s="247" t="s">
        <v>25</v>
      </c>
      <c r="K30" s="247">
        <v>7700</v>
      </c>
      <c r="L30" s="328"/>
    </row>
    <row r="31" spans="1:12" ht="19" customHeight="1">
      <c r="A31" s="322"/>
      <c r="B31" s="327"/>
      <c r="C31" s="325">
        <v>44931</v>
      </c>
      <c r="D31" s="247" t="s">
        <v>222</v>
      </c>
      <c r="E31" s="247">
        <v>25</v>
      </c>
      <c r="F31" s="247" t="s">
        <v>40</v>
      </c>
      <c r="G31" s="247">
        <v>1</v>
      </c>
      <c r="H31" s="247" t="s">
        <v>34</v>
      </c>
      <c r="I31" s="247">
        <v>700</v>
      </c>
      <c r="J31" s="247" t="s">
        <v>25</v>
      </c>
      <c r="K31" s="247">
        <v>17500</v>
      </c>
      <c r="L31" s="328"/>
    </row>
    <row r="32" spans="1:12" ht="19" customHeight="1">
      <c r="A32" s="322"/>
      <c r="B32" s="327"/>
      <c r="C32" s="247" t="s">
        <v>1925</v>
      </c>
      <c r="D32" s="247" t="s">
        <v>222</v>
      </c>
      <c r="E32" s="247">
        <v>31</v>
      </c>
      <c r="F32" s="247" t="s">
        <v>40</v>
      </c>
      <c r="G32" s="247">
        <v>3</v>
      </c>
      <c r="H32" s="247" t="s">
        <v>34</v>
      </c>
      <c r="I32" s="247">
        <v>700</v>
      </c>
      <c r="J32" s="247" t="s">
        <v>25</v>
      </c>
      <c r="K32" s="247">
        <v>65100</v>
      </c>
      <c r="L32" s="328"/>
    </row>
    <row r="33" spans="1:12" ht="19" customHeight="1">
      <c r="A33" s="322"/>
      <c r="B33" s="327"/>
      <c r="C33" s="325">
        <v>44932</v>
      </c>
      <c r="D33" s="247" t="s">
        <v>222</v>
      </c>
      <c r="E33" s="247">
        <v>1</v>
      </c>
      <c r="F33" s="247" t="s">
        <v>40</v>
      </c>
      <c r="G33" s="247">
        <v>1</v>
      </c>
      <c r="H33" s="247" t="s">
        <v>34</v>
      </c>
      <c r="I33" s="247">
        <v>850</v>
      </c>
      <c r="J33" s="247" t="s">
        <v>25</v>
      </c>
      <c r="K33" s="247">
        <v>850</v>
      </c>
      <c r="L33" s="328"/>
    </row>
    <row r="34" spans="1:12" ht="19" customHeight="1">
      <c r="A34" s="322"/>
      <c r="B34" s="327"/>
      <c r="C34" s="325">
        <v>44933</v>
      </c>
      <c r="D34" s="247" t="s">
        <v>222</v>
      </c>
      <c r="E34" s="247">
        <v>3</v>
      </c>
      <c r="F34" s="247" t="s">
        <v>40</v>
      </c>
      <c r="G34" s="247">
        <v>1</v>
      </c>
      <c r="H34" s="247" t="s">
        <v>34</v>
      </c>
      <c r="I34" s="247">
        <v>850</v>
      </c>
      <c r="J34" s="247" t="s">
        <v>25</v>
      </c>
      <c r="K34" s="247">
        <v>2550</v>
      </c>
      <c r="L34" s="326"/>
    </row>
    <row r="35" spans="1:12" ht="19" customHeight="1">
      <c r="A35" s="322"/>
      <c r="B35" s="329"/>
      <c r="C35" s="325">
        <v>44934</v>
      </c>
      <c r="D35" s="247" t="s">
        <v>222</v>
      </c>
      <c r="E35" s="247">
        <v>2</v>
      </c>
      <c r="F35" s="247" t="s">
        <v>40</v>
      </c>
      <c r="G35" s="247">
        <v>1</v>
      </c>
      <c r="H35" s="247" t="s">
        <v>34</v>
      </c>
      <c r="I35" s="247">
        <v>850</v>
      </c>
      <c r="J35" s="247" t="s">
        <v>25</v>
      </c>
      <c r="K35" s="247">
        <v>1700</v>
      </c>
      <c r="L35" s="326"/>
    </row>
    <row r="36" spans="1:12" ht="19" customHeight="1">
      <c r="A36" s="322"/>
      <c r="B36" s="330" t="s">
        <v>1928</v>
      </c>
      <c r="C36" s="331">
        <v>45291</v>
      </c>
      <c r="D36" s="283" t="s">
        <v>1929</v>
      </c>
      <c r="E36" s="283">
        <v>1</v>
      </c>
      <c r="F36" s="283"/>
      <c r="G36" s="283">
        <v>1</v>
      </c>
      <c r="H36" s="283"/>
      <c r="I36" s="283">
        <v>700</v>
      </c>
      <c r="J36" s="247" t="s">
        <v>25</v>
      </c>
      <c r="K36" s="247">
        <f>E36*G36*I36</f>
        <v>700</v>
      </c>
      <c r="L36" s="326"/>
    </row>
    <row r="37" spans="1:12" ht="19" customHeight="1">
      <c r="A37" s="322"/>
      <c r="B37" s="332"/>
      <c r="C37" s="331">
        <v>45292</v>
      </c>
      <c r="D37" s="283" t="s">
        <v>1929</v>
      </c>
      <c r="E37" s="283">
        <v>3</v>
      </c>
      <c r="F37" s="283"/>
      <c r="G37" s="283">
        <v>1</v>
      </c>
      <c r="H37" s="283"/>
      <c r="I37" s="283">
        <v>700</v>
      </c>
      <c r="J37" s="247" t="s">
        <v>25</v>
      </c>
      <c r="K37" s="247">
        <f t="shared" ref="K37:K57" si="0">E37*G37*I37</f>
        <v>2100</v>
      </c>
      <c r="L37" s="326"/>
    </row>
    <row r="38" spans="1:12" ht="19" customHeight="1">
      <c r="A38" s="322"/>
      <c r="B38" s="332"/>
      <c r="C38" s="331">
        <v>45293</v>
      </c>
      <c r="D38" s="283" t="s">
        <v>1929</v>
      </c>
      <c r="E38" s="283">
        <v>10</v>
      </c>
      <c r="F38" s="283"/>
      <c r="G38" s="283">
        <v>1</v>
      </c>
      <c r="H38" s="283"/>
      <c r="I38" s="283">
        <v>700</v>
      </c>
      <c r="J38" s="247" t="s">
        <v>25</v>
      </c>
      <c r="K38" s="247">
        <f t="shared" si="0"/>
        <v>7000</v>
      </c>
      <c r="L38" s="326"/>
    </row>
    <row r="39" spans="1:12" ht="19" customHeight="1">
      <c r="A39" s="322"/>
      <c r="B39" s="332"/>
      <c r="C39" s="331">
        <v>45294</v>
      </c>
      <c r="D39" s="283" t="s">
        <v>1929</v>
      </c>
      <c r="E39" s="283">
        <v>11</v>
      </c>
      <c r="F39" s="283"/>
      <c r="G39" s="283">
        <v>1</v>
      </c>
      <c r="H39" s="283"/>
      <c r="I39" s="283">
        <v>700</v>
      </c>
      <c r="J39" s="247" t="s">
        <v>25</v>
      </c>
      <c r="K39" s="247">
        <f t="shared" si="0"/>
        <v>7700</v>
      </c>
      <c r="L39" s="326"/>
    </row>
    <row r="40" spans="1:12" ht="19" customHeight="1">
      <c r="A40" s="322"/>
      <c r="B40" s="332"/>
      <c r="C40" s="331">
        <v>45295</v>
      </c>
      <c r="D40" s="283" t="s">
        <v>1929</v>
      </c>
      <c r="E40" s="283">
        <v>28</v>
      </c>
      <c r="F40" s="283"/>
      <c r="G40" s="283">
        <v>1</v>
      </c>
      <c r="H40" s="283"/>
      <c r="I40" s="283">
        <v>700</v>
      </c>
      <c r="J40" s="247" t="s">
        <v>25</v>
      </c>
      <c r="K40" s="247">
        <f t="shared" si="0"/>
        <v>19600</v>
      </c>
      <c r="L40" s="326"/>
    </row>
    <row r="41" spans="1:12" ht="19" customHeight="1">
      <c r="A41" s="322"/>
      <c r="B41" s="333"/>
      <c r="C41" s="331">
        <v>45295</v>
      </c>
      <c r="D41" s="283" t="s">
        <v>1929</v>
      </c>
      <c r="E41" s="283">
        <v>1</v>
      </c>
      <c r="F41" s="283"/>
      <c r="G41" s="283">
        <v>1</v>
      </c>
      <c r="H41" s="283"/>
      <c r="I41" s="283">
        <v>300</v>
      </c>
      <c r="J41" s="247" t="s">
        <v>25</v>
      </c>
      <c r="K41" s="247">
        <f t="shared" si="0"/>
        <v>300</v>
      </c>
      <c r="L41" s="328"/>
    </row>
    <row r="42" spans="1:12" ht="19" customHeight="1">
      <c r="A42" s="322"/>
      <c r="B42" s="333"/>
      <c r="C42" s="331">
        <v>45296</v>
      </c>
      <c r="D42" s="283" t="s">
        <v>1929</v>
      </c>
      <c r="E42" s="283">
        <v>29</v>
      </c>
      <c r="F42" s="283"/>
      <c r="G42" s="283">
        <v>1</v>
      </c>
      <c r="H42" s="283"/>
      <c r="I42" s="283">
        <v>700</v>
      </c>
      <c r="J42" s="247" t="s">
        <v>25</v>
      </c>
      <c r="K42" s="247">
        <f t="shared" si="0"/>
        <v>20300</v>
      </c>
      <c r="L42" s="328"/>
    </row>
    <row r="43" spans="1:12" ht="19" customHeight="1">
      <c r="A43" s="322"/>
      <c r="B43" s="332"/>
      <c r="C43" s="331">
        <v>45296</v>
      </c>
      <c r="D43" s="283" t="s">
        <v>1929</v>
      </c>
      <c r="E43" s="283">
        <v>1</v>
      </c>
      <c r="F43" s="283"/>
      <c r="G43" s="283">
        <v>1</v>
      </c>
      <c r="H43" s="283"/>
      <c r="I43" s="283">
        <v>300</v>
      </c>
      <c r="J43" s="247" t="s">
        <v>25</v>
      </c>
      <c r="K43" s="247">
        <f t="shared" si="0"/>
        <v>300</v>
      </c>
      <c r="L43" s="326"/>
    </row>
    <row r="44" spans="1:12" ht="19" customHeight="1">
      <c r="A44" s="322"/>
      <c r="B44" s="333"/>
      <c r="C44" s="331">
        <v>45297</v>
      </c>
      <c r="D44" s="283" t="s">
        <v>1929</v>
      </c>
      <c r="E44" s="283">
        <v>17</v>
      </c>
      <c r="F44" s="283"/>
      <c r="G44" s="283">
        <v>1</v>
      </c>
      <c r="H44" s="283"/>
      <c r="I44" s="283">
        <v>700</v>
      </c>
      <c r="J44" s="247" t="s">
        <v>25</v>
      </c>
      <c r="K44" s="247">
        <f t="shared" si="0"/>
        <v>11900</v>
      </c>
      <c r="L44" s="328"/>
    </row>
    <row r="45" spans="1:12" ht="19" customHeight="1">
      <c r="A45" s="322"/>
      <c r="B45" s="332"/>
      <c r="C45" s="331">
        <v>45297</v>
      </c>
      <c r="D45" s="283" t="s">
        <v>1929</v>
      </c>
      <c r="E45" s="283">
        <v>1</v>
      </c>
      <c r="F45" s="283"/>
      <c r="G45" s="283">
        <v>1</v>
      </c>
      <c r="H45" s="283"/>
      <c r="I45" s="283">
        <v>300</v>
      </c>
      <c r="J45" s="247" t="s">
        <v>25</v>
      </c>
      <c r="K45" s="247">
        <f t="shared" si="0"/>
        <v>300</v>
      </c>
      <c r="L45" s="326"/>
    </row>
    <row r="46" spans="1:12" ht="19" customHeight="1">
      <c r="A46" s="322"/>
      <c r="B46" s="333"/>
      <c r="C46" s="331">
        <v>44933</v>
      </c>
      <c r="D46" s="283" t="s">
        <v>1929</v>
      </c>
      <c r="E46" s="283">
        <v>17</v>
      </c>
      <c r="F46" s="283"/>
      <c r="G46" s="283">
        <v>1</v>
      </c>
      <c r="H46" s="283"/>
      <c r="I46" s="283">
        <v>700</v>
      </c>
      <c r="J46" s="247" t="s">
        <v>25</v>
      </c>
      <c r="K46" s="282">
        <f t="shared" si="0"/>
        <v>11900</v>
      </c>
      <c r="L46" s="328"/>
    </row>
    <row r="47" spans="1:12" ht="19" customHeight="1">
      <c r="A47" s="322"/>
      <c r="B47" s="333"/>
      <c r="C47" s="331">
        <v>45298</v>
      </c>
      <c r="D47" s="283" t="s">
        <v>1930</v>
      </c>
      <c r="E47" s="200">
        <v>3</v>
      </c>
      <c r="F47" s="283"/>
      <c r="G47" s="283">
        <v>1</v>
      </c>
      <c r="H47" s="283"/>
      <c r="I47" s="283">
        <v>800</v>
      </c>
      <c r="J47" s="247" t="s">
        <v>25</v>
      </c>
      <c r="K47" s="282">
        <f t="shared" si="0"/>
        <v>2400</v>
      </c>
      <c r="L47" s="328"/>
    </row>
    <row r="48" spans="1:12" ht="19" customHeight="1">
      <c r="A48" s="322"/>
      <c r="B48" s="332"/>
      <c r="C48" s="331">
        <v>45298</v>
      </c>
      <c r="D48" s="283" t="s">
        <v>1931</v>
      </c>
      <c r="E48" s="200">
        <v>2</v>
      </c>
      <c r="F48" s="283"/>
      <c r="G48" s="283">
        <v>1</v>
      </c>
      <c r="H48" s="283"/>
      <c r="I48" s="283">
        <v>800</v>
      </c>
      <c r="J48" s="247" t="s">
        <v>25</v>
      </c>
      <c r="K48" s="282">
        <f t="shared" si="0"/>
        <v>1600</v>
      </c>
      <c r="L48" s="326"/>
    </row>
    <row r="49" spans="1:12" ht="19" customHeight="1">
      <c r="A49" s="322"/>
      <c r="B49" s="333"/>
      <c r="C49" s="331">
        <v>44933</v>
      </c>
      <c r="D49" s="283" t="s">
        <v>1932</v>
      </c>
      <c r="E49" s="200">
        <v>1</v>
      </c>
      <c r="F49" s="283"/>
      <c r="G49" s="283">
        <v>1</v>
      </c>
      <c r="H49" s="283"/>
      <c r="I49" s="283">
        <v>1500</v>
      </c>
      <c r="J49" s="247" t="s">
        <v>25</v>
      </c>
      <c r="K49" s="282">
        <f t="shared" si="0"/>
        <v>1500</v>
      </c>
      <c r="L49" s="328"/>
    </row>
    <row r="50" spans="1:12" ht="19" customHeight="1">
      <c r="A50" s="322"/>
      <c r="B50" s="333"/>
      <c r="C50" s="331">
        <v>45298</v>
      </c>
      <c r="D50" s="283" t="s">
        <v>1929</v>
      </c>
      <c r="E50" s="283">
        <v>4</v>
      </c>
      <c r="F50" s="283"/>
      <c r="G50" s="283">
        <v>1</v>
      </c>
      <c r="H50" s="283"/>
      <c r="I50" s="283">
        <v>300</v>
      </c>
      <c r="J50" s="247" t="s">
        <v>25</v>
      </c>
      <c r="K50" s="282">
        <f t="shared" si="0"/>
        <v>1200</v>
      </c>
      <c r="L50" s="328"/>
    </row>
    <row r="51" spans="1:12" ht="19" customHeight="1">
      <c r="A51" s="322"/>
      <c r="B51" s="333"/>
      <c r="C51" s="331">
        <v>44934</v>
      </c>
      <c r="D51" s="283" t="s">
        <v>1929</v>
      </c>
      <c r="E51" s="283">
        <v>17</v>
      </c>
      <c r="F51" s="283"/>
      <c r="G51" s="283">
        <v>1</v>
      </c>
      <c r="H51" s="283"/>
      <c r="I51" s="283">
        <v>700</v>
      </c>
      <c r="J51" s="247" t="s">
        <v>25</v>
      </c>
      <c r="K51" s="282">
        <f t="shared" si="0"/>
        <v>11900</v>
      </c>
      <c r="L51" s="328"/>
    </row>
    <row r="52" spans="1:12" ht="19" customHeight="1">
      <c r="A52" s="322"/>
      <c r="B52" s="333"/>
      <c r="C52" s="331">
        <v>44934</v>
      </c>
      <c r="D52" s="283" t="s">
        <v>1930</v>
      </c>
      <c r="E52" s="200">
        <v>5</v>
      </c>
      <c r="F52" s="283"/>
      <c r="G52" s="283">
        <v>1</v>
      </c>
      <c r="H52" s="283"/>
      <c r="I52" s="283">
        <v>800</v>
      </c>
      <c r="J52" s="247" t="s">
        <v>25</v>
      </c>
      <c r="K52" s="282">
        <f t="shared" si="0"/>
        <v>4000</v>
      </c>
      <c r="L52" s="328"/>
    </row>
    <row r="53" spans="1:12" ht="19" customHeight="1">
      <c r="A53" s="322"/>
      <c r="B53" s="333"/>
      <c r="C53" s="331">
        <v>44934</v>
      </c>
      <c r="D53" s="283" t="s">
        <v>1931</v>
      </c>
      <c r="E53" s="200">
        <v>2</v>
      </c>
      <c r="F53" s="283"/>
      <c r="G53" s="283">
        <v>1</v>
      </c>
      <c r="H53" s="283"/>
      <c r="I53" s="283">
        <v>800</v>
      </c>
      <c r="J53" s="247" t="s">
        <v>25</v>
      </c>
      <c r="K53" s="282">
        <f t="shared" si="0"/>
        <v>1600</v>
      </c>
      <c r="L53" s="328"/>
    </row>
    <row r="54" spans="1:12" ht="19" customHeight="1">
      <c r="A54" s="322"/>
      <c r="B54" s="333"/>
      <c r="C54" s="331">
        <v>44934</v>
      </c>
      <c r="D54" s="283" t="s">
        <v>1932</v>
      </c>
      <c r="E54" s="200">
        <v>1</v>
      </c>
      <c r="F54" s="283"/>
      <c r="G54" s="283">
        <v>1</v>
      </c>
      <c r="H54" s="283"/>
      <c r="I54" s="283">
        <v>1500</v>
      </c>
      <c r="J54" s="247" t="s">
        <v>25</v>
      </c>
      <c r="K54" s="282">
        <f t="shared" si="0"/>
        <v>1500</v>
      </c>
      <c r="L54" s="328"/>
    </row>
    <row r="55" spans="1:12" ht="19" customHeight="1">
      <c r="A55" s="322"/>
      <c r="B55" s="333"/>
      <c r="C55" s="331">
        <v>44934</v>
      </c>
      <c r="D55" s="283" t="s">
        <v>1929</v>
      </c>
      <c r="E55" s="283">
        <v>4</v>
      </c>
      <c r="F55" s="283"/>
      <c r="G55" s="283">
        <v>1</v>
      </c>
      <c r="H55" s="283"/>
      <c r="I55" s="283">
        <v>300</v>
      </c>
      <c r="J55" s="247" t="s">
        <v>25</v>
      </c>
      <c r="K55" s="282">
        <f t="shared" si="0"/>
        <v>1200</v>
      </c>
      <c r="L55" s="328"/>
    </row>
    <row r="56" spans="1:12" ht="19" customHeight="1">
      <c r="A56" s="334"/>
      <c r="B56" s="330"/>
      <c r="C56" s="331">
        <v>45300</v>
      </c>
      <c r="D56" s="283" t="s">
        <v>1933</v>
      </c>
      <c r="E56" s="283">
        <v>7</v>
      </c>
      <c r="F56" s="283"/>
      <c r="G56" s="283">
        <v>1</v>
      </c>
      <c r="H56" s="283"/>
      <c r="I56" s="283">
        <v>700</v>
      </c>
      <c r="J56" s="247" t="s">
        <v>25</v>
      </c>
      <c r="K56" s="282">
        <f t="shared" si="0"/>
        <v>4900</v>
      </c>
      <c r="L56" s="326"/>
    </row>
    <row r="57" spans="1:12" ht="39" customHeight="1">
      <c r="A57" s="334"/>
      <c r="B57" s="330"/>
      <c r="C57" s="331" t="s">
        <v>1954</v>
      </c>
      <c r="D57" s="283" t="s">
        <v>1956</v>
      </c>
      <c r="E57" s="283">
        <v>1</v>
      </c>
      <c r="F57" s="283" t="s">
        <v>1810</v>
      </c>
      <c r="G57" s="283">
        <v>1</v>
      </c>
      <c r="H57" s="283" t="s">
        <v>1807</v>
      </c>
      <c r="I57" s="283">
        <v>15829</v>
      </c>
      <c r="J57" s="247" t="s">
        <v>25</v>
      </c>
      <c r="K57" s="282">
        <f t="shared" si="0"/>
        <v>15829</v>
      </c>
      <c r="L57" s="326" t="s">
        <v>1955</v>
      </c>
    </row>
    <row r="58" spans="1:12" ht="19" customHeight="1">
      <c r="A58" s="334"/>
      <c r="B58" s="330"/>
      <c r="C58" s="311"/>
      <c r="D58" s="311"/>
      <c r="E58" s="311"/>
      <c r="F58" s="311"/>
      <c r="G58" s="311"/>
      <c r="H58" s="311"/>
      <c r="I58" s="311"/>
      <c r="J58" s="311"/>
      <c r="K58" s="313"/>
      <c r="L58" s="326"/>
    </row>
    <row r="59" spans="1:12" ht="19" customHeight="1">
      <c r="A59" s="334"/>
      <c r="B59" s="330"/>
      <c r="C59" s="311"/>
      <c r="D59" s="311"/>
      <c r="E59" s="311"/>
      <c r="F59" s="311"/>
      <c r="G59" s="311"/>
      <c r="H59" s="311"/>
      <c r="I59" s="311"/>
      <c r="J59" s="311"/>
      <c r="K59" s="313"/>
      <c r="L59" s="326"/>
    </row>
    <row r="60" spans="1:12" ht="18">
      <c r="A60" s="319" t="s">
        <v>41</v>
      </c>
      <c r="B60" s="319"/>
      <c r="C60" s="319"/>
      <c r="D60" s="319"/>
      <c r="E60" s="319"/>
      <c r="F60" s="319"/>
      <c r="G60" s="319"/>
      <c r="H60" s="319"/>
      <c r="I60" s="335"/>
      <c r="J60" s="319"/>
      <c r="K60" s="320">
        <f>SUM(K11:K59)</f>
        <v>735829</v>
      </c>
      <c r="L60" s="321" t="s">
        <v>170</v>
      </c>
    </row>
    <row r="61" spans="1:12" ht="18">
      <c r="A61" s="336" t="s">
        <v>42</v>
      </c>
      <c r="B61" s="337" t="s">
        <v>43</v>
      </c>
      <c r="C61" s="338" t="s">
        <v>44</v>
      </c>
      <c r="D61" s="338"/>
      <c r="E61" s="339" t="s">
        <v>45</v>
      </c>
      <c r="F61" s="339" t="s">
        <v>46</v>
      </c>
      <c r="G61" s="339" t="s">
        <v>45</v>
      </c>
      <c r="H61" s="339" t="s">
        <v>13</v>
      </c>
      <c r="I61" s="339" t="s">
        <v>12</v>
      </c>
      <c r="J61" s="339" t="s">
        <v>13</v>
      </c>
      <c r="K61" s="340" t="s">
        <v>9</v>
      </c>
      <c r="L61" s="341"/>
    </row>
    <row r="62" spans="1:12" ht="18">
      <c r="A62" s="336"/>
      <c r="B62" s="296" t="s">
        <v>171</v>
      </c>
      <c r="C62" s="342" t="s">
        <v>172</v>
      </c>
      <c r="D62" s="342"/>
      <c r="E62" s="311">
        <v>112</v>
      </c>
      <c r="F62" s="311" t="s">
        <v>173</v>
      </c>
      <c r="G62" s="311">
        <v>1</v>
      </c>
      <c r="H62" s="311" t="s">
        <v>24</v>
      </c>
      <c r="I62" s="311">
        <v>500</v>
      </c>
      <c r="J62" s="311" t="s">
        <v>25</v>
      </c>
      <c r="K62" s="313">
        <f t="shared" ref="K62:K80" si="1">E62*G62*I62</f>
        <v>56000</v>
      </c>
      <c r="L62" s="341"/>
    </row>
    <row r="63" spans="1:12" ht="19" customHeight="1">
      <c r="A63" s="336"/>
      <c r="B63" s="296" t="s">
        <v>3688</v>
      </c>
      <c r="C63" s="342" t="s">
        <v>174</v>
      </c>
      <c r="D63" s="342"/>
      <c r="E63" s="311">
        <v>37</v>
      </c>
      <c r="F63" s="311" t="s">
        <v>46</v>
      </c>
      <c r="G63" s="311">
        <v>1</v>
      </c>
      <c r="H63" s="311" t="s">
        <v>49</v>
      </c>
      <c r="I63" s="311">
        <v>1200</v>
      </c>
      <c r="J63" s="311" t="s">
        <v>25</v>
      </c>
      <c r="K63" s="313">
        <f t="shared" si="1"/>
        <v>44400</v>
      </c>
      <c r="L63" s="341" t="s">
        <v>175</v>
      </c>
    </row>
    <row r="64" spans="1:12" ht="19" customHeight="1">
      <c r="A64" s="343"/>
      <c r="B64" s="296" t="s">
        <v>3685</v>
      </c>
      <c r="C64" s="342" t="s">
        <v>3689</v>
      </c>
      <c r="D64" s="342"/>
      <c r="E64" s="311">
        <v>89</v>
      </c>
      <c r="F64" s="311" t="s">
        <v>3686</v>
      </c>
      <c r="G64" s="311">
        <v>1</v>
      </c>
      <c r="H64" s="311" t="s">
        <v>24</v>
      </c>
      <c r="I64" s="311">
        <v>70</v>
      </c>
      <c r="J64" s="311" t="s">
        <v>25</v>
      </c>
      <c r="K64" s="313">
        <f t="shared" ref="K64:K66" si="2">E64*G64*I64</f>
        <v>6230</v>
      </c>
      <c r="L64" s="341"/>
    </row>
    <row r="65" spans="1:12" ht="19" customHeight="1">
      <c r="A65" s="343"/>
      <c r="B65" s="344" t="s">
        <v>3687</v>
      </c>
      <c r="C65" s="345"/>
      <c r="D65" s="346"/>
      <c r="E65" s="347">
        <v>676</v>
      </c>
      <c r="F65" s="347"/>
      <c r="G65" s="347">
        <v>1</v>
      </c>
      <c r="H65" s="347"/>
      <c r="I65" s="347">
        <v>10</v>
      </c>
      <c r="J65" s="347"/>
      <c r="K65" s="313">
        <f t="shared" si="2"/>
        <v>6760</v>
      </c>
      <c r="L65" s="348"/>
    </row>
    <row r="66" spans="1:12" ht="19" customHeight="1">
      <c r="A66" s="343"/>
      <c r="B66" s="344" t="s">
        <v>3690</v>
      </c>
      <c r="C66" s="345" t="s">
        <v>3691</v>
      </c>
      <c r="D66" s="346"/>
      <c r="E66" s="347">
        <v>1</v>
      </c>
      <c r="F66" s="347"/>
      <c r="G66" s="347">
        <v>1</v>
      </c>
      <c r="H66" s="347"/>
      <c r="I66" s="347">
        <v>1818</v>
      </c>
      <c r="J66" s="347"/>
      <c r="K66" s="349">
        <f t="shared" si="2"/>
        <v>1818</v>
      </c>
      <c r="L66" s="348"/>
    </row>
    <row r="67" spans="1:12" ht="19" customHeight="1">
      <c r="A67" s="336"/>
      <c r="B67" s="296" t="s">
        <v>3693</v>
      </c>
      <c r="C67" s="342" t="s">
        <v>3692</v>
      </c>
      <c r="D67" s="342"/>
      <c r="E67" s="311">
        <v>9</v>
      </c>
      <c r="F67" s="311" t="s">
        <v>46</v>
      </c>
      <c r="G67" s="311">
        <v>1</v>
      </c>
      <c r="H67" s="311" t="s">
        <v>49</v>
      </c>
      <c r="I67" s="311">
        <v>1500</v>
      </c>
      <c r="J67" s="311" t="s">
        <v>25</v>
      </c>
      <c r="K67" s="313">
        <f>E67*G67*I67</f>
        <v>13500</v>
      </c>
      <c r="L67" s="341"/>
    </row>
    <row r="68" spans="1:12" ht="19" customHeight="1">
      <c r="A68" s="343"/>
      <c r="B68" s="344" t="s">
        <v>3694</v>
      </c>
      <c r="C68" s="345" t="s">
        <v>3695</v>
      </c>
      <c r="D68" s="346"/>
      <c r="E68" s="347">
        <v>40</v>
      </c>
      <c r="F68" s="347"/>
      <c r="G68" s="347">
        <v>1</v>
      </c>
      <c r="H68" s="347"/>
      <c r="I68" s="347">
        <v>120</v>
      </c>
      <c r="J68" s="347"/>
      <c r="K68" s="349">
        <f t="shared" si="1"/>
        <v>4800</v>
      </c>
      <c r="L68" s="348"/>
    </row>
    <row r="69" spans="1:12" ht="19" customHeight="1">
      <c r="A69" s="343"/>
      <c r="B69" s="344" t="s">
        <v>3696</v>
      </c>
      <c r="C69" s="345" t="s">
        <v>3697</v>
      </c>
      <c r="D69" s="346"/>
      <c r="E69" s="347">
        <v>32</v>
      </c>
      <c r="F69" s="347"/>
      <c r="G69" s="347">
        <v>1</v>
      </c>
      <c r="H69" s="347"/>
      <c r="I69" s="347">
        <v>15</v>
      </c>
      <c r="J69" s="347"/>
      <c r="K69" s="349">
        <f t="shared" si="1"/>
        <v>480</v>
      </c>
      <c r="L69" s="348"/>
    </row>
    <row r="70" spans="1:12" ht="19" customHeight="1">
      <c r="A70" s="336"/>
      <c r="B70" s="296" t="s">
        <v>3690</v>
      </c>
      <c r="C70" s="345" t="s">
        <v>3691</v>
      </c>
      <c r="D70" s="346"/>
      <c r="E70" s="311">
        <v>1</v>
      </c>
      <c r="F70" s="311" t="s">
        <v>46</v>
      </c>
      <c r="G70" s="311">
        <v>1</v>
      </c>
      <c r="H70" s="311" t="s">
        <v>49</v>
      </c>
      <c r="I70" s="311">
        <v>646</v>
      </c>
      <c r="J70" s="311" t="s">
        <v>25</v>
      </c>
      <c r="K70" s="313">
        <f t="shared" si="1"/>
        <v>646</v>
      </c>
      <c r="L70" s="341"/>
    </row>
    <row r="71" spans="1:12" ht="19" customHeight="1">
      <c r="A71" s="343"/>
      <c r="B71" s="344" t="s">
        <v>3700</v>
      </c>
      <c r="C71" s="345" t="s">
        <v>3698</v>
      </c>
      <c r="D71" s="346"/>
      <c r="E71" s="347">
        <v>12</v>
      </c>
      <c r="F71" s="347" t="s">
        <v>3699</v>
      </c>
      <c r="G71" s="347">
        <v>1</v>
      </c>
      <c r="H71" s="347"/>
      <c r="I71" s="347">
        <v>1800</v>
      </c>
      <c r="J71" s="347"/>
      <c r="K71" s="349">
        <f t="shared" si="1"/>
        <v>21600</v>
      </c>
      <c r="L71" s="348"/>
    </row>
    <row r="72" spans="1:12" ht="19" customHeight="1">
      <c r="A72" s="343"/>
      <c r="B72" s="344" t="s">
        <v>3701</v>
      </c>
      <c r="C72" s="350"/>
      <c r="D72" s="347"/>
      <c r="E72" s="347">
        <v>42</v>
      </c>
      <c r="F72" s="347"/>
      <c r="G72" s="347">
        <v>1</v>
      </c>
      <c r="H72" s="347"/>
      <c r="I72" s="347">
        <v>150</v>
      </c>
      <c r="J72" s="347"/>
      <c r="K72" s="349">
        <f t="shared" si="1"/>
        <v>6300</v>
      </c>
      <c r="L72" s="348"/>
    </row>
    <row r="73" spans="1:12" ht="19" customHeight="1">
      <c r="A73" s="343"/>
      <c r="B73" s="344" t="s">
        <v>3702</v>
      </c>
      <c r="C73" s="345"/>
      <c r="D73" s="346"/>
      <c r="E73" s="347">
        <v>10</v>
      </c>
      <c r="F73" s="347"/>
      <c r="G73" s="347">
        <v>1</v>
      </c>
      <c r="H73" s="347"/>
      <c r="I73" s="347">
        <v>20</v>
      </c>
      <c r="J73" s="347"/>
      <c r="K73" s="349">
        <f t="shared" si="1"/>
        <v>200</v>
      </c>
      <c r="L73" s="348"/>
    </row>
    <row r="74" spans="1:12" ht="19" customHeight="1">
      <c r="A74" s="343"/>
      <c r="B74" s="296" t="s">
        <v>3690</v>
      </c>
      <c r="C74" s="345"/>
      <c r="D74" s="346"/>
      <c r="E74" s="347">
        <v>1</v>
      </c>
      <c r="F74" s="347"/>
      <c r="G74" s="347">
        <v>1</v>
      </c>
      <c r="H74" s="347"/>
      <c r="I74" s="347">
        <v>816</v>
      </c>
      <c r="J74" s="347"/>
      <c r="K74" s="349">
        <f t="shared" si="1"/>
        <v>816</v>
      </c>
      <c r="L74" s="348"/>
    </row>
    <row r="75" spans="1:12" ht="19" customHeight="1">
      <c r="A75" s="343"/>
      <c r="B75" s="351" t="s">
        <v>3703</v>
      </c>
      <c r="C75" s="352" t="s">
        <v>3704</v>
      </c>
      <c r="D75" s="353"/>
      <c r="E75" s="354">
        <v>23</v>
      </c>
      <c r="F75" s="354"/>
      <c r="G75" s="354">
        <v>1</v>
      </c>
      <c r="H75" s="354"/>
      <c r="I75" s="354">
        <v>800</v>
      </c>
      <c r="J75" s="354"/>
      <c r="K75" s="355">
        <f t="shared" si="1"/>
        <v>18400</v>
      </c>
      <c r="L75" s="348"/>
    </row>
    <row r="76" spans="1:12" ht="19" customHeight="1">
      <c r="A76" s="336"/>
      <c r="B76" s="283" t="s">
        <v>176</v>
      </c>
      <c r="C76" s="356" t="s">
        <v>52</v>
      </c>
      <c r="D76" s="356"/>
      <c r="E76" s="283">
        <v>2</v>
      </c>
      <c r="F76" s="283" t="s">
        <v>46</v>
      </c>
      <c r="G76" s="283">
        <v>4</v>
      </c>
      <c r="H76" s="283" t="s">
        <v>49</v>
      </c>
      <c r="I76" s="283">
        <v>3200</v>
      </c>
      <c r="J76" s="283" t="s">
        <v>25</v>
      </c>
      <c r="K76" s="282">
        <f t="shared" si="1"/>
        <v>25600</v>
      </c>
      <c r="L76" s="341"/>
    </row>
    <row r="77" spans="1:12" ht="18">
      <c r="A77" s="336"/>
      <c r="B77" s="283" t="s">
        <v>176</v>
      </c>
      <c r="C77" s="356" t="s">
        <v>52</v>
      </c>
      <c r="D77" s="356"/>
      <c r="E77" s="283">
        <v>3</v>
      </c>
      <c r="F77" s="283" t="s">
        <v>46</v>
      </c>
      <c r="G77" s="283">
        <v>5</v>
      </c>
      <c r="H77" s="283" t="s">
        <v>49</v>
      </c>
      <c r="I77" s="283">
        <v>3200</v>
      </c>
      <c r="J77" s="283" t="s">
        <v>25</v>
      </c>
      <c r="K77" s="282">
        <f>E77*G77*I77</f>
        <v>48000</v>
      </c>
      <c r="L77" s="341"/>
    </row>
    <row r="78" spans="1:12" ht="18">
      <c r="A78" s="343"/>
      <c r="B78" s="283" t="s">
        <v>3705</v>
      </c>
      <c r="C78" s="356" t="s">
        <v>3706</v>
      </c>
      <c r="D78" s="356"/>
      <c r="E78" s="283">
        <v>325</v>
      </c>
      <c r="F78" s="283"/>
      <c r="G78" s="283">
        <v>1</v>
      </c>
      <c r="H78" s="283"/>
      <c r="I78" s="283">
        <v>50</v>
      </c>
      <c r="J78" s="283"/>
      <c r="K78" s="282">
        <f t="shared" si="1"/>
        <v>16250</v>
      </c>
      <c r="L78" s="357"/>
    </row>
    <row r="79" spans="1:12" ht="18">
      <c r="A79" s="343"/>
      <c r="B79" s="283" t="s">
        <v>3707</v>
      </c>
      <c r="C79" s="356" t="s">
        <v>3708</v>
      </c>
      <c r="D79" s="356"/>
      <c r="E79" s="283">
        <v>55</v>
      </c>
      <c r="F79" s="283" t="s">
        <v>3686</v>
      </c>
      <c r="G79" s="283">
        <v>1</v>
      </c>
      <c r="H79" s="283"/>
      <c r="I79" s="283">
        <v>250</v>
      </c>
      <c r="J79" s="283"/>
      <c r="K79" s="282">
        <f t="shared" si="1"/>
        <v>13750</v>
      </c>
      <c r="L79" s="357"/>
    </row>
    <row r="80" spans="1:12" ht="18">
      <c r="A80" s="343"/>
      <c r="B80" s="283" t="s">
        <v>3690</v>
      </c>
      <c r="C80" s="356" t="s">
        <v>3691</v>
      </c>
      <c r="D80" s="356"/>
      <c r="E80" s="283">
        <v>1</v>
      </c>
      <c r="F80" s="283"/>
      <c r="G80" s="283">
        <v>1</v>
      </c>
      <c r="H80" s="283"/>
      <c r="I80" s="283">
        <v>1402</v>
      </c>
      <c r="J80" s="283"/>
      <c r="K80" s="282">
        <f t="shared" si="1"/>
        <v>1402</v>
      </c>
      <c r="L80" s="357"/>
    </row>
    <row r="81" spans="1:12" ht="17">
      <c r="A81" s="343"/>
      <c r="B81" s="358"/>
      <c r="C81" s="350"/>
      <c r="D81" s="350"/>
      <c r="E81" s="347"/>
      <c r="F81" s="350"/>
      <c r="G81" s="358"/>
      <c r="H81" s="358"/>
      <c r="I81" s="358"/>
      <c r="J81" s="358"/>
      <c r="K81" s="349"/>
      <c r="L81" s="357"/>
    </row>
    <row r="82" spans="1:12" ht="17">
      <c r="A82" s="336"/>
      <c r="B82" s="359"/>
      <c r="C82" s="360"/>
      <c r="D82" s="360"/>
      <c r="E82" s="361"/>
      <c r="F82" s="362"/>
      <c r="G82" s="265"/>
      <c r="H82" s="265"/>
      <c r="I82" s="265"/>
      <c r="J82" s="265"/>
      <c r="K82" s="313"/>
      <c r="L82" s="363"/>
    </row>
    <row r="83" spans="1:12" ht="18">
      <c r="A83" s="319" t="s">
        <v>58</v>
      </c>
      <c r="B83" s="335"/>
      <c r="C83" s="319"/>
      <c r="D83" s="319"/>
      <c r="E83" s="319"/>
      <c r="F83" s="319"/>
      <c r="G83" s="335"/>
      <c r="H83" s="335"/>
      <c r="I83" s="335"/>
      <c r="J83" s="335"/>
      <c r="K83" s="320">
        <f>SUM(K62:K82)</f>
        <v>286952</v>
      </c>
      <c r="L83" s="364" t="s">
        <v>177</v>
      </c>
    </row>
    <row r="84" spans="1:12" ht="18">
      <c r="A84" s="365" t="s">
        <v>59</v>
      </c>
      <c r="B84" s="366" t="s">
        <v>60</v>
      </c>
      <c r="C84" s="366" t="s">
        <v>61</v>
      </c>
      <c r="D84" s="366" t="s">
        <v>62</v>
      </c>
      <c r="E84" s="339" t="s">
        <v>45</v>
      </c>
      <c r="F84" s="339" t="s">
        <v>1934</v>
      </c>
      <c r="G84" s="339" t="s">
        <v>45</v>
      </c>
      <c r="H84" s="339" t="s">
        <v>13</v>
      </c>
      <c r="I84" s="339" t="s">
        <v>12</v>
      </c>
      <c r="J84" s="339" t="s">
        <v>13</v>
      </c>
      <c r="K84" s="367"/>
      <c r="L84" s="368" t="s">
        <v>9</v>
      </c>
    </row>
    <row r="85" spans="1:12" ht="16" customHeight="1">
      <c r="A85" s="365"/>
      <c r="B85" s="369" t="s">
        <v>1938</v>
      </c>
      <c r="C85" s="289" t="s">
        <v>1935</v>
      </c>
      <c r="D85" s="289"/>
      <c r="E85" s="370">
        <v>10</v>
      </c>
      <c r="F85" s="370" t="s">
        <v>23</v>
      </c>
      <c r="G85" s="370">
        <v>6</v>
      </c>
      <c r="H85" s="370" t="s">
        <v>24</v>
      </c>
      <c r="I85" s="370">
        <v>88</v>
      </c>
      <c r="J85" s="370" t="s">
        <v>25</v>
      </c>
      <c r="K85" s="281">
        <f>E85*G85*I85</f>
        <v>5280</v>
      </c>
      <c r="L85" s="371"/>
    </row>
    <row r="86" spans="1:12" ht="17">
      <c r="A86" s="365"/>
      <c r="B86" s="365"/>
      <c r="C86" s="289" t="s">
        <v>1936</v>
      </c>
      <c r="D86" s="289"/>
      <c r="E86" s="370">
        <v>20</v>
      </c>
      <c r="F86" s="370" t="s">
        <v>23</v>
      </c>
      <c r="G86" s="370">
        <v>4</v>
      </c>
      <c r="H86" s="370" t="s">
        <v>24</v>
      </c>
      <c r="I86" s="370">
        <v>88</v>
      </c>
      <c r="J86" s="370" t="s">
        <v>25</v>
      </c>
      <c r="K86" s="281">
        <f t="shared" ref="K86:K87" si="3">E86*G86*I86</f>
        <v>7040</v>
      </c>
      <c r="L86" s="371"/>
    </row>
    <row r="87" spans="1:12" ht="17">
      <c r="A87" s="365"/>
      <c r="B87" s="365"/>
      <c r="C87" s="289" t="s">
        <v>1937</v>
      </c>
      <c r="D87" s="289"/>
      <c r="E87" s="370">
        <v>40</v>
      </c>
      <c r="F87" s="370" t="s">
        <v>23</v>
      </c>
      <c r="G87" s="370">
        <v>2</v>
      </c>
      <c r="H87" s="370" t="s">
        <v>24</v>
      </c>
      <c r="I87" s="370">
        <v>88</v>
      </c>
      <c r="J87" s="370" t="s">
        <v>25</v>
      </c>
      <c r="K87" s="281">
        <f t="shared" si="3"/>
        <v>7040</v>
      </c>
      <c r="L87" s="371"/>
    </row>
    <row r="88" spans="1:12" ht="17">
      <c r="A88" s="365"/>
      <c r="B88" s="365"/>
      <c r="C88" s="289" t="s">
        <v>1939</v>
      </c>
      <c r="D88" s="289"/>
      <c r="E88" s="370">
        <v>109</v>
      </c>
      <c r="F88" s="370" t="s">
        <v>23</v>
      </c>
      <c r="G88" s="370">
        <v>1</v>
      </c>
      <c r="H88" s="370" t="s">
        <v>24</v>
      </c>
      <c r="I88" s="370">
        <v>188</v>
      </c>
      <c r="J88" s="370" t="s">
        <v>25</v>
      </c>
      <c r="K88" s="370">
        <v>20492</v>
      </c>
      <c r="L88" s="370" t="s">
        <v>1940</v>
      </c>
    </row>
    <row r="89" spans="1:12" ht="17">
      <c r="A89" s="365"/>
      <c r="B89" s="365"/>
      <c r="C89" s="289" t="s">
        <v>1941</v>
      </c>
      <c r="D89" s="289"/>
      <c r="E89" s="370">
        <v>80</v>
      </c>
      <c r="F89" s="370" t="s">
        <v>23</v>
      </c>
      <c r="G89" s="370">
        <v>1</v>
      </c>
      <c r="H89" s="370" t="s">
        <v>24</v>
      </c>
      <c r="I89" s="370">
        <v>188</v>
      </c>
      <c r="J89" s="370" t="s">
        <v>25</v>
      </c>
      <c r="K89" s="370">
        <v>15040</v>
      </c>
      <c r="L89" s="370"/>
    </row>
    <row r="90" spans="1:12" ht="17">
      <c r="A90" s="365"/>
      <c r="B90" s="365"/>
      <c r="C90" s="289" t="s">
        <v>1942</v>
      </c>
      <c r="D90" s="289"/>
      <c r="E90" s="370">
        <v>100</v>
      </c>
      <c r="F90" s="370" t="s">
        <v>23</v>
      </c>
      <c r="G90" s="370">
        <v>1</v>
      </c>
      <c r="H90" s="370" t="s">
        <v>24</v>
      </c>
      <c r="I90" s="370">
        <v>218</v>
      </c>
      <c r="J90" s="370" t="s">
        <v>25</v>
      </c>
      <c r="K90" s="370">
        <v>21800</v>
      </c>
      <c r="L90" s="370"/>
    </row>
    <row r="91" spans="1:12" ht="17">
      <c r="A91" s="365"/>
      <c r="B91" s="365"/>
      <c r="C91" s="289" t="s">
        <v>1943</v>
      </c>
      <c r="D91" s="289"/>
      <c r="E91" s="370">
        <v>39</v>
      </c>
      <c r="F91" s="370" t="s">
        <v>23</v>
      </c>
      <c r="G91" s="370">
        <v>1</v>
      </c>
      <c r="H91" s="370" t="s">
        <v>24</v>
      </c>
      <c r="I91" s="370">
        <v>188</v>
      </c>
      <c r="J91" s="370" t="s">
        <v>25</v>
      </c>
      <c r="K91" s="370">
        <v>7332</v>
      </c>
      <c r="L91" s="370"/>
    </row>
    <row r="92" spans="1:12" ht="17">
      <c r="A92" s="365"/>
      <c r="B92" s="365"/>
      <c r="C92" s="289" t="s">
        <v>1944</v>
      </c>
      <c r="D92" s="289"/>
      <c r="E92" s="370">
        <v>80</v>
      </c>
      <c r="F92" s="370" t="s">
        <v>23</v>
      </c>
      <c r="G92" s="370">
        <v>1</v>
      </c>
      <c r="H92" s="370" t="s">
        <v>24</v>
      </c>
      <c r="I92" s="370">
        <v>218</v>
      </c>
      <c r="J92" s="370" t="s">
        <v>25</v>
      </c>
      <c r="K92" s="370">
        <v>17440</v>
      </c>
      <c r="L92" s="370"/>
    </row>
    <row r="93" spans="1:12" ht="17">
      <c r="A93" s="365"/>
      <c r="B93" s="365"/>
      <c r="C93" s="289" t="s">
        <v>1945</v>
      </c>
      <c r="D93" s="289"/>
      <c r="E93" s="370">
        <v>60</v>
      </c>
      <c r="F93" s="370" t="s">
        <v>23</v>
      </c>
      <c r="G93" s="370">
        <v>1</v>
      </c>
      <c r="H93" s="370" t="s">
        <v>24</v>
      </c>
      <c r="I93" s="370">
        <v>188</v>
      </c>
      <c r="J93" s="370" t="s">
        <v>25</v>
      </c>
      <c r="K93" s="370">
        <v>11280</v>
      </c>
      <c r="L93" s="370"/>
    </row>
    <row r="94" spans="1:12" ht="17">
      <c r="A94" s="365"/>
      <c r="B94" s="365"/>
      <c r="C94" s="289" t="s">
        <v>1946</v>
      </c>
      <c r="D94" s="289"/>
      <c r="E94" s="370">
        <v>166</v>
      </c>
      <c r="F94" s="370" t="s">
        <v>23</v>
      </c>
      <c r="G94" s="370">
        <v>1</v>
      </c>
      <c r="H94" s="370" t="s">
        <v>24</v>
      </c>
      <c r="I94" s="370">
        <v>68</v>
      </c>
      <c r="J94" s="370" t="s">
        <v>25</v>
      </c>
      <c r="K94" s="370">
        <v>11288</v>
      </c>
      <c r="L94" s="370"/>
    </row>
    <row r="95" spans="1:12" ht="17">
      <c r="A95" s="365"/>
      <c r="B95" s="365"/>
      <c r="C95" s="289" t="s">
        <v>1947</v>
      </c>
      <c r="D95" s="289"/>
      <c r="E95" s="370">
        <v>166</v>
      </c>
      <c r="F95" s="370" t="s">
        <v>23</v>
      </c>
      <c r="G95" s="370">
        <v>1</v>
      </c>
      <c r="H95" s="370" t="s">
        <v>24</v>
      </c>
      <c r="I95" s="370">
        <v>68</v>
      </c>
      <c r="J95" s="370" t="s">
        <v>25</v>
      </c>
      <c r="K95" s="370">
        <v>11288</v>
      </c>
      <c r="L95" s="370"/>
    </row>
    <row r="96" spans="1:12" ht="17">
      <c r="A96" s="365"/>
      <c r="B96" s="365"/>
      <c r="C96" s="289" t="s">
        <v>1948</v>
      </c>
      <c r="D96" s="289"/>
      <c r="E96" s="370">
        <v>166</v>
      </c>
      <c r="F96" s="370" t="s">
        <v>23</v>
      </c>
      <c r="G96" s="370">
        <v>1</v>
      </c>
      <c r="H96" s="370" t="s">
        <v>24</v>
      </c>
      <c r="I96" s="370">
        <v>88</v>
      </c>
      <c r="J96" s="370" t="s">
        <v>25</v>
      </c>
      <c r="K96" s="370">
        <v>14608</v>
      </c>
      <c r="L96" s="370"/>
    </row>
    <row r="97" spans="1:20" ht="17">
      <c r="A97" s="365"/>
      <c r="B97" s="365"/>
      <c r="C97" s="289" t="s">
        <v>1949</v>
      </c>
      <c r="D97" s="289"/>
      <c r="E97" s="370">
        <v>1</v>
      </c>
      <c r="F97" s="370" t="s">
        <v>23</v>
      </c>
      <c r="G97" s="370">
        <v>1</v>
      </c>
      <c r="H97" s="370" t="s">
        <v>24</v>
      </c>
      <c r="I97" s="370">
        <v>1115</v>
      </c>
      <c r="J97" s="370" t="s">
        <v>25</v>
      </c>
      <c r="K97" s="370">
        <v>1115</v>
      </c>
      <c r="L97" s="372" t="s">
        <v>1951</v>
      </c>
    </row>
    <row r="98" spans="1:20" ht="17">
      <c r="A98" s="365"/>
      <c r="B98" s="373"/>
      <c r="C98" s="289" t="s">
        <v>1950</v>
      </c>
      <c r="D98" s="289"/>
      <c r="E98" s="370">
        <v>2</v>
      </c>
      <c r="F98" s="370" t="s">
        <v>23</v>
      </c>
      <c r="G98" s="370">
        <v>1</v>
      </c>
      <c r="H98" s="370" t="s">
        <v>24</v>
      </c>
      <c r="I98" s="370">
        <v>142</v>
      </c>
      <c r="J98" s="370" t="s">
        <v>25</v>
      </c>
      <c r="K98" s="370">
        <v>284</v>
      </c>
      <c r="L98" s="374"/>
    </row>
    <row r="99" spans="1:20" ht="18">
      <c r="A99" s="365"/>
      <c r="B99" s="281"/>
      <c r="C99" s="290" t="s">
        <v>3651</v>
      </c>
      <c r="D99" s="291"/>
      <c r="E99" s="281">
        <v>5</v>
      </c>
      <c r="F99" s="281" t="s">
        <v>3652</v>
      </c>
      <c r="G99" s="281"/>
      <c r="H99" s="281"/>
      <c r="I99" s="281"/>
      <c r="J99" s="281"/>
      <c r="K99" s="281">
        <v>461.48</v>
      </c>
      <c r="L99" s="371"/>
    </row>
    <row r="100" spans="1:20" ht="17">
      <c r="A100" s="365"/>
      <c r="B100" s="281"/>
      <c r="C100" s="290" t="s">
        <v>3653</v>
      </c>
      <c r="D100" s="291"/>
      <c r="E100" s="281">
        <v>1</v>
      </c>
      <c r="F100" s="281"/>
      <c r="G100" s="281"/>
      <c r="H100" s="281"/>
      <c r="I100" s="281"/>
      <c r="J100" s="281"/>
      <c r="K100" s="281">
        <v>226</v>
      </c>
      <c r="L100" s="371"/>
    </row>
    <row r="101" spans="1:20" ht="18">
      <c r="A101" s="365"/>
      <c r="B101" s="281"/>
      <c r="C101" s="290" t="s">
        <v>3650</v>
      </c>
      <c r="D101" s="291"/>
      <c r="E101" s="281">
        <v>2</v>
      </c>
      <c r="F101" s="281" t="s">
        <v>1952</v>
      </c>
      <c r="G101" s="281">
        <v>1</v>
      </c>
      <c r="H101" s="281"/>
      <c r="I101" s="281"/>
      <c r="J101" s="281"/>
      <c r="K101" s="281">
        <v>455.99</v>
      </c>
      <c r="L101" s="371"/>
    </row>
    <row r="102" spans="1:20" ht="18">
      <c r="A102" s="365"/>
      <c r="B102" s="281"/>
      <c r="C102" s="375" t="s">
        <v>179</v>
      </c>
      <c r="D102" s="375"/>
      <c r="E102" s="281"/>
      <c r="F102" s="281"/>
      <c r="G102" s="281"/>
      <c r="H102" s="281"/>
      <c r="I102" s="281"/>
      <c r="J102" s="281"/>
      <c r="K102" s="281">
        <v>1583.99</v>
      </c>
      <c r="L102" s="371" t="s">
        <v>3649</v>
      </c>
    </row>
    <row r="103" spans="1:20" ht="20" customHeight="1">
      <c r="A103" s="365"/>
      <c r="B103" s="376"/>
      <c r="C103" s="375" t="s">
        <v>179</v>
      </c>
      <c r="D103" s="375"/>
      <c r="E103" s="265">
        <v>9</v>
      </c>
      <c r="F103" s="265" t="s">
        <v>1952</v>
      </c>
      <c r="G103" s="265">
        <v>1</v>
      </c>
      <c r="H103" s="265" t="s">
        <v>24</v>
      </c>
      <c r="I103" s="265">
        <v>90</v>
      </c>
      <c r="J103" s="265" t="s">
        <v>25</v>
      </c>
      <c r="K103" s="377">
        <f t="shared" ref="K103" si="4">E103*G103*I103</f>
        <v>810</v>
      </c>
      <c r="L103" s="378" t="s">
        <v>1953</v>
      </c>
      <c r="M103" s="379"/>
      <c r="N103" s="379"/>
      <c r="O103" s="379"/>
      <c r="P103" s="379"/>
      <c r="Q103" s="379"/>
      <c r="R103" s="379"/>
      <c r="S103" s="379"/>
      <c r="T103" s="379"/>
    </row>
    <row r="104" spans="1:20" ht="18">
      <c r="A104" s="380" t="s">
        <v>70</v>
      </c>
      <c r="B104" s="381"/>
      <c r="C104" s="381"/>
      <c r="D104" s="381"/>
      <c r="E104" s="381"/>
      <c r="F104" s="381"/>
      <c r="G104" s="381"/>
      <c r="H104" s="381"/>
      <c r="I104" s="381"/>
      <c r="J104" s="381"/>
      <c r="K104" s="382">
        <f>SUM(K85:K103)</f>
        <v>154864.46</v>
      </c>
      <c r="L104" s="383" t="s">
        <v>9</v>
      </c>
    </row>
    <row r="105" spans="1:20" ht="18">
      <c r="A105" s="298" t="s">
        <v>71</v>
      </c>
      <c r="B105" s="384" t="s">
        <v>72</v>
      </c>
      <c r="C105" s="384" t="s">
        <v>73</v>
      </c>
      <c r="D105" s="384" t="s">
        <v>180</v>
      </c>
      <c r="E105" s="385" t="s">
        <v>45</v>
      </c>
      <c r="F105" s="385" t="s">
        <v>74</v>
      </c>
      <c r="G105" s="385" t="s">
        <v>45</v>
      </c>
      <c r="H105" s="385" t="s">
        <v>13</v>
      </c>
      <c r="I105" s="385" t="s">
        <v>12</v>
      </c>
      <c r="J105" s="385" t="s">
        <v>13</v>
      </c>
      <c r="K105" s="386"/>
      <c r="L105" s="387" t="s">
        <v>9</v>
      </c>
    </row>
    <row r="106" spans="1:20" ht="20" customHeight="1">
      <c r="A106" s="298"/>
      <c r="B106" s="388" t="s">
        <v>181</v>
      </c>
      <c r="C106" s="389" t="s">
        <v>2848</v>
      </c>
      <c r="D106" s="389"/>
      <c r="E106" s="390">
        <v>22</v>
      </c>
      <c r="F106" s="390" t="s">
        <v>1993</v>
      </c>
      <c r="G106" s="390">
        <v>1</v>
      </c>
      <c r="H106" s="390" t="s">
        <v>24</v>
      </c>
      <c r="I106" s="391">
        <v>650</v>
      </c>
      <c r="J106" s="265" t="s">
        <v>25</v>
      </c>
      <c r="K106" s="377">
        <f>E106*G106*I106</f>
        <v>14300</v>
      </c>
      <c r="L106" s="392"/>
    </row>
    <row r="107" spans="1:20" ht="20" customHeight="1">
      <c r="A107" s="393"/>
      <c r="B107" s="394"/>
      <c r="C107" s="356" t="s">
        <v>2849</v>
      </c>
      <c r="D107" s="356"/>
      <c r="E107" s="281">
        <v>14</v>
      </c>
      <c r="F107" s="281" t="s">
        <v>1993</v>
      </c>
      <c r="G107" s="281">
        <v>1</v>
      </c>
      <c r="H107" s="281" t="s">
        <v>24</v>
      </c>
      <c r="I107" s="395">
        <v>650</v>
      </c>
      <c r="J107" s="396" t="s">
        <v>25</v>
      </c>
      <c r="K107" s="377">
        <f>E107*G107*I107</f>
        <v>9100</v>
      </c>
      <c r="L107" s="397"/>
    </row>
    <row r="108" spans="1:20" ht="20" customHeight="1">
      <c r="A108" s="393"/>
      <c r="B108" s="394"/>
      <c r="C108" s="356" t="s">
        <v>3755</v>
      </c>
      <c r="D108" s="356"/>
      <c r="E108" s="281">
        <v>1</v>
      </c>
      <c r="F108" s="281" t="s">
        <v>1810</v>
      </c>
      <c r="G108" s="281">
        <v>1</v>
      </c>
      <c r="H108" s="281" t="s">
        <v>1807</v>
      </c>
      <c r="I108" s="395">
        <v>2000</v>
      </c>
      <c r="J108" s="396" t="s">
        <v>25</v>
      </c>
      <c r="K108" s="377">
        <f>E108*G108*I108</f>
        <v>2000</v>
      </c>
      <c r="L108" s="397"/>
    </row>
    <row r="109" spans="1:20" ht="20" customHeight="1">
      <c r="A109" s="393"/>
      <c r="B109" s="398"/>
      <c r="C109" s="356" t="s">
        <v>3754</v>
      </c>
      <c r="D109" s="356"/>
      <c r="E109" s="283">
        <v>1</v>
      </c>
      <c r="F109" s="281" t="s">
        <v>1810</v>
      </c>
      <c r="G109" s="281">
        <v>1</v>
      </c>
      <c r="H109" s="281" t="s">
        <v>1807</v>
      </c>
      <c r="I109" s="395">
        <v>1500</v>
      </c>
      <c r="J109" s="396" t="s">
        <v>25</v>
      </c>
      <c r="K109" s="377">
        <f>E109*G109*I109</f>
        <v>1500</v>
      </c>
      <c r="L109" s="397"/>
    </row>
    <row r="110" spans="1:20" ht="20" customHeight="1">
      <c r="A110" s="298"/>
      <c r="B110" s="265" t="s">
        <v>182</v>
      </c>
      <c r="C110" s="399" t="s">
        <v>183</v>
      </c>
      <c r="D110" s="399"/>
      <c r="E110" s="266">
        <v>12</v>
      </c>
      <c r="F110" s="266" t="s">
        <v>74</v>
      </c>
      <c r="G110" s="266">
        <v>1</v>
      </c>
      <c r="H110" s="266" t="s">
        <v>24</v>
      </c>
      <c r="I110" s="400">
        <v>425</v>
      </c>
      <c r="J110" s="265" t="s">
        <v>25</v>
      </c>
      <c r="K110" s="377">
        <f>E110*G110*I110</f>
        <v>5100</v>
      </c>
      <c r="L110" s="392"/>
    </row>
    <row r="111" spans="1:20" ht="36">
      <c r="A111" s="393"/>
      <c r="B111" s="401" t="s">
        <v>1957</v>
      </c>
      <c r="C111" s="402" t="s">
        <v>1958</v>
      </c>
      <c r="D111" s="403"/>
      <c r="E111" s="390">
        <v>6</v>
      </c>
      <c r="F111" s="390" t="s">
        <v>1849</v>
      </c>
      <c r="G111" s="390">
        <v>1</v>
      </c>
      <c r="H111" s="390" t="s">
        <v>1807</v>
      </c>
      <c r="I111" s="391">
        <v>780</v>
      </c>
      <c r="J111" s="390" t="s">
        <v>25</v>
      </c>
      <c r="K111" s="404">
        <f>E111*G111*I111</f>
        <v>4680</v>
      </c>
      <c r="L111" s="405" t="s">
        <v>1959</v>
      </c>
    </row>
    <row r="112" spans="1:20" ht="36">
      <c r="A112" s="393"/>
      <c r="B112" s="406" t="s">
        <v>1960</v>
      </c>
      <c r="C112" s="356" t="s">
        <v>1961</v>
      </c>
      <c r="D112" s="356"/>
      <c r="E112" s="281">
        <v>8</v>
      </c>
      <c r="F112" s="281" t="s">
        <v>1849</v>
      </c>
      <c r="G112" s="281">
        <v>1</v>
      </c>
      <c r="H112" s="281" t="s">
        <v>1807</v>
      </c>
      <c r="I112" s="395">
        <v>100</v>
      </c>
      <c r="J112" s="281" t="s">
        <v>25</v>
      </c>
      <c r="K112" s="370">
        <f>E112*G112*I112</f>
        <v>800</v>
      </c>
      <c r="L112" s="407" t="s">
        <v>3756</v>
      </c>
    </row>
    <row r="113" spans="1:12" ht="18">
      <c r="A113" s="393"/>
      <c r="B113" s="408" t="s">
        <v>1960</v>
      </c>
      <c r="C113" s="356" t="s">
        <v>1962</v>
      </c>
      <c r="D113" s="356"/>
      <c r="E113" s="409">
        <v>0.54</v>
      </c>
      <c r="F113" s="409" t="s">
        <v>2842</v>
      </c>
      <c r="G113" s="282">
        <v>8</v>
      </c>
      <c r="H113" s="410" t="s">
        <v>1849</v>
      </c>
      <c r="I113" s="411">
        <v>48</v>
      </c>
      <c r="J113" s="281" t="s">
        <v>25</v>
      </c>
      <c r="K113" s="370">
        <f>E113*G113*I113</f>
        <v>207.36</v>
      </c>
      <c r="L113" s="412"/>
    </row>
    <row r="114" spans="1:12" ht="18">
      <c r="A114" s="413"/>
      <c r="B114" s="414" t="s">
        <v>3759</v>
      </c>
      <c r="C114" s="415" t="s">
        <v>3757</v>
      </c>
      <c r="D114" s="415"/>
      <c r="E114" s="281">
        <v>17.399999999999999</v>
      </c>
      <c r="F114" s="281" t="s">
        <v>80</v>
      </c>
      <c r="G114" s="281">
        <v>1</v>
      </c>
      <c r="H114" s="281" t="s">
        <v>24</v>
      </c>
      <c r="I114" s="416">
        <v>240</v>
      </c>
      <c r="J114" s="281" t="s">
        <v>25</v>
      </c>
      <c r="K114" s="370">
        <f>E114*G114*I114</f>
        <v>4176</v>
      </c>
      <c r="L114" s="417"/>
    </row>
    <row r="115" spans="1:12" ht="18">
      <c r="A115" s="413"/>
      <c r="B115" s="414" t="s">
        <v>3759</v>
      </c>
      <c r="C115" s="415" t="s">
        <v>1963</v>
      </c>
      <c r="D115" s="415"/>
      <c r="E115" s="281">
        <v>5</v>
      </c>
      <c r="F115" s="281" t="s">
        <v>1849</v>
      </c>
      <c r="G115" s="281">
        <v>1</v>
      </c>
      <c r="H115" s="281" t="s">
        <v>1807</v>
      </c>
      <c r="I115" s="416">
        <v>50</v>
      </c>
      <c r="J115" s="281" t="s">
        <v>25</v>
      </c>
      <c r="K115" s="370">
        <f>E115*G115*I115</f>
        <v>250</v>
      </c>
      <c r="L115" s="417"/>
    </row>
    <row r="116" spans="1:12" ht="18">
      <c r="A116" s="413"/>
      <c r="B116" s="418" t="s">
        <v>3758</v>
      </c>
      <c r="C116" s="419" t="s">
        <v>2885</v>
      </c>
      <c r="D116" s="419"/>
      <c r="E116" s="247">
        <v>1</v>
      </c>
      <c r="F116" s="281" t="s">
        <v>1849</v>
      </c>
      <c r="G116" s="247">
        <v>1</v>
      </c>
      <c r="H116" s="281" t="s">
        <v>1807</v>
      </c>
      <c r="I116" s="420">
        <v>7500</v>
      </c>
      <c r="J116" s="281" t="s">
        <v>25</v>
      </c>
      <c r="K116" s="370">
        <f t="shared" ref="K116:K121" si="5">E116*G116*I116</f>
        <v>7500</v>
      </c>
      <c r="L116" s="421"/>
    </row>
    <row r="117" spans="1:12" ht="18">
      <c r="A117" s="413"/>
      <c r="B117" s="418" t="s">
        <v>3758</v>
      </c>
      <c r="C117" s="419" t="s">
        <v>2888</v>
      </c>
      <c r="D117" s="419"/>
      <c r="E117" s="247">
        <v>22</v>
      </c>
      <c r="F117" s="281" t="s">
        <v>1993</v>
      </c>
      <c r="G117" s="247">
        <v>1</v>
      </c>
      <c r="H117" s="281" t="s">
        <v>1807</v>
      </c>
      <c r="I117" s="420">
        <v>90</v>
      </c>
      <c r="J117" s="281" t="s">
        <v>25</v>
      </c>
      <c r="K117" s="370">
        <f t="shared" si="5"/>
        <v>1980</v>
      </c>
      <c r="L117" s="421"/>
    </row>
    <row r="118" spans="1:12" ht="18">
      <c r="A118" s="413"/>
      <c r="B118" s="418" t="s">
        <v>3758</v>
      </c>
      <c r="C118" s="419" t="s">
        <v>2889</v>
      </c>
      <c r="D118" s="419"/>
      <c r="E118" s="247">
        <v>1</v>
      </c>
      <c r="F118" s="281" t="s">
        <v>1849</v>
      </c>
      <c r="G118" s="247">
        <v>1</v>
      </c>
      <c r="H118" s="281" t="s">
        <v>1807</v>
      </c>
      <c r="I118" s="420">
        <v>1800</v>
      </c>
      <c r="J118" s="281" t="s">
        <v>25</v>
      </c>
      <c r="K118" s="370">
        <f t="shared" si="5"/>
        <v>1800</v>
      </c>
      <c r="L118" s="421"/>
    </row>
    <row r="119" spans="1:12" ht="18">
      <c r="A119" s="413"/>
      <c r="B119" s="418" t="s">
        <v>3758</v>
      </c>
      <c r="C119" s="419" t="s">
        <v>2890</v>
      </c>
      <c r="D119" s="419"/>
      <c r="E119" s="247">
        <v>5</v>
      </c>
      <c r="F119" s="281" t="s">
        <v>1849</v>
      </c>
      <c r="G119" s="247">
        <v>1</v>
      </c>
      <c r="H119" s="281" t="s">
        <v>1807</v>
      </c>
      <c r="I119" s="420">
        <v>90</v>
      </c>
      <c r="J119" s="281" t="s">
        <v>25</v>
      </c>
      <c r="K119" s="370">
        <f t="shared" si="5"/>
        <v>450</v>
      </c>
      <c r="L119" s="421"/>
    </row>
    <row r="120" spans="1:12" ht="18">
      <c r="A120" s="413"/>
      <c r="B120" s="418" t="s">
        <v>3758</v>
      </c>
      <c r="C120" s="419" t="s">
        <v>2891</v>
      </c>
      <c r="D120" s="419"/>
      <c r="E120" s="247">
        <v>5</v>
      </c>
      <c r="F120" s="281" t="s">
        <v>1849</v>
      </c>
      <c r="G120" s="247">
        <v>1</v>
      </c>
      <c r="H120" s="281" t="s">
        <v>1807</v>
      </c>
      <c r="I120" s="420">
        <v>50</v>
      </c>
      <c r="J120" s="281" t="s">
        <v>25</v>
      </c>
      <c r="K120" s="370">
        <f t="shared" si="5"/>
        <v>250</v>
      </c>
      <c r="L120" s="421"/>
    </row>
    <row r="121" spans="1:12" ht="18">
      <c r="A121" s="413"/>
      <c r="B121" s="418" t="s">
        <v>3758</v>
      </c>
      <c r="C121" s="419" t="s">
        <v>3761</v>
      </c>
      <c r="D121" s="419"/>
      <c r="E121" s="247">
        <v>17.399999999999999</v>
      </c>
      <c r="F121" s="281" t="s">
        <v>3760</v>
      </c>
      <c r="G121" s="247">
        <v>1</v>
      </c>
      <c r="H121" s="281" t="s">
        <v>1807</v>
      </c>
      <c r="I121" s="420">
        <v>240</v>
      </c>
      <c r="J121" s="281" t="s">
        <v>25</v>
      </c>
      <c r="K121" s="370">
        <f t="shared" si="5"/>
        <v>4176</v>
      </c>
      <c r="L121" s="421"/>
    </row>
    <row r="122" spans="1:12" ht="18">
      <c r="A122" s="413"/>
      <c r="B122" s="281" t="s">
        <v>3762</v>
      </c>
      <c r="C122" s="422" t="s">
        <v>1964</v>
      </c>
      <c r="D122" s="423"/>
      <c r="E122" s="401">
        <v>1</v>
      </c>
      <c r="F122" s="401" t="s">
        <v>1849</v>
      </c>
      <c r="G122" s="401">
        <v>1</v>
      </c>
      <c r="H122" s="401" t="s">
        <v>1807</v>
      </c>
      <c r="I122" s="347">
        <v>6900</v>
      </c>
      <c r="J122" s="265" t="s">
        <v>25</v>
      </c>
      <c r="K122" s="377">
        <f>E122*G122*I122</f>
        <v>6900</v>
      </c>
      <c r="L122" s="424"/>
    </row>
    <row r="123" spans="1:12" ht="18">
      <c r="A123" s="413"/>
      <c r="B123" s="281" t="s">
        <v>3762</v>
      </c>
      <c r="C123" s="422" t="s">
        <v>1965</v>
      </c>
      <c r="D123" s="423"/>
      <c r="E123" s="401">
        <v>1</v>
      </c>
      <c r="F123" s="401" t="s">
        <v>1849</v>
      </c>
      <c r="G123" s="401">
        <v>1</v>
      </c>
      <c r="H123" s="401" t="s">
        <v>1807</v>
      </c>
      <c r="I123" s="347">
        <v>5700</v>
      </c>
      <c r="J123" s="265" t="s">
        <v>25</v>
      </c>
      <c r="K123" s="377">
        <f>E123*G123*I123</f>
        <v>5700</v>
      </c>
      <c r="L123" s="424"/>
    </row>
    <row r="124" spans="1:12" ht="20" customHeight="1">
      <c r="A124" s="393"/>
      <c r="B124" s="425" t="s">
        <v>1972</v>
      </c>
      <c r="C124" s="422" t="s">
        <v>1983</v>
      </c>
      <c r="D124" s="423"/>
      <c r="E124" s="401">
        <v>5</v>
      </c>
      <c r="F124" s="401"/>
      <c r="G124" s="401">
        <v>1</v>
      </c>
      <c r="H124" s="401"/>
      <c r="I124" s="347">
        <v>300</v>
      </c>
      <c r="J124" s="265" t="s">
        <v>25</v>
      </c>
      <c r="K124" s="425">
        <f>E124*G124*I124</f>
        <v>1500</v>
      </c>
      <c r="L124" s="426"/>
    </row>
    <row r="125" spans="1:12" ht="20" customHeight="1">
      <c r="A125" s="393"/>
      <c r="B125" s="425" t="s">
        <v>1973</v>
      </c>
      <c r="C125" s="422"/>
      <c r="D125" s="423"/>
      <c r="E125" s="401">
        <v>1</v>
      </c>
      <c r="F125" s="401"/>
      <c r="G125" s="401">
        <v>1</v>
      </c>
      <c r="H125" s="401"/>
      <c r="I125" s="347">
        <v>800</v>
      </c>
      <c r="J125" s="265" t="s">
        <v>25</v>
      </c>
      <c r="K125" s="425">
        <f>E125*G125*I125</f>
        <v>800</v>
      </c>
      <c r="L125" s="426"/>
    </row>
    <row r="126" spans="1:12" ht="20" customHeight="1">
      <c r="A126" s="393"/>
      <c r="B126" s="425" t="s">
        <v>1974</v>
      </c>
      <c r="C126" s="422" t="s">
        <v>1984</v>
      </c>
      <c r="D126" s="423"/>
      <c r="E126" s="401">
        <v>5</v>
      </c>
      <c r="F126" s="401"/>
      <c r="G126" s="401">
        <v>1</v>
      </c>
      <c r="H126" s="401"/>
      <c r="I126" s="347">
        <v>300</v>
      </c>
      <c r="J126" s="265" t="s">
        <v>25</v>
      </c>
      <c r="K126" s="425">
        <f>E126*G126*I126</f>
        <v>1500</v>
      </c>
      <c r="L126" s="426"/>
    </row>
    <row r="127" spans="1:12" ht="20" customHeight="1">
      <c r="A127" s="393"/>
      <c r="B127" s="425" t="s">
        <v>1975</v>
      </c>
      <c r="C127" s="422"/>
      <c r="D127" s="423"/>
      <c r="E127" s="401">
        <v>2</v>
      </c>
      <c r="F127" s="401" t="s">
        <v>1991</v>
      </c>
      <c r="G127" s="401">
        <v>1</v>
      </c>
      <c r="H127" s="401"/>
      <c r="I127" s="347">
        <v>1500</v>
      </c>
      <c r="J127" s="265" t="s">
        <v>25</v>
      </c>
      <c r="K127" s="425">
        <f>E127*G127*I127</f>
        <v>3000</v>
      </c>
      <c r="L127" s="426"/>
    </row>
    <row r="128" spans="1:12" ht="20" customHeight="1">
      <c r="A128" s="393"/>
      <c r="B128" s="425" t="s">
        <v>1976</v>
      </c>
      <c r="C128" s="422" t="s">
        <v>1985</v>
      </c>
      <c r="D128" s="423"/>
      <c r="E128" s="401">
        <v>3</v>
      </c>
      <c r="F128" s="401"/>
      <c r="G128" s="401">
        <v>1</v>
      </c>
      <c r="H128" s="401"/>
      <c r="I128" s="347">
        <v>300</v>
      </c>
      <c r="J128" s="265" t="s">
        <v>25</v>
      </c>
      <c r="K128" s="425">
        <f>E128*G128*I128</f>
        <v>900</v>
      </c>
      <c r="L128" s="426"/>
    </row>
    <row r="129" spans="1:12" ht="20" customHeight="1">
      <c r="A129" s="393"/>
      <c r="B129" s="425" t="s">
        <v>1977</v>
      </c>
      <c r="C129" s="422"/>
      <c r="D129" s="423"/>
      <c r="E129" s="401">
        <v>1</v>
      </c>
      <c r="F129" s="401"/>
      <c r="G129" s="401">
        <v>1</v>
      </c>
      <c r="H129" s="401"/>
      <c r="I129" s="347">
        <v>800</v>
      </c>
      <c r="J129" s="265" t="s">
        <v>25</v>
      </c>
      <c r="K129" s="425">
        <f>E129*G129*I129</f>
        <v>800</v>
      </c>
      <c r="L129" s="426"/>
    </row>
    <row r="130" spans="1:12" ht="20" customHeight="1">
      <c r="A130" s="393"/>
      <c r="B130" s="425" t="s">
        <v>1978</v>
      </c>
      <c r="C130" s="422" t="s">
        <v>1986</v>
      </c>
      <c r="D130" s="423"/>
      <c r="E130" s="401">
        <v>2</v>
      </c>
      <c r="F130" s="401"/>
      <c r="G130" s="401">
        <v>1</v>
      </c>
      <c r="H130" s="401"/>
      <c r="I130" s="347">
        <v>300</v>
      </c>
      <c r="J130" s="265" t="s">
        <v>25</v>
      </c>
      <c r="K130" s="425">
        <f>E130*G130*I130</f>
        <v>600</v>
      </c>
      <c r="L130" s="426"/>
    </row>
    <row r="131" spans="1:12" ht="20" customHeight="1">
      <c r="A131" s="393"/>
      <c r="B131" s="425" t="s">
        <v>1988</v>
      </c>
      <c r="C131" s="422"/>
      <c r="D131" s="423"/>
      <c r="E131" s="401">
        <v>1</v>
      </c>
      <c r="F131" s="401"/>
      <c r="G131" s="401">
        <v>1</v>
      </c>
      <c r="H131" s="401"/>
      <c r="I131" s="347">
        <v>800</v>
      </c>
      <c r="J131" s="265" t="s">
        <v>25</v>
      </c>
      <c r="K131" s="425">
        <f t="shared" ref="K131:K132" si="6">E131*G131*I131</f>
        <v>800</v>
      </c>
      <c r="L131" s="426"/>
    </row>
    <row r="132" spans="1:12" ht="20" customHeight="1">
      <c r="A132" s="393"/>
      <c r="B132" s="425" t="s">
        <v>1979</v>
      </c>
      <c r="C132" s="422" t="s">
        <v>1987</v>
      </c>
      <c r="D132" s="423"/>
      <c r="E132" s="401">
        <v>2</v>
      </c>
      <c r="F132" s="401"/>
      <c r="G132" s="401">
        <v>1</v>
      </c>
      <c r="H132" s="401"/>
      <c r="I132" s="347">
        <v>300</v>
      </c>
      <c r="J132" s="265" t="s">
        <v>25</v>
      </c>
      <c r="K132" s="425">
        <f t="shared" si="6"/>
        <v>600</v>
      </c>
      <c r="L132" s="426"/>
    </row>
    <row r="133" spans="1:12" ht="20" customHeight="1">
      <c r="A133" s="393"/>
      <c r="B133" s="425" t="s">
        <v>1989</v>
      </c>
      <c r="C133" s="422"/>
      <c r="D133" s="423"/>
      <c r="E133" s="401">
        <v>1</v>
      </c>
      <c r="F133" s="401"/>
      <c r="G133" s="401">
        <v>1</v>
      </c>
      <c r="H133" s="401"/>
      <c r="I133" s="347">
        <v>800</v>
      </c>
      <c r="J133" s="265" t="s">
        <v>25</v>
      </c>
      <c r="K133" s="425">
        <f t="shared" ref="K133:K135" si="7">E133*G133*I133</f>
        <v>800</v>
      </c>
      <c r="L133" s="426"/>
    </row>
    <row r="134" spans="1:12" ht="20" customHeight="1">
      <c r="A134" s="393"/>
      <c r="B134" s="425" t="s">
        <v>1980</v>
      </c>
      <c r="C134" s="422" t="s">
        <v>1990</v>
      </c>
      <c r="D134" s="423"/>
      <c r="E134" s="401">
        <v>8</v>
      </c>
      <c r="F134" s="401"/>
      <c r="G134" s="401">
        <v>1</v>
      </c>
      <c r="H134" s="401"/>
      <c r="I134" s="347">
        <v>300</v>
      </c>
      <c r="J134" s="265" t="s">
        <v>25</v>
      </c>
      <c r="K134" s="425">
        <f t="shared" si="7"/>
        <v>2400</v>
      </c>
      <c r="L134" s="426"/>
    </row>
    <row r="135" spans="1:12" ht="20" customHeight="1">
      <c r="A135" s="393"/>
      <c r="B135" s="425" t="s">
        <v>1981</v>
      </c>
      <c r="C135" s="422" t="s">
        <v>1969</v>
      </c>
      <c r="D135" s="423"/>
      <c r="E135" s="401">
        <v>1</v>
      </c>
      <c r="F135" s="401"/>
      <c r="G135" s="401">
        <v>2</v>
      </c>
      <c r="H135" s="401"/>
      <c r="I135" s="347">
        <v>800</v>
      </c>
      <c r="J135" s="265" t="s">
        <v>25</v>
      </c>
      <c r="K135" s="425">
        <f t="shared" si="7"/>
        <v>1600</v>
      </c>
      <c r="L135" s="426"/>
    </row>
    <row r="136" spans="1:12" ht="20" customHeight="1">
      <c r="A136" s="393"/>
      <c r="B136" s="427" t="s">
        <v>184</v>
      </c>
      <c r="C136" s="428" t="s">
        <v>1966</v>
      </c>
      <c r="D136" s="428"/>
      <c r="E136" s="265">
        <v>35</v>
      </c>
      <c r="F136" s="265" t="s">
        <v>80</v>
      </c>
      <c r="G136" s="265">
        <v>1</v>
      </c>
      <c r="H136" s="265" t="s">
        <v>24</v>
      </c>
      <c r="I136" s="311">
        <v>240</v>
      </c>
      <c r="J136" s="265" t="s">
        <v>25</v>
      </c>
      <c r="K136" s="377">
        <f>E136*G136*I136</f>
        <v>8400</v>
      </c>
      <c r="L136" s="429" t="s">
        <v>2847</v>
      </c>
    </row>
    <row r="137" spans="1:12" ht="20" customHeight="1">
      <c r="A137" s="393"/>
      <c r="B137" s="427" t="s">
        <v>1968</v>
      </c>
      <c r="C137" s="428" t="s">
        <v>1970</v>
      </c>
      <c r="D137" s="428"/>
      <c r="E137" s="265">
        <v>4</v>
      </c>
      <c r="F137" s="265"/>
      <c r="G137" s="265">
        <v>2</v>
      </c>
      <c r="H137" s="265"/>
      <c r="I137" s="311">
        <v>300</v>
      </c>
      <c r="J137" s="265" t="s">
        <v>25</v>
      </c>
      <c r="K137" s="377">
        <f>E137*G137*I137</f>
        <v>2400</v>
      </c>
      <c r="L137" s="429"/>
    </row>
    <row r="138" spans="1:12" ht="20" customHeight="1">
      <c r="A138" s="393"/>
      <c r="B138" s="427" t="s">
        <v>1968</v>
      </c>
      <c r="C138" s="430" t="s">
        <v>1969</v>
      </c>
      <c r="D138" s="431"/>
      <c r="E138" s="401">
        <v>1</v>
      </c>
      <c r="F138" s="401"/>
      <c r="G138" s="401">
        <v>1</v>
      </c>
      <c r="H138" s="401"/>
      <c r="I138" s="347">
        <v>800</v>
      </c>
      <c r="J138" s="265" t="s">
        <v>25</v>
      </c>
      <c r="K138" s="425">
        <f>E138*G138*I138</f>
        <v>800</v>
      </c>
      <c r="L138" s="426" t="s">
        <v>1971</v>
      </c>
    </row>
    <row r="139" spans="1:12" ht="20" customHeight="1">
      <c r="A139" s="393"/>
      <c r="B139" s="425"/>
      <c r="C139" s="414"/>
      <c r="D139" s="432"/>
      <c r="E139" s="401"/>
      <c r="F139" s="401"/>
      <c r="G139" s="401"/>
      <c r="H139" s="401"/>
      <c r="I139" s="347"/>
      <c r="J139" s="401"/>
      <c r="K139" s="425"/>
      <c r="L139" s="426"/>
    </row>
    <row r="140" spans="1:12" ht="20" customHeight="1">
      <c r="A140" s="393"/>
      <c r="B140" s="425"/>
      <c r="C140" s="422"/>
      <c r="D140" s="423"/>
      <c r="E140" s="401"/>
      <c r="F140" s="401"/>
      <c r="G140" s="401"/>
      <c r="H140" s="401"/>
      <c r="I140" s="347"/>
      <c r="J140" s="265"/>
      <c r="K140" s="425"/>
      <c r="L140" s="426"/>
    </row>
    <row r="141" spans="1:12" ht="20" customHeight="1">
      <c r="A141" s="298"/>
      <c r="B141" s="427"/>
      <c r="C141" s="428"/>
      <c r="D141" s="428"/>
      <c r="E141" s="265"/>
      <c r="F141" s="265"/>
      <c r="G141" s="265"/>
      <c r="H141" s="265"/>
      <c r="I141" s="311"/>
      <c r="J141" s="265"/>
      <c r="K141" s="377"/>
      <c r="L141" s="429"/>
    </row>
    <row r="142" spans="1:12" ht="20" customHeight="1">
      <c r="A142" s="393"/>
      <c r="B142" s="281" t="s">
        <v>3763</v>
      </c>
      <c r="C142" s="430" t="s">
        <v>3635</v>
      </c>
      <c r="D142" s="431"/>
      <c r="E142" s="401">
        <v>1</v>
      </c>
      <c r="F142" s="401"/>
      <c r="G142" s="401">
        <v>1</v>
      </c>
      <c r="H142" s="401"/>
      <c r="I142" s="347">
        <v>538</v>
      </c>
      <c r="J142" s="401"/>
      <c r="K142" s="377">
        <f>E142*G142*I142</f>
        <v>538</v>
      </c>
      <c r="L142" s="426"/>
    </row>
    <row r="143" spans="1:12" ht="18">
      <c r="A143" s="298"/>
      <c r="B143" s="281" t="s">
        <v>3763</v>
      </c>
      <c r="C143" s="356" t="s">
        <v>3654</v>
      </c>
      <c r="D143" s="356"/>
      <c r="E143" s="409">
        <v>1</v>
      </c>
      <c r="F143" s="409"/>
      <c r="G143" s="282">
        <v>1</v>
      </c>
      <c r="H143" s="410"/>
      <c r="I143" s="410">
        <v>692</v>
      </c>
      <c r="J143" s="281"/>
      <c r="K143" s="370">
        <f>E143*G143*I143</f>
        <v>692</v>
      </c>
      <c r="L143" s="424"/>
    </row>
    <row r="144" spans="1:12" ht="18">
      <c r="A144" s="393"/>
      <c r="B144" s="281" t="s">
        <v>3763</v>
      </c>
      <c r="C144" s="356" t="s">
        <v>3655</v>
      </c>
      <c r="D144" s="356"/>
      <c r="E144" s="409">
        <v>1</v>
      </c>
      <c r="F144" s="409"/>
      <c r="G144" s="282">
        <v>1</v>
      </c>
      <c r="H144" s="410"/>
      <c r="I144" s="410"/>
      <c r="J144" s="281"/>
      <c r="K144" s="370">
        <v>396.72</v>
      </c>
      <c r="L144" s="424"/>
    </row>
    <row r="145" spans="1:12" ht="18">
      <c r="A145" s="393"/>
      <c r="B145" s="281" t="s">
        <v>3763</v>
      </c>
      <c r="C145" s="356" t="s">
        <v>3656</v>
      </c>
      <c r="D145" s="356"/>
      <c r="E145" s="409">
        <v>1</v>
      </c>
      <c r="F145" s="409"/>
      <c r="G145" s="282">
        <v>1</v>
      </c>
      <c r="H145" s="410"/>
      <c r="I145" s="410">
        <v>699</v>
      </c>
      <c r="J145" s="281"/>
      <c r="K145" s="370">
        <v>699</v>
      </c>
      <c r="L145" s="424"/>
    </row>
    <row r="146" spans="1:12" ht="20" customHeight="1">
      <c r="A146" s="298"/>
      <c r="B146" s="281" t="s">
        <v>3763</v>
      </c>
      <c r="C146" s="356" t="s">
        <v>3657</v>
      </c>
      <c r="D146" s="356"/>
      <c r="E146" s="409">
        <v>1</v>
      </c>
      <c r="F146" s="409"/>
      <c r="G146" s="282">
        <v>1</v>
      </c>
      <c r="H146" s="410"/>
      <c r="I146" s="410">
        <v>260</v>
      </c>
      <c r="J146" s="281"/>
      <c r="K146" s="370">
        <v>260</v>
      </c>
      <c r="L146" s="424" t="s">
        <v>3658</v>
      </c>
    </row>
    <row r="147" spans="1:12" ht="20" customHeight="1">
      <c r="A147" s="393"/>
      <c r="K147" s="198"/>
    </row>
    <row r="148" spans="1:12" ht="18">
      <c r="A148" s="298"/>
      <c r="B148" s="427" t="s">
        <v>81</v>
      </c>
      <c r="C148" s="433" t="s">
        <v>185</v>
      </c>
      <c r="D148" s="434"/>
      <c r="E148" s="390">
        <v>230</v>
      </c>
      <c r="F148" s="390" t="s">
        <v>83</v>
      </c>
      <c r="G148" s="390">
        <v>1</v>
      </c>
      <c r="H148" s="390" t="s">
        <v>23</v>
      </c>
      <c r="I148" s="354">
        <v>65</v>
      </c>
      <c r="J148" s="390" t="s">
        <v>25</v>
      </c>
      <c r="K148" s="404">
        <f>E148*G148*I148</f>
        <v>14950</v>
      </c>
      <c r="L148" s="429" t="s">
        <v>186</v>
      </c>
    </row>
    <row r="149" spans="1:12" ht="18">
      <c r="A149" s="298"/>
      <c r="B149" s="435" t="s">
        <v>87</v>
      </c>
      <c r="C149" s="289" t="s">
        <v>3630</v>
      </c>
      <c r="D149" s="289"/>
      <c r="E149" s="281">
        <v>216</v>
      </c>
      <c r="F149" s="281" t="s">
        <v>83</v>
      </c>
      <c r="G149" s="281">
        <v>1</v>
      </c>
      <c r="H149" s="281" t="s">
        <v>23</v>
      </c>
      <c r="I149" s="283">
        <v>1</v>
      </c>
      <c r="J149" s="281" t="s">
        <v>25</v>
      </c>
      <c r="K149" s="370">
        <v>6808</v>
      </c>
      <c r="L149" s="436"/>
    </row>
    <row r="150" spans="1:12" ht="18">
      <c r="A150" s="393"/>
      <c r="B150" s="437" t="s">
        <v>3631</v>
      </c>
      <c r="C150" s="289" t="s">
        <v>3629</v>
      </c>
      <c r="D150" s="289"/>
      <c r="E150" s="281">
        <v>400</v>
      </c>
      <c r="F150" s="281" t="s">
        <v>1849</v>
      </c>
      <c r="G150" s="281">
        <v>1</v>
      </c>
      <c r="H150" s="281"/>
      <c r="I150" s="200">
        <v>1</v>
      </c>
      <c r="J150" s="281" t="s">
        <v>25</v>
      </c>
      <c r="K150" s="370">
        <v>574.20000000000005</v>
      </c>
      <c r="L150" s="436"/>
    </row>
    <row r="151" spans="1:12" ht="20" customHeight="1">
      <c r="A151" s="298"/>
      <c r="B151" s="435" t="s">
        <v>87</v>
      </c>
      <c r="C151" s="289" t="s">
        <v>187</v>
      </c>
      <c r="D151" s="289"/>
      <c r="E151" s="281">
        <v>400</v>
      </c>
      <c r="F151" s="281" t="s">
        <v>83</v>
      </c>
      <c r="G151" s="281">
        <v>1</v>
      </c>
      <c r="H151" s="281" t="s">
        <v>23</v>
      </c>
      <c r="I151" s="283">
        <v>2.8</v>
      </c>
      <c r="J151" s="281" t="s">
        <v>25</v>
      </c>
      <c r="K151" s="370">
        <v>1120</v>
      </c>
      <c r="L151" s="436" t="s">
        <v>188</v>
      </c>
    </row>
    <row r="152" spans="1:12" ht="20" customHeight="1">
      <c r="A152" s="298"/>
      <c r="B152" s="435" t="s">
        <v>87</v>
      </c>
      <c r="C152" s="438" t="s">
        <v>189</v>
      </c>
      <c r="D152" s="438"/>
      <c r="E152" s="266">
        <v>210</v>
      </c>
      <c r="F152" s="266" t="s">
        <v>83</v>
      </c>
      <c r="G152" s="266">
        <v>1</v>
      </c>
      <c r="H152" s="266" t="s">
        <v>23</v>
      </c>
      <c r="I152" s="347">
        <v>39</v>
      </c>
      <c r="J152" s="266" t="s">
        <v>25</v>
      </c>
      <c r="K152" s="439">
        <v>3822.9</v>
      </c>
      <c r="L152" s="429" t="s">
        <v>3633</v>
      </c>
    </row>
    <row r="153" spans="1:12" ht="20" customHeight="1">
      <c r="A153" s="298"/>
      <c r="B153" s="435" t="s">
        <v>87</v>
      </c>
      <c r="C153" s="440" t="s">
        <v>190</v>
      </c>
      <c r="D153" s="440"/>
      <c r="E153" s="265">
        <v>210</v>
      </c>
      <c r="F153" s="265" t="s">
        <v>83</v>
      </c>
      <c r="G153" s="265">
        <v>3</v>
      </c>
      <c r="H153" s="265" t="s">
        <v>23</v>
      </c>
      <c r="I153" s="311"/>
      <c r="J153" s="265" t="s">
        <v>25</v>
      </c>
      <c r="K153" s="377">
        <v>8392.2000000000007</v>
      </c>
      <c r="L153" s="429"/>
    </row>
    <row r="154" spans="1:12" ht="20" customHeight="1">
      <c r="A154" s="298"/>
      <c r="B154" s="435" t="s">
        <v>87</v>
      </c>
      <c r="C154" s="440" t="s">
        <v>191</v>
      </c>
      <c r="D154" s="440"/>
      <c r="E154" s="265">
        <v>210</v>
      </c>
      <c r="F154" s="265" t="s">
        <v>83</v>
      </c>
      <c r="G154" s="265">
        <v>1</v>
      </c>
      <c r="H154" s="265" t="s">
        <v>23</v>
      </c>
      <c r="I154" s="311"/>
      <c r="J154" s="265" t="s">
        <v>25</v>
      </c>
      <c r="K154" s="377">
        <v>8885.66</v>
      </c>
      <c r="L154" s="429"/>
    </row>
    <row r="155" spans="1:12" ht="20" customHeight="1">
      <c r="A155" s="298"/>
      <c r="B155" s="435" t="s">
        <v>87</v>
      </c>
      <c r="C155" s="428" t="s">
        <v>192</v>
      </c>
      <c r="D155" s="428"/>
      <c r="E155" s="265">
        <v>210</v>
      </c>
      <c r="F155" s="265" t="s">
        <v>74</v>
      </c>
      <c r="G155" s="265">
        <v>1</v>
      </c>
      <c r="H155" s="265" t="s">
        <v>23</v>
      </c>
      <c r="I155" s="265">
        <v>190</v>
      </c>
      <c r="J155" s="265" t="s">
        <v>25</v>
      </c>
      <c r="K155" s="377">
        <f>E155*G155*I155</f>
        <v>39900</v>
      </c>
      <c r="L155" s="429" t="s">
        <v>3634</v>
      </c>
    </row>
    <row r="156" spans="1:12" ht="20" customHeight="1">
      <c r="A156" s="298"/>
      <c r="B156" s="435"/>
      <c r="C156" s="428"/>
      <c r="D156" s="428"/>
      <c r="E156" s="265"/>
      <c r="F156" s="265"/>
      <c r="G156" s="265"/>
      <c r="H156" s="265"/>
      <c r="I156" s="265"/>
      <c r="J156" s="265"/>
      <c r="K156" s="377"/>
      <c r="L156" s="429"/>
    </row>
    <row r="157" spans="1:12" ht="18">
      <c r="A157" s="298"/>
      <c r="B157" s="427" t="s">
        <v>78</v>
      </c>
      <c r="C157" s="298" t="s">
        <v>193</v>
      </c>
      <c r="D157" s="298"/>
      <c r="E157" s="265">
        <v>1000</v>
      </c>
      <c r="F157" s="265" t="s">
        <v>89</v>
      </c>
      <c r="G157" s="265">
        <v>1</v>
      </c>
      <c r="H157" s="265" t="s">
        <v>23</v>
      </c>
      <c r="I157" s="265">
        <v>3.5</v>
      </c>
      <c r="J157" s="265" t="s">
        <v>25</v>
      </c>
      <c r="K157" s="377">
        <f>E157*G157*I157</f>
        <v>3500</v>
      </c>
      <c r="L157" s="429"/>
    </row>
    <row r="158" spans="1:12" ht="17">
      <c r="A158" s="298"/>
      <c r="B158" s="427"/>
      <c r="C158" s="298"/>
      <c r="D158" s="298"/>
      <c r="E158" s="441"/>
      <c r="F158" s="441"/>
      <c r="G158" s="441"/>
      <c r="H158" s="441"/>
      <c r="I158" s="441"/>
      <c r="J158" s="265"/>
      <c r="K158" s="377"/>
      <c r="L158" s="442"/>
    </row>
    <row r="159" spans="1:12" ht="18">
      <c r="A159" s="298"/>
      <c r="B159" s="427"/>
      <c r="C159" s="428" t="s">
        <v>3679</v>
      </c>
      <c r="D159" s="428"/>
      <c r="E159" s="441">
        <v>1</v>
      </c>
      <c r="F159" s="441" t="s">
        <v>23</v>
      </c>
      <c r="G159" s="441">
        <v>1</v>
      </c>
      <c r="H159" s="441" t="s">
        <v>24</v>
      </c>
      <c r="I159" s="441">
        <v>1560.06</v>
      </c>
      <c r="J159" s="265" t="s">
        <v>25</v>
      </c>
      <c r="K159" s="377">
        <f>E159*G159*I159</f>
        <v>1560.06</v>
      </c>
      <c r="L159" s="443" t="s">
        <v>3680</v>
      </c>
    </row>
    <row r="160" spans="1:12" ht="17">
      <c r="A160" s="393"/>
      <c r="B160" s="425"/>
      <c r="C160" s="430" t="s">
        <v>3677</v>
      </c>
      <c r="D160" s="431"/>
      <c r="E160" s="390">
        <v>1</v>
      </c>
      <c r="F160" s="390"/>
      <c r="G160" s="390">
        <v>1</v>
      </c>
      <c r="H160" s="390"/>
      <c r="I160" s="390"/>
      <c r="J160" s="401"/>
      <c r="K160" s="425">
        <v>234.99</v>
      </c>
      <c r="L160" s="444" t="s">
        <v>3678</v>
      </c>
    </row>
    <row r="161" spans="1:12" ht="18">
      <c r="A161" s="298"/>
      <c r="B161" s="427" t="s">
        <v>100</v>
      </c>
      <c r="C161" s="428" t="s">
        <v>194</v>
      </c>
      <c r="D161" s="428"/>
      <c r="E161" s="296">
        <v>1</v>
      </c>
      <c r="F161" s="296" t="s">
        <v>23</v>
      </c>
      <c r="G161" s="445">
        <v>1</v>
      </c>
      <c r="H161" s="265" t="s">
        <v>24</v>
      </c>
      <c r="I161" s="296">
        <v>13568.34</v>
      </c>
      <c r="J161" s="265" t="s">
        <v>25</v>
      </c>
      <c r="K161" s="377">
        <f>E161*G161*I161</f>
        <v>13568.34</v>
      </c>
      <c r="L161" s="446"/>
    </row>
    <row r="162" spans="1:12" ht="17">
      <c r="A162" s="393"/>
      <c r="B162" s="425"/>
      <c r="C162" s="430" t="s">
        <v>3635</v>
      </c>
      <c r="D162" s="431"/>
      <c r="E162" s="344">
        <v>2</v>
      </c>
      <c r="F162" s="344"/>
      <c r="G162" s="447"/>
      <c r="H162" s="401"/>
      <c r="I162" s="344"/>
      <c r="J162" s="401"/>
      <c r="K162" s="425">
        <v>538</v>
      </c>
      <c r="L162" s="448"/>
    </row>
    <row r="163" spans="1:12" ht="17">
      <c r="A163" s="393"/>
      <c r="B163" s="425"/>
      <c r="C163" s="430" t="s">
        <v>3659</v>
      </c>
      <c r="D163" s="431"/>
      <c r="E163" s="344">
        <v>2</v>
      </c>
      <c r="F163" s="344"/>
      <c r="G163" s="447"/>
      <c r="H163" s="401"/>
      <c r="I163" s="344"/>
      <c r="J163" s="401"/>
      <c r="K163" s="425">
        <v>157.99</v>
      </c>
      <c r="L163" s="448"/>
    </row>
    <row r="164" spans="1:12" ht="17">
      <c r="A164" s="393"/>
      <c r="B164" s="425"/>
      <c r="C164" s="430" t="s">
        <v>3663</v>
      </c>
      <c r="D164" s="431"/>
      <c r="E164" s="344">
        <v>1</v>
      </c>
      <c r="F164" s="344"/>
      <c r="G164" s="447"/>
      <c r="H164" s="401"/>
      <c r="I164" s="344"/>
      <c r="J164" s="401"/>
      <c r="K164" s="425">
        <v>250.7</v>
      </c>
      <c r="L164" s="448"/>
    </row>
    <row r="165" spans="1:12" ht="17">
      <c r="A165" s="393"/>
      <c r="B165" s="404" t="s">
        <v>3722</v>
      </c>
      <c r="C165" s="449" t="s">
        <v>3723</v>
      </c>
      <c r="D165" s="450"/>
      <c r="E165" s="451">
        <v>1</v>
      </c>
      <c r="F165" s="451"/>
      <c r="G165" s="451">
        <v>1</v>
      </c>
      <c r="H165" s="451"/>
      <c r="I165" s="451">
        <v>1800</v>
      </c>
      <c r="J165" s="451"/>
      <c r="K165" s="452">
        <f>I165*G165*E165</f>
        <v>1800</v>
      </c>
      <c r="L165" s="451"/>
    </row>
    <row r="166" spans="1:12" ht="20" customHeight="1">
      <c r="A166" s="413"/>
      <c r="B166" s="370" t="s">
        <v>195</v>
      </c>
      <c r="C166" s="415" t="s">
        <v>94</v>
      </c>
      <c r="D166" s="415"/>
      <c r="E166" s="283">
        <v>80</v>
      </c>
      <c r="F166" s="283" t="s">
        <v>23</v>
      </c>
      <c r="G166" s="199">
        <v>1</v>
      </c>
      <c r="H166" s="281" t="s">
        <v>24</v>
      </c>
      <c r="I166" s="283">
        <v>150</v>
      </c>
      <c r="J166" s="281" t="s">
        <v>25</v>
      </c>
      <c r="K166" s="370">
        <f>E166*G166*I166</f>
        <v>12000</v>
      </c>
      <c r="L166" s="453" t="s">
        <v>3739</v>
      </c>
    </row>
    <row r="167" spans="1:12" ht="20" customHeight="1">
      <c r="A167" s="413"/>
      <c r="B167" s="370" t="s">
        <v>196</v>
      </c>
      <c r="C167" s="415" t="s">
        <v>197</v>
      </c>
      <c r="D167" s="415"/>
      <c r="E167" s="283">
        <v>200</v>
      </c>
      <c r="F167" s="283" t="s">
        <v>74</v>
      </c>
      <c r="G167" s="199">
        <v>1</v>
      </c>
      <c r="H167" s="281" t="s">
        <v>24</v>
      </c>
      <c r="I167" s="283">
        <v>400</v>
      </c>
      <c r="J167" s="281" t="s">
        <v>25</v>
      </c>
      <c r="K167" s="370">
        <f>E167*G167*I167</f>
        <v>80000</v>
      </c>
      <c r="L167" s="453"/>
    </row>
    <row r="168" spans="1:12" ht="20" customHeight="1">
      <c r="A168" s="413"/>
      <c r="B168" s="282" t="s">
        <v>92</v>
      </c>
      <c r="C168" s="454" t="s">
        <v>198</v>
      </c>
      <c r="D168" s="454"/>
      <c r="E168" s="281">
        <v>600</v>
      </c>
      <c r="F168" s="281" t="s">
        <v>93</v>
      </c>
      <c r="G168" s="199">
        <v>1</v>
      </c>
      <c r="H168" s="281" t="s">
        <v>24</v>
      </c>
      <c r="I168" s="281">
        <v>3.5</v>
      </c>
      <c r="J168" s="281" t="s">
        <v>25</v>
      </c>
      <c r="K168" s="370">
        <f>E168*G168*I168</f>
        <v>2100</v>
      </c>
      <c r="L168" s="453"/>
    </row>
    <row r="169" spans="1:12" ht="20" customHeight="1">
      <c r="A169" s="413"/>
      <c r="B169" s="370" t="s">
        <v>100</v>
      </c>
      <c r="C169" s="415" t="s">
        <v>199</v>
      </c>
      <c r="D169" s="415"/>
      <c r="E169" s="283">
        <v>2</v>
      </c>
      <c r="F169" s="283" t="s">
        <v>74</v>
      </c>
      <c r="G169" s="199">
        <v>1</v>
      </c>
      <c r="H169" s="281" t="s">
        <v>24</v>
      </c>
      <c r="I169" s="283">
        <v>500</v>
      </c>
      <c r="J169" s="281" t="s">
        <v>25</v>
      </c>
      <c r="K169" s="370">
        <f>E169*G169*I169</f>
        <v>1000</v>
      </c>
      <c r="L169" s="453"/>
    </row>
    <row r="170" spans="1:12" ht="20" customHeight="1">
      <c r="A170" s="413"/>
      <c r="B170" s="370"/>
      <c r="C170" s="415" t="s">
        <v>3675</v>
      </c>
      <c r="D170" s="415"/>
      <c r="E170" s="283">
        <v>1</v>
      </c>
      <c r="F170" s="283"/>
      <c r="G170" s="199">
        <v>1</v>
      </c>
      <c r="H170" s="281"/>
      <c r="I170" s="283">
        <v>637.49</v>
      </c>
      <c r="J170" s="281"/>
      <c r="K170" s="370">
        <f>E170*G170*I170</f>
        <v>637.49</v>
      </c>
      <c r="L170" s="455" t="s">
        <v>3676</v>
      </c>
    </row>
    <row r="171" spans="1:12" ht="20" customHeight="1">
      <c r="A171" s="298"/>
      <c r="B171" s="439"/>
      <c r="C171" s="456" t="s">
        <v>3674</v>
      </c>
      <c r="D171" s="456"/>
      <c r="E171" s="457">
        <v>1</v>
      </c>
      <c r="F171" s="457"/>
      <c r="G171" s="458">
        <v>1</v>
      </c>
      <c r="H171" s="266"/>
      <c r="I171" s="457">
        <v>376.98</v>
      </c>
      <c r="J171" s="266"/>
      <c r="K171" s="439">
        <f>E171*G171*I171</f>
        <v>376.98</v>
      </c>
      <c r="L171" s="448"/>
    </row>
    <row r="172" spans="1:12" ht="20" customHeight="1">
      <c r="A172" s="298"/>
      <c r="B172" s="427" t="s">
        <v>100</v>
      </c>
      <c r="C172" s="428" t="s">
        <v>200</v>
      </c>
      <c r="D172" s="428"/>
      <c r="E172" s="296">
        <v>800</v>
      </c>
      <c r="F172" s="296" t="s">
        <v>74</v>
      </c>
      <c r="G172" s="445">
        <v>1</v>
      </c>
      <c r="H172" s="265" t="s">
        <v>24</v>
      </c>
      <c r="I172" s="296">
        <v>12.5</v>
      </c>
      <c r="J172" s="265" t="s">
        <v>25</v>
      </c>
      <c r="K172" s="377">
        <f>E172*G172*I172</f>
        <v>10000</v>
      </c>
      <c r="L172" s="446" t="s">
        <v>201</v>
      </c>
    </row>
    <row r="173" spans="1:12" ht="20" customHeight="1">
      <c r="A173" s="298"/>
      <c r="B173" s="427" t="s">
        <v>100</v>
      </c>
      <c r="C173" s="428" t="s">
        <v>202</v>
      </c>
      <c r="D173" s="428"/>
      <c r="E173" s="296">
        <v>1</v>
      </c>
      <c r="F173" s="296" t="s">
        <v>23</v>
      </c>
      <c r="G173" s="445">
        <v>1</v>
      </c>
      <c r="H173" s="265" t="s">
        <v>74</v>
      </c>
      <c r="I173" s="296">
        <v>692</v>
      </c>
      <c r="J173" s="265" t="s">
        <v>25</v>
      </c>
      <c r="K173" s="377">
        <f>E173*G173*I173</f>
        <v>692</v>
      </c>
      <c r="L173" s="446"/>
    </row>
    <row r="174" spans="1:12" ht="18">
      <c r="A174" s="298"/>
      <c r="B174" s="427" t="s">
        <v>100</v>
      </c>
      <c r="C174" s="428" t="s">
        <v>203</v>
      </c>
      <c r="D174" s="428"/>
      <c r="E174" s="296">
        <v>1</v>
      </c>
      <c r="F174" s="296" t="s">
        <v>74</v>
      </c>
      <c r="G174" s="445">
        <v>1</v>
      </c>
      <c r="H174" s="265" t="s">
        <v>23</v>
      </c>
      <c r="I174" s="296"/>
      <c r="J174" s="265" t="s">
        <v>25</v>
      </c>
      <c r="K174" s="377">
        <v>575.99</v>
      </c>
      <c r="L174" s="459" t="s">
        <v>3671</v>
      </c>
    </row>
    <row r="175" spans="1:12" ht="17">
      <c r="A175" s="393"/>
      <c r="B175" s="425" t="s">
        <v>3669</v>
      </c>
      <c r="C175" s="430" t="s">
        <v>3670</v>
      </c>
      <c r="D175" s="431"/>
      <c r="E175" s="344">
        <v>1</v>
      </c>
      <c r="F175" s="344"/>
      <c r="G175" s="447">
        <v>1</v>
      </c>
      <c r="H175" s="401"/>
      <c r="I175" s="344">
        <v>2397.0300000000002</v>
      </c>
      <c r="J175" s="401"/>
      <c r="K175" s="425">
        <f>E175*G175*I175</f>
        <v>2397.0300000000002</v>
      </c>
      <c r="L175" s="448"/>
    </row>
    <row r="176" spans="1:12" ht="20" customHeight="1">
      <c r="A176" s="298"/>
      <c r="B176" s="427"/>
      <c r="C176" s="428" t="s">
        <v>3667</v>
      </c>
      <c r="D176" s="428"/>
      <c r="E176" s="296">
        <v>10</v>
      </c>
      <c r="F176" s="296" t="s">
        <v>3668</v>
      </c>
      <c r="G176" s="445">
        <v>1</v>
      </c>
      <c r="H176" s="265"/>
      <c r="I176" s="296">
        <v>9.9979999999999993</v>
      </c>
      <c r="J176" s="265"/>
      <c r="K176" s="377">
        <v>99.98</v>
      </c>
      <c r="L176" s="460"/>
    </row>
    <row r="177" spans="1:12" ht="20" customHeight="1">
      <c r="A177" s="393"/>
      <c r="B177" s="425"/>
      <c r="C177" s="430" t="s">
        <v>3665</v>
      </c>
      <c r="D177" s="431"/>
      <c r="E177" s="344">
        <v>1</v>
      </c>
      <c r="F177" s="344"/>
      <c r="G177" s="447">
        <v>1</v>
      </c>
      <c r="H177" s="401"/>
      <c r="I177" s="344">
        <v>73.790000000000006</v>
      </c>
      <c r="J177" s="401"/>
      <c r="K177" s="425">
        <f>E177*G177*I177</f>
        <v>73.790000000000006</v>
      </c>
      <c r="L177" s="461" t="s">
        <v>3666</v>
      </c>
    </row>
    <row r="178" spans="1:12" ht="20" customHeight="1">
      <c r="A178" s="393"/>
      <c r="B178" s="425"/>
      <c r="C178" s="430" t="s">
        <v>3636</v>
      </c>
      <c r="D178" s="431"/>
      <c r="E178" s="344">
        <v>1000</v>
      </c>
      <c r="F178" s="344"/>
      <c r="G178" s="447">
        <v>1</v>
      </c>
      <c r="H178" s="401"/>
      <c r="I178" s="344">
        <v>12.5</v>
      </c>
      <c r="J178" s="401"/>
      <c r="K178" s="425">
        <f>E178*G178*I178</f>
        <v>12500</v>
      </c>
      <c r="L178" s="461"/>
    </row>
    <row r="179" spans="1:12" ht="20" customHeight="1">
      <c r="A179" s="393"/>
      <c r="B179" s="425" t="s">
        <v>1844</v>
      </c>
      <c r="C179" s="430" t="s">
        <v>3637</v>
      </c>
      <c r="D179" s="431"/>
      <c r="E179" s="344">
        <v>1</v>
      </c>
      <c r="F179" s="344"/>
      <c r="G179" s="447">
        <v>1</v>
      </c>
      <c r="H179" s="401"/>
      <c r="I179" s="344">
        <v>8154</v>
      </c>
      <c r="J179" s="401"/>
      <c r="K179" s="425">
        <f>E179*G179*I179</f>
        <v>8154</v>
      </c>
      <c r="L179" s="461"/>
    </row>
    <row r="180" spans="1:12" ht="20" customHeight="1">
      <c r="A180" s="393"/>
      <c r="B180" s="425" t="s">
        <v>3638</v>
      </c>
      <c r="C180" s="430" t="s">
        <v>3639</v>
      </c>
      <c r="D180" s="431"/>
      <c r="E180" s="344">
        <v>1</v>
      </c>
      <c r="F180" s="344"/>
      <c r="G180" s="447">
        <v>1</v>
      </c>
      <c r="H180" s="401"/>
      <c r="I180" s="344">
        <v>20000</v>
      </c>
      <c r="J180" s="401"/>
      <c r="K180" s="425">
        <f>E180*G180*I180</f>
        <v>20000</v>
      </c>
      <c r="L180" s="461"/>
    </row>
    <row r="181" spans="1:12" ht="20" customHeight="1">
      <c r="A181" s="393"/>
      <c r="B181" s="425" t="s">
        <v>3728</v>
      </c>
      <c r="C181" s="430" t="s">
        <v>3729</v>
      </c>
      <c r="D181" s="431"/>
      <c r="E181" s="344">
        <v>1</v>
      </c>
      <c r="F181" s="344"/>
      <c r="G181" s="447">
        <v>1</v>
      </c>
      <c r="H181" s="401"/>
      <c r="I181" s="344">
        <v>50000</v>
      </c>
      <c r="J181" s="401"/>
      <c r="K181" s="425">
        <f>E181*G181*I181</f>
        <v>50000</v>
      </c>
      <c r="L181" s="461"/>
    </row>
    <row r="182" spans="1:12" ht="20" customHeight="1">
      <c r="A182" s="298"/>
      <c r="B182" s="427" t="s">
        <v>3724</v>
      </c>
      <c r="C182" s="428" t="s">
        <v>3725</v>
      </c>
      <c r="D182" s="428"/>
      <c r="E182" s="296">
        <v>1</v>
      </c>
      <c r="F182" s="296"/>
      <c r="G182" s="445">
        <v>1</v>
      </c>
      <c r="H182" s="265"/>
      <c r="I182" s="296">
        <v>422.51</v>
      </c>
      <c r="J182" s="265"/>
      <c r="K182" s="377">
        <f>E182*G182*I182</f>
        <v>422.51</v>
      </c>
      <c r="L182" s="460"/>
    </row>
    <row r="183" spans="1:12" ht="17">
      <c r="A183" s="462" t="s">
        <v>104</v>
      </c>
      <c r="B183" s="462"/>
      <c r="C183" s="462"/>
      <c r="D183" s="462"/>
      <c r="E183" s="462"/>
      <c r="F183" s="462"/>
      <c r="G183" s="462"/>
      <c r="H183" s="462"/>
      <c r="I183" s="462"/>
      <c r="J183" s="462"/>
      <c r="K183" s="463">
        <f>SUM(K106:K182)</f>
        <v>407447.88999999996</v>
      </c>
      <c r="L183" s="464"/>
    </row>
    <row r="184" spans="1:12" ht="18">
      <c r="A184" s="298" t="s">
        <v>204</v>
      </c>
      <c r="B184" s="465" t="s">
        <v>73</v>
      </c>
      <c r="C184" s="466" t="s">
        <v>9</v>
      </c>
      <c r="D184" s="466"/>
      <c r="E184" s="385" t="s">
        <v>45</v>
      </c>
      <c r="F184" s="385" t="s">
        <v>13</v>
      </c>
      <c r="G184" s="385" t="s">
        <v>45</v>
      </c>
      <c r="H184" s="385" t="s">
        <v>13</v>
      </c>
      <c r="I184" s="385" t="s">
        <v>12</v>
      </c>
      <c r="J184" s="385" t="s">
        <v>13</v>
      </c>
      <c r="K184" s="467"/>
      <c r="L184" s="442" t="s">
        <v>9</v>
      </c>
    </row>
    <row r="185" spans="1:12" ht="20" customHeight="1">
      <c r="A185" s="298"/>
      <c r="B185" s="359" t="s">
        <v>122</v>
      </c>
      <c r="C185" s="440" t="s">
        <v>123</v>
      </c>
      <c r="D185" s="440"/>
      <c r="E185" s="435">
        <v>420</v>
      </c>
      <c r="F185" s="435" t="s">
        <v>74</v>
      </c>
      <c r="G185" s="311">
        <v>1</v>
      </c>
      <c r="H185" s="311" t="s">
        <v>24</v>
      </c>
      <c r="I185" s="435">
        <v>50</v>
      </c>
      <c r="J185" s="435" t="s">
        <v>25</v>
      </c>
      <c r="K185" s="468">
        <f t="shared" ref="K185:K217" si="8">E185*G185*I185</f>
        <v>21000</v>
      </c>
      <c r="L185" s="469"/>
    </row>
    <row r="186" spans="1:12" ht="20" customHeight="1">
      <c r="A186" s="393"/>
      <c r="B186" s="470" t="s">
        <v>3713</v>
      </c>
      <c r="C186" s="471" t="s">
        <v>3710</v>
      </c>
      <c r="D186" s="472"/>
      <c r="E186" s="437">
        <v>1</v>
      </c>
      <c r="F186" s="437"/>
      <c r="G186" s="347">
        <v>1</v>
      </c>
      <c r="H186" s="347"/>
      <c r="I186" s="437">
        <v>97</v>
      </c>
      <c r="J186" s="437"/>
      <c r="K186" s="468">
        <f t="shared" si="8"/>
        <v>97</v>
      </c>
      <c r="L186" s="473" t="s">
        <v>3714</v>
      </c>
    </row>
    <row r="187" spans="1:12" ht="20" customHeight="1">
      <c r="A187" s="298"/>
      <c r="B187" s="359" t="s">
        <v>205</v>
      </c>
      <c r="C187" s="440" t="s">
        <v>124</v>
      </c>
      <c r="D187" s="440"/>
      <c r="E187" s="435">
        <v>260</v>
      </c>
      <c r="F187" s="435" t="s">
        <v>74</v>
      </c>
      <c r="G187" s="311">
        <v>1</v>
      </c>
      <c r="H187" s="311" t="s">
        <v>24</v>
      </c>
      <c r="I187" s="435">
        <v>29.4</v>
      </c>
      <c r="J187" s="435" t="s">
        <v>25</v>
      </c>
      <c r="K187" s="468">
        <f t="shared" si="8"/>
        <v>7644</v>
      </c>
      <c r="L187" s="469"/>
    </row>
    <row r="188" spans="1:12" ht="20" customHeight="1">
      <c r="A188" s="298"/>
      <c r="B188" s="359" t="s">
        <v>205</v>
      </c>
      <c r="C188" s="440" t="s">
        <v>206</v>
      </c>
      <c r="D188" s="440"/>
      <c r="E188" s="435">
        <v>1</v>
      </c>
      <c r="F188" s="435" t="s">
        <v>74</v>
      </c>
      <c r="G188" s="311">
        <v>1</v>
      </c>
      <c r="H188" s="311" t="s">
        <v>24</v>
      </c>
      <c r="I188" s="435">
        <v>1000</v>
      </c>
      <c r="J188" s="435" t="s">
        <v>25</v>
      </c>
      <c r="K188" s="468">
        <f t="shared" si="8"/>
        <v>1000</v>
      </c>
      <c r="L188" s="469"/>
    </row>
    <row r="189" spans="1:12" ht="20" customHeight="1">
      <c r="A189" s="298"/>
      <c r="B189" s="359" t="s">
        <v>207</v>
      </c>
      <c r="C189" s="440" t="s">
        <v>208</v>
      </c>
      <c r="D189" s="440"/>
      <c r="E189" s="435">
        <v>260</v>
      </c>
      <c r="F189" s="435" t="s">
        <v>74</v>
      </c>
      <c r="G189" s="311">
        <v>1</v>
      </c>
      <c r="H189" s="311" t="s">
        <v>24</v>
      </c>
      <c r="I189" s="435">
        <v>59</v>
      </c>
      <c r="J189" s="435" t="s">
        <v>25</v>
      </c>
      <c r="K189" s="468">
        <f t="shared" si="8"/>
        <v>15340</v>
      </c>
      <c r="L189" s="469"/>
    </row>
    <row r="190" spans="1:12" ht="20" customHeight="1">
      <c r="A190" s="298"/>
      <c r="B190" s="359" t="s">
        <v>133</v>
      </c>
      <c r="C190" s="440" t="s">
        <v>1916</v>
      </c>
      <c r="D190" s="440"/>
      <c r="E190" s="435">
        <v>211</v>
      </c>
      <c r="F190" s="435" t="s">
        <v>74</v>
      </c>
      <c r="G190" s="311">
        <v>1</v>
      </c>
      <c r="H190" s="311" t="s">
        <v>24</v>
      </c>
      <c r="I190" s="435">
        <v>449</v>
      </c>
      <c r="J190" s="435" t="s">
        <v>25</v>
      </c>
      <c r="K190" s="468">
        <f t="shared" si="8"/>
        <v>94739</v>
      </c>
      <c r="L190" s="469" t="s">
        <v>209</v>
      </c>
    </row>
    <row r="191" spans="1:12" ht="20" customHeight="1">
      <c r="A191" s="393"/>
      <c r="B191" s="470" t="s">
        <v>1914</v>
      </c>
      <c r="C191" s="474" t="s">
        <v>1915</v>
      </c>
      <c r="D191" s="475"/>
      <c r="E191" s="437">
        <v>210</v>
      </c>
      <c r="F191" s="437" t="s">
        <v>1849</v>
      </c>
      <c r="G191" s="347">
        <v>1</v>
      </c>
      <c r="H191" s="347" t="s">
        <v>1807</v>
      </c>
      <c r="I191" s="437">
        <v>10</v>
      </c>
      <c r="J191" s="437"/>
      <c r="K191" s="468">
        <f t="shared" si="8"/>
        <v>2100</v>
      </c>
      <c r="L191" s="473"/>
    </row>
    <row r="192" spans="1:12" ht="20" customHeight="1">
      <c r="A192" s="298"/>
      <c r="B192" s="359" t="s">
        <v>135</v>
      </c>
      <c r="C192" s="476" t="s">
        <v>210</v>
      </c>
      <c r="D192" s="476"/>
      <c r="E192" s="435">
        <v>210</v>
      </c>
      <c r="F192" s="435" t="s">
        <v>74</v>
      </c>
      <c r="G192" s="311">
        <v>1</v>
      </c>
      <c r="H192" s="311" t="s">
        <v>24</v>
      </c>
      <c r="I192" s="435">
        <v>42</v>
      </c>
      <c r="J192" s="435" t="s">
        <v>25</v>
      </c>
      <c r="K192" s="468">
        <f t="shared" si="8"/>
        <v>8820</v>
      </c>
      <c r="L192" s="469"/>
    </row>
    <row r="193" spans="1:12" ht="20" customHeight="1">
      <c r="A193" s="393"/>
      <c r="B193" s="470" t="s">
        <v>3620</v>
      </c>
      <c r="C193" s="477" t="s">
        <v>3712</v>
      </c>
      <c r="D193" s="478"/>
      <c r="E193" s="437">
        <v>1</v>
      </c>
      <c r="F193" s="437"/>
      <c r="G193" s="347">
        <v>1</v>
      </c>
      <c r="H193" s="347"/>
      <c r="I193" s="437">
        <v>42</v>
      </c>
      <c r="J193" s="437"/>
      <c r="K193" s="468">
        <f t="shared" si="8"/>
        <v>42</v>
      </c>
      <c r="L193" s="473"/>
    </row>
    <row r="194" spans="1:12" ht="20" customHeight="1">
      <c r="A194" s="298"/>
      <c r="B194" s="359" t="s">
        <v>136</v>
      </c>
      <c r="C194" s="440" t="s">
        <v>137</v>
      </c>
      <c r="D194" s="440"/>
      <c r="E194" s="435">
        <v>210</v>
      </c>
      <c r="F194" s="435" t="s">
        <v>138</v>
      </c>
      <c r="G194" s="311">
        <v>1</v>
      </c>
      <c r="H194" s="311" t="s">
        <v>24</v>
      </c>
      <c r="I194" s="435">
        <v>65</v>
      </c>
      <c r="J194" s="435" t="s">
        <v>25</v>
      </c>
      <c r="K194" s="468">
        <f t="shared" si="8"/>
        <v>13650</v>
      </c>
      <c r="L194" s="469"/>
    </row>
    <row r="195" spans="1:12" ht="20" customHeight="1">
      <c r="A195" s="298"/>
      <c r="B195" s="359" t="s">
        <v>136</v>
      </c>
      <c r="C195" s="440" t="s">
        <v>211</v>
      </c>
      <c r="D195" s="440"/>
      <c r="E195" s="435">
        <v>1</v>
      </c>
      <c r="F195" s="435" t="s">
        <v>24</v>
      </c>
      <c r="G195" s="311">
        <v>1</v>
      </c>
      <c r="H195" s="311" t="s">
        <v>23</v>
      </c>
      <c r="I195" s="435">
        <v>750</v>
      </c>
      <c r="J195" s="435" t="s">
        <v>25</v>
      </c>
      <c r="K195" s="468">
        <f t="shared" si="8"/>
        <v>750</v>
      </c>
      <c r="L195" s="469"/>
    </row>
    <row r="196" spans="1:12" ht="20" customHeight="1">
      <c r="A196" s="298"/>
      <c r="B196" s="479" t="s">
        <v>1912</v>
      </c>
      <c r="C196" s="480" t="s">
        <v>3645</v>
      </c>
      <c r="D196" s="480"/>
      <c r="E196" s="481">
        <v>107</v>
      </c>
      <c r="F196" s="481" t="s">
        <v>1893</v>
      </c>
      <c r="G196" s="354">
        <v>1</v>
      </c>
      <c r="H196" s="354"/>
      <c r="I196" s="481">
        <v>16</v>
      </c>
      <c r="J196" s="481"/>
      <c r="K196" s="482">
        <f t="shared" si="8"/>
        <v>1712</v>
      </c>
      <c r="L196" s="483" t="s">
        <v>3646</v>
      </c>
    </row>
    <row r="197" spans="1:12" ht="38" customHeight="1">
      <c r="A197" s="413"/>
      <c r="B197" s="281"/>
      <c r="C197" s="289" t="s">
        <v>3647</v>
      </c>
      <c r="D197" s="289"/>
      <c r="E197" s="282">
        <v>1</v>
      </c>
      <c r="F197" s="282"/>
      <c r="G197" s="283">
        <v>1</v>
      </c>
      <c r="H197" s="283"/>
      <c r="I197" s="282">
        <v>475.6</v>
      </c>
      <c r="J197" s="282"/>
      <c r="K197" s="282">
        <f t="shared" si="8"/>
        <v>475.6</v>
      </c>
      <c r="L197" s="280" t="s">
        <v>3648</v>
      </c>
    </row>
    <row r="198" spans="1:12" ht="20" customHeight="1">
      <c r="A198" s="413"/>
      <c r="B198" s="283" t="s">
        <v>214</v>
      </c>
      <c r="C198" s="289" t="s">
        <v>3710</v>
      </c>
      <c r="D198" s="289"/>
      <c r="E198" s="282">
        <v>1</v>
      </c>
      <c r="F198" s="282"/>
      <c r="G198" s="283">
        <v>1</v>
      </c>
      <c r="H198" s="283"/>
      <c r="I198" s="282">
        <v>278</v>
      </c>
      <c r="J198" s="282"/>
      <c r="K198" s="282">
        <f>E198*G198*I198</f>
        <v>278</v>
      </c>
      <c r="L198" s="357"/>
    </row>
    <row r="199" spans="1:12" ht="20" customHeight="1">
      <c r="A199" s="413"/>
      <c r="B199" s="283" t="s">
        <v>3711</v>
      </c>
      <c r="C199" s="289" t="s">
        <v>3710</v>
      </c>
      <c r="D199" s="289"/>
      <c r="E199" s="282">
        <v>1</v>
      </c>
      <c r="F199" s="282"/>
      <c r="G199" s="283">
        <v>1</v>
      </c>
      <c r="H199" s="283"/>
      <c r="I199" s="282">
        <v>588</v>
      </c>
      <c r="J199" s="282"/>
      <c r="K199" s="282">
        <f>E199*G199*I199</f>
        <v>588</v>
      </c>
      <c r="L199" s="357"/>
    </row>
    <row r="200" spans="1:12" ht="20" customHeight="1">
      <c r="A200" s="413"/>
      <c r="B200" s="283" t="s">
        <v>212</v>
      </c>
      <c r="C200" s="356" t="s">
        <v>213</v>
      </c>
      <c r="D200" s="356"/>
      <c r="E200" s="283">
        <v>210</v>
      </c>
      <c r="F200" s="283" t="s">
        <v>74</v>
      </c>
      <c r="G200" s="283">
        <v>1</v>
      </c>
      <c r="H200" s="283" t="s">
        <v>24</v>
      </c>
      <c r="I200" s="283">
        <v>1298</v>
      </c>
      <c r="J200" s="283" t="s">
        <v>25</v>
      </c>
      <c r="K200" s="282">
        <f t="shared" si="8"/>
        <v>272580</v>
      </c>
      <c r="L200" s="484"/>
    </row>
    <row r="201" spans="1:12" ht="20" customHeight="1">
      <c r="A201" s="298"/>
      <c r="B201" s="457" t="s">
        <v>214</v>
      </c>
      <c r="C201" s="399" t="s">
        <v>215</v>
      </c>
      <c r="D201" s="399"/>
      <c r="E201" s="457">
        <v>210</v>
      </c>
      <c r="F201" s="457" t="s">
        <v>74</v>
      </c>
      <c r="G201" s="457">
        <v>1</v>
      </c>
      <c r="H201" s="457" t="s">
        <v>24</v>
      </c>
      <c r="I201" s="457">
        <v>240</v>
      </c>
      <c r="J201" s="457" t="s">
        <v>25</v>
      </c>
      <c r="K201" s="485">
        <f t="shared" si="8"/>
        <v>50400</v>
      </c>
      <c r="L201" s="469" t="s">
        <v>216</v>
      </c>
    </row>
    <row r="202" spans="1:12" ht="20" customHeight="1">
      <c r="A202" s="298"/>
      <c r="B202" s="486" t="s">
        <v>217</v>
      </c>
      <c r="C202" s="298" t="s">
        <v>218</v>
      </c>
      <c r="D202" s="298"/>
      <c r="E202" s="296">
        <v>210</v>
      </c>
      <c r="F202" s="296" t="s">
        <v>74</v>
      </c>
      <c r="G202" s="296">
        <v>1</v>
      </c>
      <c r="H202" s="296" t="s">
        <v>24</v>
      </c>
      <c r="I202" s="296">
        <v>280</v>
      </c>
      <c r="J202" s="296" t="s">
        <v>25</v>
      </c>
      <c r="K202" s="468">
        <f t="shared" si="8"/>
        <v>58800</v>
      </c>
      <c r="L202" s="469" t="s">
        <v>219</v>
      </c>
    </row>
    <row r="203" spans="1:12" ht="18">
      <c r="A203" s="298"/>
      <c r="B203" s="296" t="s">
        <v>1917</v>
      </c>
      <c r="C203" s="298" t="s">
        <v>1921</v>
      </c>
      <c r="D203" s="298"/>
      <c r="E203" s="296">
        <v>210</v>
      </c>
      <c r="F203" s="296" t="s">
        <v>1923</v>
      </c>
      <c r="G203" s="296">
        <v>1</v>
      </c>
      <c r="H203" s="296" t="s">
        <v>1807</v>
      </c>
      <c r="I203" s="296">
        <v>21</v>
      </c>
      <c r="J203" s="296" t="s">
        <v>25</v>
      </c>
      <c r="K203" s="468">
        <f t="shared" si="8"/>
        <v>4410</v>
      </c>
      <c r="L203" s="469" t="s">
        <v>1924</v>
      </c>
    </row>
    <row r="204" spans="1:12" ht="19" customHeight="1">
      <c r="A204" s="298"/>
      <c r="B204" s="359" t="s">
        <v>1909</v>
      </c>
      <c r="C204" s="440" t="s">
        <v>1910</v>
      </c>
      <c r="D204" s="440"/>
      <c r="E204" s="435">
        <v>1</v>
      </c>
      <c r="F204" s="435" t="s">
        <v>1810</v>
      </c>
      <c r="G204" s="311">
        <v>1</v>
      </c>
      <c r="H204" s="311" t="s">
        <v>1807</v>
      </c>
      <c r="I204" s="435">
        <v>350</v>
      </c>
      <c r="J204" s="296" t="s">
        <v>25</v>
      </c>
      <c r="K204" s="468">
        <f t="shared" si="8"/>
        <v>350</v>
      </c>
      <c r="L204" s="487"/>
    </row>
    <row r="205" spans="1:12" ht="19" customHeight="1">
      <c r="A205" s="298"/>
      <c r="B205" s="359" t="s">
        <v>1909</v>
      </c>
      <c r="C205" s="440" t="s">
        <v>1911</v>
      </c>
      <c r="D205" s="440"/>
      <c r="E205" s="481">
        <v>230</v>
      </c>
      <c r="F205" s="481" t="s">
        <v>1849</v>
      </c>
      <c r="G205" s="354">
        <v>1</v>
      </c>
      <c r="H205" s="354" t="s">
        <v>1807</v>
      </c>
      <c r="I205" s="481">
        <v>9</v>
      </c>
      <c r="J205" s="351" t="s">
        <v>25</v>
      </c>
      <c r="K205" s="482">
        <f t="shared" si="8"/>
        <v>2070</v>
      </c>
      <c r="L205" s="487"/>
    </row>
    <row r="206" spans="1:12" ht="19" customHeight="1">
      <c r="A206" s="298"/>
      <c r="B206" s="479" t="s">
        <v>1912</v>
      </c>
      <c r="C206" s="480" t="s">
        <v>1913</v>
      </c>
      <c r="D206" s="488"/>
      <c r="E206" s="282">
        <v>160</v>
      </c>
      <c r="F206" s="282" t="s">
        <v>1849</v>
      </c>
      <c r="G206" s="283">
        <v>1</v>
      </c>
      <c r="H206" s="283" t="s">
        <v>1807</v>
      </c>
      <c r="I206" s="282">
        <v>14.5</v>
      </c>
      <c r="J206" s="283" t="s">
        <v>25</v>
      </c>
      <c r="K206" s="282">
        <f t="shared" si="8"/>
        <v>2320</v>
      </c>
      <c r="L206" s="489"/>
    </row>
    <row r="207" spans="1:12" ht="37" customHeight="1">
      <c r="A207" s="358"/>
      <c r="B207" s="488" t="s">
        <v>1881</v>
      </c>
      <c r="C207" s="289" t="s">
        <v>3770</v>
      </c>
      <c r="D207" s="290"/>
      <c r="E207" s="282">
        <v>220</v>
      </c>
      <c r="F207" s="282" t="s">
        <v>1849</v>
      </c>
      <c r="G207" s="283">
        <v>1</v>
      </c>
      <c r="H207" s="283" t="s">
        <v>1807</v>
      </c>
      <c r="I207" s="282">
        <v>16.399999999999999</v>
      </c>
      <c r="J207" s="283" t="s">
        <v>25</v>
      </c>
      <c r="K207" s="282">
        <f t="shared" si="8"/>
        <v>3607.9999999999995</v>
      </c>
      <c r="L207" s="490" t="s">
        <v>3773</v>
      </c>
    </row>
    <row r="208" spans="1:12" ht="37" customHeight="1">
      <c r="A208" s="358"/>
      <c r="B208" s="491"/>
      <c r="C208" s="289" t="s">
        <v>3771</v>
      </c>
      <c r="D208" s="290"/>
      <c r="E208" s="282">
        <v>220</v>
      </c>
      <c r="F208" s="282" t="s">
        <v>1849</v>
      </c>
      <c r="G208" s="283">
        <v>1</v>
      </c>
      <c r="H208" s="283" t="s">
        <v>1807</v>
      </c>
      <c r="I208" s="282">
        <v>16.399999999999999</v>
      </c>
      <c r="J208" s="283" t="s">
        <v>25</v>
      </c>
      <c r="K208" s="282">
        <f t="shared" si="8"/>
        <v>3607.9999999999995</v>
      </c>
      <c r="L208" s="490" t="s">
        <v>3773</v>
      </c>
    </row>
    <row r="209" spans="1:12" ht="40" customHeight="1">
      <c r="A209" s="358"/>
      <c r="B209" s="491"/>
      <c r="C209" s="492" t="s">
        <v>1887</v>
      </c>
      <c r="D209" s="493"/>
      <c r="E209" s="247">
        <v>90</v>
      </c>
      <c r="F209" s="282" t="s">
        <v>1849</v>
      </c>
      <c r="G209" s="494">
        <v>1</v>
      </c>
      <c r="H209" s="283" t="s">
        <v>1807</v>
      </c>
      <c r="I209" s="247">
        <v>12</v>
      </c>
      <c r="J209" s="283" t="s">
        <v>25</v>
      </c>
      <c r="K209" s="247">
        <f t="shared" si="8"/>
        <v>1080</v>
      </c>
      <c r="L209" s="490"/>
    </row>
    <row r="210" spans="1:12" ht="49" customHeight="1">
      <c r="A210" s="358"/>
      <c r="B210" s="491"/>
      <c r="C210" s="289" t="s">
        <v>3772</v>
      </c>
      <c r="D210" s="290"/>
      <c r="E210" s="282">
        <v>220</v>
      </c>
      <c r="F210" s="282" t="s">
        <v>1849</v>
      </c>
      <c r="G210" s="283">
        <v>1</v>
      </c>
      <c r="H210" s="283" t="s">
        <v>1807</v>
      </c>
      <c r="I210" s="282">
        <v>16.399999999999999</v>
      </c>
      <c r="J210" s="283" t="s">
        <v>25</v>
      </c>
      <c r="K210" s="282">
        <f t="shared" si="8"/>
        <v>3607.9999999999995</v>
      </c>
      <c r="L210" s="490" t="s">
        <v>3773</v>
      </c>
    </row>
    <row r="211" spans="1:12" ht="19" customHeight="1">
      <c r="A211" s="358"/>
      <c r="B211" s="491"/>
      <c r="C211" s="495" t="s">
        <v>3774</v>
      </c>
      <c r="D211" s="496"/>
      <c r="E211" s="497">
        <v>1</v>
      </c>
      <c r="F211" s="497"/>
      <c r="G211" s="498">
        <v>1</v>
      </c>
      <c r="H211" s="498"/>
      <c r="I211" s="497">
        <v>1400</v>
      </c>
      <c r="J211" s="497"/>
      <c r="K211" s="497">
        <f t="shared" si="8"/>
        <v>1400</v>
      </c>
      <c r="L211" s="357"/>
    </row>
    <row r="212" spans="1:12" ht="19" customHeight="1">
      <c r="A212" s="358"/>
      <c r="B212" s="281"/>
      <c r="C212" s="289" t="s">
        <v>3775</v>
      </c>
      <c r="D212" s="289"/>
      <c r="E212" s="282">
        <v>1</v>
      </c>
      <c r="F212" s="282"/>
      <c r="G212" s="283">
        <v>1</v>
      </c>
      <c r="H212" s="283"/>
      <c r="I212" s="282">
        <v>300</v>
      </c>
      <c r="J212" s="282"/>
      <c r="K212" s="282">
        <f t="shared" si="8"/>
        <v>300</v>
      </c>
      <c r="L212" s="280"/>
    </row>
    <row r="213" spans="1:12" ht="50" customHeight="1">
      <c r="A213" s="358"/>
      <c r="B213" s="275" t="s">
        <v>1898</v>
      </c>
      <c r="C213" s="275" t="s">
        <v>1890</v>
      </c>
      <c r="D213" s="275"/>
      <c r="E213" s="276">
        <v>1</v>
      </c>
      <c r="F213" s="276" t="s">
        <v>1810</v>
      </c>
      <c r="G213" s="277">
        <v>2</v>
      </c>
      <c r="H213" s="277" t="s">
        <v>1807</v>
      </c>
      <c r="I213" s="276">
        <v>150</v>
      </c>
      <c r="J213" s="276" t="s">
        <v>25</v>
      </c>
      <c r="K213" s="278">
        <f t="shared" si="8"/>
        <v>300</v>
      </c>
      <c r="L213" s="279" t="s">
        <v>1891</v>
      </c>
    </row>
    <row r="214" spans="1:12" ht="48" customHeight="1">
      <c r="A214" s="358"/>
      <c r="B214" s="275"/>
      <c r="C214" s="275" t="s">
        <v>3780</v>
      </c>
      <c r="D214" s="275"/>
      <c r="E214" s="276">
        <v>210</v>
      </c>
      <c r="F214" s="276" t="s">
        <v>1849</v>
      </c>
      <c r="G214" s="277">
        <v>1</v>
      </c>
      <c r="H214" s="277" t="s">
        <v>1807</v>
      </c>
      <c r="I214" s="276">
        <v>42</v>
      </c>
      <c r="J214" s="276" t="s">
        <v>25</v>
      </c>
      <c r="K214" s="278">
        <f t="shared" si="8"/>
        <v>8820</v>
      </c>
      <c r="L214" s="279"/>
    </row>
    <row r="215" spans="1:12" ht="44" customHeight="1">
      <c r="A215" s="358"/>
      <c r="B215" s="275" t="s">
        <v>1899</v>
      </c>
      <c r="C215" s="275" t="s">
        <v>3782</v>
      </c>
      <c r="D215" s="275"/>
      <c r="E215" s="276">
        <v>3</v>
      </c>
      <c r="F215" s="276" t="s">
        <v>1895</v>
      </c>
      <c r="G215" s="277">
        <v>1</v>
      </c>
      <c r="H215" s="277" t="s">
        <v>1807</v>
      </c>
      <c r="I215" s="276">
        <v>400</v>
      </c>
      <c r="J215" s="276" t="s">
        <v>25</v>
      </c>
      <c r="K215" s="278">
        <f t="shared" si="8"/>
        <v>1200</v>
      </c>
      <c r="L215" s="280" t="s">
        <v>3785</v>
      </c>
    </row>
    <row r="216" spans="1:12" ht="60" customHeight="1">
      <c r="A216" s="358"/>
      <c r="B216" s="275"/>
      <c r="C216" s="275" t="s">
        <v>3786</v>
      </c>
      <c r="D216" s="275"/>
      <c r="E216" s="276">
        <v>600</v>
      </c>
      <c r="F216" s="276" t="s">
        <v>1893</v>
      </c>
      <c r="G216" s="277">
        <v>1</v>
      </c>
      <c r="H216" s="277" t="s">
        <v>1807</v>
      </c>
      <c r="I216" s="276">
        <v>8</v>
      </c>
      <c r="J216" s="276" t="s">
        <v>25</v>
      </c>
      <c r="K216" s="278">
        <f t="shared" si="8"/>
        <v>4800</v>
      </c>
      <c r="L216" s="280" t="s">
        <v>3785</v>
      </c>
    </row>
    <row r="217" spans="1:12" ht="33" customHeight="1">
      <c r="A217" s="358"/>
      <c r="B217" s="277" t="s">
        <v>1900</v>
      </c>
      <c r="C217" s="275" t="s">
        <v>1896</v>
      </c>
      <c r="D217" s="275"/>
      <c r="E217" s="276">
        <v>200</v>
      </c>
      <c r="F217" s="276" t="s">
        <v>1893</v>
      </c>
      <c r="G217" s="277">
        <v>1</v>
      </c>
      <c r="H217" s="277" t="s">
        <v>1807</v>
      </c>
      <c r="I217" s="276">
        <v>2</v>
      </c>
      <c r="J217" s="276" t="s">
        <v>25</v>
      </c>
      <c r="K217" s="278">
        <f t="shared" si="8"/>
        <v>400</v>
      </c>
      <c r="L217" s="279"/>
    </row>
    <row r="218" spans="1:12" ht="33" customHeight="1">
      <c r="A218" s="358"/>
      <c r="B218" s="277"/>
      <c r="C218" s="287"/>
      <c r="D218" s="288"/>
      <c r="E218" s="276"/>
      <c r="F218" s="276"/>
      <c r="G218" s="277"/>
      <c r="H218" s="277"/>
      <c r="I218" s="276"/>
      <c r="J218" s="276"/>
      <c r="K218" s="278"/>
      <c r="L218" s="279"/>
    </row>
    <row r="219" spans="1:12" ht="33" customHeight="1">
      <c r="A219" s="358"/>
      <c r="B219" s="277"/>
      <c r="C219" s="287"/>
      <c r="D219" s="288"/>
      <c r="E219" s="276"/>
      <c r="F219" s="276"/>
      <c r="G219" s="277"/>
      <c r="H219" s="277"/>
      <c r="I219" s="276"/>
      <c r="J219" s="276"/>
      <c r="K219" s="278"/>
      <c r="L219" s="279"/>
    </row>
    <row r="220" spans="1:12" ht="33" customHeight="1">
      <c r="A220" s="358"/>
      <c r="B220" s="277"/>
      <c r="C220" s="287"/>
      <c r="D220" s="288"/>
      <c r="E220" s="276"/>
      <c r="F220" s="276"/>
      <c r="G220" s="277"/>
      <c r="H220" s="277"/>
      <c r="I220" s="276"/>
      <c r="J220" s="276"/>
      <c r="K220" s="278"/>
      <c r="L220" s="279"/>
    </row>
    <row r="221" spans="1:12" ht="33" customHeight="1">
      <c r="A221" s="358"/>
      <c r="B221" s="277"/>
      <c r="C221" s="287"/>
      <c r="D221" s="288"/>
      <c r="E221" s="276"/>
      <c r="F221" s="276"/>
      <c r="G221" s="277"/>
      <c r="H221" s="277"/>
      <c r="I221" s="276"/>
      <c r="J221" s="276"/>
      <c r="K221" s="278"/>
      <c r="L221" s="279"/>
    </row>
    <row r="222" spans="1:12" ht="33" customHeight="1">
      <c r="A222" s="358"/>
      <c r="B222" s="277"/>
      <c r="C222" s="287"/>
      <c r="D222" s="288"/>
      <c r="E222" s="276"/>
      <c r="F222" s="276"/>
      <c r="G222" s="277"/>
      <c r="H222" s="277"/>
      <c r="I222" s="276"/>
      <c r="J222" s="276"/>
      <c r="K222" s="278"/>
      <c r="L222" s="279"/>
    </row>
    <row r="223" spans="1:12" ht="33" customHeight="1">
      <c r="A223" s="358"/>
      <c r="B223" s="277"/>
      <c r="C223" s="287"/>
      <c r="D223" s="288"/>
      <c r="E223" s="276"/>
      <c r="F223" s="276"/>
      <c r="G223" s="277"/>
      <c r="H223" s="277"/>
      <c r="I223" s="276"/>
      <c r="J223" s="276"/>
      <c r="K223" s="278"/>
      <c r="L223" s="279"/>
    </row>
    <row r="224" spans="1:12" ht="19" customHeight="1">
      <c r="A224" s="358"/>
      <c r="B224" s="281"/>
      <c r="C224" s="290"/>
      <c r="D224" s="291"/>
      <c r="E224" s="282"/>
      <c r="F224" s="282"/>
      <c r="G224" s="283"/>
      <c r="H224" s="283"/>
      <c r="I224" s="282"/>
      <c r="J224" s="282"/>
      <c r="K224" s="282"/>
      <c r="L224" s="280"/>
    </row>
    <row r="225" spans="1:20" ht="18" customHeight="1">
      <c r="A225" s="286"/>
      <c r="B225" s="281"/>
      <c r="C225" s="290"/>
      <c r="D225" s="291"/>
      <c r="E225" s="282"/>
      <c r="F225" s="282"/>
      <c r="G225" s="283"/>
      <c r="H225" s="283"/>
      <c r="I225" s="282"/>
      <c r="J225" s="282"/>
      <c r="K225" s="282"/>
      <c r="L225" s="284" t="s">
        <v>9</v>
      </c>
    </row>
    <row r="226" spans="1:20" ht="18">
      <c r="A226" s="343" t="s">
        <v>143</v>
      </c>
      <c r="B226" s="281"/>
      <c r="C226" s="290"/>
      <c r="D226" s="291"/>
      <c r="E226" s="282"/>
      <c r="F226" s="282"/>
      <c r="G226" s="283"/>
      <c r="H226" s="283"/>
      <c r="I226" s="282"/>
      <c r="J226" s="282"/>
      <c r="K226" s="282"/>
      <c r="L226" s="285" t="s">
        <v>9</v>
      </c>
    </row>
    <row r="227" spans="1:20" ht="17">
      <c r="A227" s="306"/>
      <c r="B227" s="499"/>
      <c r="C227" s="500"/>
      <c r="D227" s="501"/>
      <c r="E227" s="499"/>
      <c r="F227" s="499"/>
      <c r="G227" s="499"/>
      <c r="H227" s="499"/>
      <c r="I227" s="499"/>
      <c r="J227" s="499"/>
      <c r="K227" s="320">
        <f>SUM(K185:K208)</f>
        <v>566381.6</v>
      </c>
      <c r="L227" s="316"/>
    </row>
    <row r="228" spans="1:20" ht="18">
      <c r="A228" s="327"/>
      <c r="B228" s="307" t="s">
        <v>144</v>
      </c>
      <c r="C228" s="502" t="s">
        <v>145</v>
      </c>
      <c r="D228" s="502"/>
      <c r="E228" s="308" t="s">
        <v>9</v>
      </c>
      <c r="F228" s="308"/>
      <c r="G228" s="308"/>
      <c r="H228" s="308"/>
      <c r="I228" s="308"/>
      <c r="J228" s="308"/>
      <c r="K228" s="309"/>
      <c r="L228" s="503"/>
    </row>
    <row r="229" spans="1:20" ht="20" customHeight="1">
      <c r="A229" s="306"/>
      <c r="B229" s="361" t="s">
        <v>220</v>
      </c>
      <c r="C229" s="504" t="s">
        <v>221</v>
      </c>
      <c r="D229" s="504"/>
      <c r="E229" s="361">
        <v>1</v>
      </c>
      <c r="F229" s="361" t="s">
        <v>37</v>
      </c>
      <c r="G229" s="361">
        <v>1</v>
      </c>
      <c r="H229" s="361" t="s">
        <v>24</v>
      </c>
      <c r="I229" s="361">
        <v>19760</v>
      </c>
      <c r="J229" s="361" t="s">
        <v>25</v>
      </c>
      <c r="K229" s="505">
        <f t="shared" ref="K229:K237" si="9">E229*G229*I229</f>
        <v>19760</v>
      </c>
      <c r="L229" s="506"/>
      <c r="M229" s="379"/>
      <c r="N229" s="379"/>
      <c r="O229" s="379"/>
      <c r="P229" s="379"/>
      <c r="Q229" s="379"/>
      <c r="R229" s="379"/>
      <c r="S229" s="379"/>
      <c r="T229" s="379"/>
    </row>
    <row r="230" spans="1:20" ht="20" customHeight="1">
      <c r="A230" s="327"/>
      <c r="B230" s="362" t="s">
        <v>3740</v>
      </c>
      <c r="C230" s="507" t="s">
        <v>3741</v>
      </c>
      <c r="D230" s="472"/>
      <c r="E230" s="362"/>
      <c r="F230" s="362"/>
      <c r="G230" s="362"/>
      <c r="H230" s="362"/>
      <c r="I230" s="362"/>
      <c r="J230" s="362"/>
      <c r="K230" s="508"/>
      <c r="L230" s="509"/>
      <c r="M230" s="510"/>
      <c r="N230" s="510"/>
      <c r="O230" s="510"/>
      <c r="P230" s="510"/>
      <c r="Q230" s="510"/>
      <c r="R230" s="510"/>
      <c r="S230" s="510"/>
      <c r="T230" s="510"/>
    </row>
    <row r="231" spans="1:20" ht="20" customHeight="1">
      <c r="A231" s="327"/>
      <c r="B231" s="359" t="s">
        <v>222</v>
      </c>
      <c r="C231" s="511" t="s">
        <v>3743</v>
      </c>
      <c r="D231" s="512"/>
      <c r="E231" s="359">
        <v>13</v>
      </c>
      <c r="F231" s="359" t="s">
        <v>3735</v>
      </c>
      <c r="G231" s="359">
        <v>1</v>
      </c>
      <c r="H231" s="359" t="s">
        <v>49</v>
      </c>
      <c r="I231" s="359">
        <v>500</v>
      </c>
      <c r="J231" s="359" t="s">
        <v>25</v>
      </c>
      <c r="K231" s="505">
        <f>E231*G231*I231</f>
        <v>6500</v>
      </c>
      <c r="L231" s="509"/>
      <c r="M231" s="510"/>
      <c r="N231" s="510"/>
      <c r="O231" s="510"/>
      <c r="P231" s="510"/>
      <c r="Q231" s="510"/>
      <c r="R231" s="510"/>
      <c r="S231" s="510"/>
      <c r="T231" s="510"/>
    </row>
    <row r="232" spans="1:20" ht="20" customHeight="1">
      <c r="A232" s="306"/>
      <c r="B232" s="470" t="s">
        <v>3742</v>
      </c>
      <c r="C232" s="440" t="s">
        <v>1938</v>
      </c>
      <c r="D232" s="440"/>
      <c r="E232" s="470">
        <v>23</v>
      </c>
      <c r="F232" s="470" t="s">
        <v>3735</v>
      </c>
      <c r="G232" s="470">
        <v>1</v>
      </c>
      <c r="H232" s="470"/>
      <c r="I232" s="470">
        <v>500</v>
      </c>
      <c r="J232" s="470"/>
      <c r="K232" s="505">
        <f>E232*G232*I232</f>
        <v>11500</v>
      </c>
      <c r="L232" s="506" t="s">
        <v>3745</v>
      </c>
      <c r="M232" s="379"/>
      <c r="N232" s="379"/>
      <c r="O232" s="379"/>
      <c r="P232" s="379"/>
      <c r="Q232" s="379"/>
      <c r="R232" s="379"/>
      <c r="S232" s="379"/>
      <c r="T232" s="379"/>
    </row>
    <row r="233" spans="1:20" ht="108">
      <c r="A233" s="306"/>
      <c r="B233" s="470" t="s">
        <v>3742</v>
      </c>
      <c r="C233" s="471" t="s">
        <v>3744</v>
      </c>
      <c r="D233" s="291"/>
      <c r="E233" s="470">
        <v>8</v>
      </c>
      <c r="F233" s="470" t="s">
        <v>3735</v>
      </c>
      <c r="G233" s="470">
        <v>1</v>
      </c>
      <c r="H233" s="470"/>
      <c r="I233" s="470">
        <v>500</v>
      </c>
      <c r="J233" s="470"/>
      <c r="K233" s="505">
        <f>E233*G233*I233</f>
        <v>4000</v>
      </c>
      <c r="L233" s="513" t="s">
        <v>3628</v>
      </c>
      <c r="M233" s="379"/>
      <c r="N233" s="379"/>
      <c r="O233" s="379"/>
      <c r="P233" s="379"/>
      <c r="Q233" s="379"/>
      <c r="R233" s="379"/>
      <c r="S233" s="379"/>
      <c r="T233" s="379"/>
    </row>
    <row r="234" spans="1:20" ht="20" customHeight="1">
      <c r="A234" s="306"/>
      <c r="B234" s="359" t="s">
        <v>223</v>
      </c>
      <c r="C234" s="440" t="s">
        <v>154</v>
      </c>
      <c r="D234" s="440"/>
      <c r="E234" s="359">
        <v>1</v>
      </c>
      <c r="F234" s="359" t="s">
        <v>40</v>
      </c>
      <c r="G234" s="359">
        <v>1</v>
      </c>
      <c r="H234" s="359" t="s">
        <v>34</v>
      </c>
      <c r="I234" s="359">
        <v>1865.44</v>
      </c>
      <c r="J234" s="359" t="s">
        <v>25</v>
      </c>
      <c r="K234" s="505">
        <f t="shared" si="9"/>
        <v>1865.44</v>
      </c>
      <c r="L234" s="506" t="s">
        <v>228</v>
      </c>
      <c r="M234" s="379"/>
      <c r="N234" s="379"/>
      <c r="O234" s="379"/>
      <c r="P234" s="379"/>
      <c r="Q234" s="379"/>
      <c r="R234" s="379"/>
      <c r="S234" s="379"/>
      <c r="T234" s="379"/>
    </row>
    <row r="235" spans="1:20" ht="20" customHeight="1">
      <c r="A235" s="306"/>
      <c r="B235" s="359" t="s">
        <v>224</v>
      </c>
      <c r="C235" s="440" t="s">
        <v>225</v>
      </c>
      <c r="D235" s="440"/>
      <c r="E235" s="359">
        <v>108</v>
      </c>
      <c r="F235" s="359" t="s">
        <v>37</v>
      </c>
      <c r="G235" s="359">
        <v>1</v>
      </c>
      <c r="H235" s="359" t="s">
        <v>24</v>
      </c>
      <c r="I235" s="359">
        <v>700</v>
      </c>
      <c r="J235" s="359" t="s">
        <v>25</v>
      </c>
      <c r="K235" s="505">
        <f>E235*G235*I235</f>
        <v>75600</v>
      </c>
      <c r="L235" s="506"/>
      <c r="M235" s="379"/>
      <c r="N235" s="379"/>
      <c r="O235" s="379"/>
      <c r="P235" s="379"/>
      <c r="Q235" s="379"/>
      <c r="R235" s="379"/>
      <c r="S235" s="379"/>
      <c r="T235" s="379"/>
    </row>
    <row r="236" spans="1:20" ht="17" customHeight="1">
      <c r="A236" s="514" t="s">
        <v>152</v>
      </c>
      <c r="B236" s="359" t="s">
        <v>226</v>
      </c>
      <c r="C236" s="440" t="s">
        <v>227</v>
      </c>
      <c r="D236" s="440"/>
      <c r="E236" s="359">
        <v>63</v>
      </c>
      <c r="F236" s="359" t="s">
        <v>147</v>
      </c>
      <c r="G236" s="359">
        <v>1</v>
      </c>
      <c r="H236" s="359" t="s">
        <v>49</v>
      </c>
      <c r="I236" s="359">
        <v>300</v>
      </c>
      <c r="J236" s="359" t="s">
        <v>25</v>
      </c>
      <c r="K236" s="505">
        <f t="shared" si="9"/>
        <v>18900</v>
      </c>
      <c r="L236" s="464"/>
    </row>
    <row r="237" spans="1:20" ht="18">
      <c r="A237" s="515" t="s">
        <v>153</v>
      </c>
      <c r="B237" s="359" t="s">
        <v>229</v>
      </c>
      <c r="C237" s="440" t="s">
        <v>230</v>
      </c>
      <c r="D237" s="440"/>
      <c r="E237" s="359">
        <v>18</v>
      </c>
      <c r="F237" s="359" t="s">
        <v>147</v>
      </c>
      <c r="G237" s="359">
        <v>1</v>
      </c>
      <c r="H237" s="359" t="s">
        <v>49</v>
      </c>
      <c r="I237" s="359">
        <v>800</v>
      </c>
      <c r="J237" s="359" t="s">
        <v>25</v>
      </c>
      <c r="K237" s="505">
        <f t="shared" si="9"/>
        <v>14400</v>
      </c>
      <c r="L237" s="516"/>
      <c r="M237" s="379"/>
      <c r="N237" s="379"/>
      <c r="O237" s="379"/>
      <c r="P237" s="379"/>
      <c r="Q237" s="379"/>
      <c r="R237" s="379"/>
      <c r="S237" s="379"/>
      <c r="T237" s="379"/>
    </row>
    <row r="238" spans="1:20" ht="20" customHeight="1">
      <c r="A238" s="515"/>
      <c r="B238" s="514"/>
      <c r="C238" s="514"/>
      <c r="D238" s="514"/>
      <c r="E238" s="514"/>
      <c r="F238" s="514"/>
      <c r="G238" s="514"/>
      <c r="H238" s="514"/>
      <c r="I238" s="514"/>
      <c r="J238" s="514"/>
      <c r="K238" s="320">
        <f>SUM(K229:K237)</f>
        <v>152525.44</v>
      </c>
      <c r="L238" s="326"/>
      <c r="M238" s="379"/>
      <c r="N238" s="379"/>
      <c r="O238" s="379"/>
      <c r="P238" s="379"/>
      <c r="Q238" s="379"/>
      <c r="R238" s="379"/>
      <c r="S238" s="379"/>
      <c r="T238" s="379"/>
    </row>
    <row r="239" spans="1:20" ht="20" customHeight="1">
      <c r="A239" s="515"/>
      <c r="B239" s="517" t="s">
        <v>5</v>
      </c>
      <c r="C239" s="515" t="s">
        <v>73</v>
      </c>
      <c r="D239" s="515"/>
      <c r="E239" s="517"/>
      <c r="F239" s="517"/>
      <c r="G239" s="517"/>
      <c r="H239" s="517"/>
      <c r="I239" s="517"/>
      <c r="J239" s="517"/>
      <c r="K239" s="518"/>
      <c r="L239" s="326"/>
      <c r="M239" s="379"/>
      <c r="N239" s="379"/>
      <c r="O239" s="379"/>
      <c r="P239" s="379"/>
      <c r="Q239" s="379"/>
      <c r="R239" s="379"/>
      <c r="S239" s="379"/>
      <c r="T239" s="379"/>
    </row>
    <row r="240" spans="1:20" ht="18">
      <c r="A240" s="515"/>
      <c r="B240" s="519" t="s">
        <v>231</v>
      </c>
      <c r="C240" s="520" t="s">
        <v>232</v>
      </c>
      <c r="D240" s="520"/>
      <c r="E240" s="519">
        <v>4</v>
      </c>
      <c r="F240" s="519" t="s">
        <v>37</v>
      </c>
      <c r="G240" s="519">
        <v>2</v>
      </c>
      <c r="H240" s="519" t="s">
        <v>24</v>
      </c>
      <c r="I240" s="519">
        <v>1000</v>
      </c>
      <c r="J240" s="519" t="s">
        <v>25</v>
      </c>
      <c r="K240" s="313">
        <f>E240*G240*I240</f>
        <v>8000</v>
      </c>
      <c r="L240" s="326"/>
      <c r="M240" s="379"/>
      <c r="N240" s="379"/>
      <c r="O240" s="379"/>
      <c r="P240" s="379"/>
      <c r="Q240" s="379"/>
      <c r="R240" s="379"/>
      <c r="S240" s="379"/>
      <c r="T240" s="379"/>
    </row>
    <row r="241" spans="1:12" ht="17" customHeight="1">
      <c r="A241" s="514" t="s">
        <v>157</v>
      </c>
      <c r="B241" s="519" t="s">
        <v>231</v>
      </c>
      <c r="C241" s="520" t="s">
        <v>233</v>
      </c>
      <c r="D241" s="520"/>
      <c r="E241" s="519">
        <v>3</v>
      </c>
      <c r="F241" s="519" t="s">
        <v>40</v>
      </c>
      <c r="G241" s="519">
        <v>7</v>
      </c>
      <c r="H241" s="519" t="s">
        <v>49</v>
      </c>
      <c r="I241" s="519">
        <v>0</v>
      </c>
      <c r="J241" s="519" t="s">
        <v>25</v>
      </c>
      <c r="K241" s="313">
        <f>E241*G241*I241</f>
        <v>0</v>
      </c>
      <c r="L241" s="521"/>
    </row>
    <row r="242" spans="1:12" ht="18">
      <c r="A242" s="522" t="s">
        <v>158</v>
      </c>
      <c r="B242" s="519" t="s">
        <v>234</v>
      </c>
      <c r="C242" s="520" t="s">
        <v>235</v>
      </c>
      <c r="D242" s="520"/>
      <c r="E242" s="519">
        <v>1</v>
      </c>
      <c r="F242" s="519" t="s">
        <v>23</v>
      </c>
      <c r="G242" s="519">
        <v>1</v>
      </c>
      <c r="H242" s="519" t="s">
        <v>24</v>
      </c>
      <c r="I242" s="519">
        <v>19760</v>
      </c>
      <c r="J242" s="519" t="s">
        <v>25</v>
      </c>
      <c r="K242" s="313">
        <f>E242*G242*I242</f>
        <v>19760</v>
      </c>
      <c r="L242" s="523" t="s">
        <v>159</v>
      </c>
    </row>
    <row r="243" spans="1:12" ht="18" customHeight="1">
      <c r="A243" s="524" t="s">
        <v>3764</v>
      </c>
      <c r="B243" s="514"/>
      <c r="C243" s="514"/>
      <c r="D243" s="514"/>
      <c r="E243" s="514"/>
      <c r="F243" s="514"/>
      <c r="G243" s="514"/>
      <c r="H243" s="514"/>
      <c r="I243" s="514"/>
      <c r="J243" s="514"/>
      <c r="K243" s="320">
        <f>SUM(K239:K242)</f>
        <v>27760</v>
      </c>
      <c r="L243" s="523" t="s">
        <v>9</v>
      </c>
    </row>
    <row r="244" spans="1:12" ht="17" customHeight="1">
      <c r="A244" s="525" t="s">
        <v>3765</v>
      </c>
      <c r="B244" s="522"/>
      <c r="C244" s="522"/>
      <c r="D244" s="522"/>
      <c r="E244" s="522"/>
      <c r="F244" s="522"/>
      <c r="G244" s="522"/>
      <c r="H244" s="522"/>
      <c r="I244" s="522"/>
      <c r="J244" s="522"/>
      <c r="K244" s="526">
        <f>K9+K60+K83+K104+K183+K227+K238+K243</f>
        <v>2675896.3899999997</v>
      </c>
      <c r="L244" s="527"/>
    </row>
    <row r="245" spans="1:12" ht="18" customHeight="1">
      <c r="A245" s="524" t="s">
        <v>161</v>
      </c>
      <c r="B245" s="524"/>
      <c r="C245" s="524"/>
      <c r="D245" s="524"/>
      <c r="E245" s="524"/>
      <c r="F245" s="524"/>
      <c r="G245" s="524"/>
      <c r="H245" s="524"/>
      <c r="I245" s="524"/>
      <c r="J245" s="524"/>
      <c r="K245" s="526">
        <f>K244*5%</f>
        <v>133794.81949999998</v>
      </c>
      <c r="L245" s="528" t="s">
        <v>9</v>
      </c>
    </row>
    <row r="246" spans="1:12" ht="18" customHeight="1">
      <c r="A246" s="524" t="s">
        <v>163</v>
      </c>
      <c r="B246" s="529"/>
      <c r="C246" s="529"/>
      <c r="D246" s="529"/>
      <c r="E246" s="529"/>
      <c r="F246" s="529"/>
      <c r="G246" s="529"/>
      <c r="H246" s="529"/>
      <c r="I246" s="529"/>
      <c r="J246" s="530"/>
      <c r="K246" s="531"/>
      <c r="L246" s="523" t="s">
        <v>164</v>
      </c>
    </row>
    <row r="247" spans="1:12" ht="18" customHeight="1">
      <c r="A247" s="532" t="s">
        <v>165</v>
      </c>
      <c r="B247" s="524"/>
      <c r="C247" s="524"/>
      <c r="D247" s="524"/>
      <c r="E247" s="524"/>
      <c r="F247" s="524"/>
      <c r="G247" s="524"/>
      <c r="H247" s="524"/>
      <c r="I247" s="524"/>
      <c r="J247" s="524"/>
      <c r="K247" s="526" t="s">
        <v>162</v>
      </c>
      <c r="L247" s="533"/>
    </row>
    <row r="248" spans="1:12" ht="17">
      <c r="B248" s="524"/>
      <c r="C248" s="524"/>
      <c r="D248" s="524"/>
      <c r="E248" s="524"/>
      <c r="F248" s="524"/>
      <c r="G248" s="524"/>
      <c r="H248" s="524"/>
      <c r="I248" s="524"/>
      <c r="J248" s="524"/>
      <c r="K248" s="534">
        <f>(K244+K245-K60+K57)*6%</f>
        <v>125381.47256999998</v>
      </c>
    </row>
    <row r="249" spans="1:12" ht="18">
      <c r="B249" s="532"/>
      <c r="C249" s="532"/>
      <c r="D249" s="532"/>
      <c r="E249" s="532"/>
      <c r="F249" s="532"/>
      <c r="G249" s="532"/>
      <c r="H249" s="532"/>
      <c r="I249" s="532"/>
      <c r="J249" s="532"/>
      <c r="K249" s="535">
        <f>K244+K245+K248</f>
        <v>2935072.6820700001</v>
      </c>
    </row>
  </sheetData>
  <mergeCells count="197">
    <mergeCell ref="C207:D207"/>
    <mergeCell ref="C208:D208"/>
    <mergeCell ref="C210:D210"/>
    <mergeCell ref="C211:D211"/>
    <mergeCell ref="C212:D212"/>
    <mergeCell ref="B207:B211"/>
    <mergeCell ref="B213:B214"/>
    <mergeCell ref="C213:D213"/>
    <mergeCell ref="C214:D214"/>
    <mergeCell ref="B215:B216"/>
    <mergeCell ref="C215:D215"/>
    <mergeCell ref="C216:D216"/>
    <mergeCell ref="C217:D217"/>
    <mergeCell ref="C218:D218"/>
    <mergeCell ref="C219:D219"/>
    <mergeCell ref="C220:D220"/>
    <mergeCell ref="C221:D221"/>
    <mergeCell ref="C222:D222"/>
    <mergeCell ref="C223:D223"/>
    <mergeCell ref="C224:D224"/>
    <mergeCell ref="C225:D225"/>
    <mergeCell ref="C75:D75"/>
    <mergeCell ref="C80:D80"/>
    <mergeCell ref="C198:D198"/>
    <mergeCell ref="C199:D199"/>
    <mergeCell ref="C193:D193"/>
    <mergeCell ref="C186:D186"/>
    <mergeCell ref="C165:D165"/>
    <mergeCell ref="C181:D181"/>
    <mergeCell ref="C114:D114"/>
    <mergeCell ref="C115:D115"/>
    <mergeCell ref="C116:D116"/>
    <mergeCell ref="C123:D123"/>
    <mergeCell ref="C117:D117"/>
    <mergeCell ref="C118:D118"/>
    <mergeCell ref="C119:D119"/>
    <mergeCell ref="C120:D120"/>
    <mergeCell ref="C121:D121"/>
    <mergeCell ref="C122:D122"/>
    <mergeCell ref="C148:D148"/>
    <mergeCell ref="C178:D178"/>
    <mergeCell ref="C179:D179"/>
    <mergeCell ref="C180:D180"/>
    <mergeCell ref="C197:D197"/>
    <mergeCell ref="C99:D99"/>
    <mergeCell ref="C143:D143"/>
    <mergeCell ref="C144:D144"/>
    <mergeCell ref="C145:D145"/>
    <mergeCell ref="C146:D146"/>
    <mergeCell ref="C162:D162"/>
    <mergeCell ref="C163:D163"/>
    <mergeCell ref="C164:D164"/>
    <mergeCell ref="C177:D177"/>
    <mergeCell ref="C175:D175"/>
    <mergeCell ref="C170:D170"/>
    <mergeCell ref="C160:D160"/>
    <mergeCell ref="C138:D138"/>
    <mergeCell ref="C134:D134"/>
    <mergeCell ref="C124:D124"/>
    <mergeCell ref="C125:D125"/>
    <mergeCell ref="C126:D126"/>
    <mergeCell ref="C127:D127"/>
    <mergeCell ref="C128:D128"/>
    <mergeCell ref="C129:D129"/>
    <mergeCell ref="C130:D130"/>
    <mergeCell ref="C132:D132"/>
    <mergeCell ref="C133:D133"/>
    <mergeCell ref="C135:D135"/>
    <mergeCell ref="C140:D140"/>
    <mergeCell ref="C131:D131"/>
    <mergeCell ref="C142:D142"/>
    <mergeCell ref="C95:D95"/>
    <mergeCell ref="C88:D88"/>
    <mergeCell ref="C89:D89"/>
    <mergeCell ref="C90:D90"/>
    <mergeCell ref="C91:D91"/>
    <mergeCell ref="C109:D109"/>
    <mergeCell ref="C111:D111"/>
    <mergeCell ref="C112:D112"/>
    <mergeCell ref="C113:D113"/>
    <mergeCell ref="B106:B109"/>
    <mergeCell ref="C191:D191"/>
    <mergeCell ref="C182:D182"/>
    <mergeCell ref="A183:J183"/>
    <mergeCell ref="C184:D184"/>
    <mergeCell ref="C185:D185"/>
    <mergeCell ref="C187:D187"/>
    <mergeCell ref="C188:D188"/>
    <mergeCell ref="C192:D192"/>
    <mergeCell ref="C194:D194"/>
    <mergeCell ref="C234:D234"/>
    <mergeCell ref="C239:D239"/>
    <mergeCell ref="A226:A235"/>
    <mergeCell ref="C237:D237"/>
    <mergeCell ref="C232:D232"/>
    <mergeCell ref="C203:D203"/>
    <mergeCell ref="C196:D196"/>
    <mergeCell ref="C200:D200"/>
    <mergeCell ref="C201:D201"/>
    <mergeCell ref="C202:D202"/>
    <mergeCell ref="C230:D230"/>
    <mergeCell ref="C209:D209"/>
    <mergeCell ref="C231:D231"/>
    <mergeCell ref="C233:D233"/>
    <mergeCell ref="C226:D226"/>
    <mergeCell ref="C227:D227"/>
    <mergeCell ref="C190:D190"/>
    <mergeCell ref="A184:A206"/>
    <mergeCell ref="C189:D189"/>
    <mergeCell ref="C206:D206"/>
    <mergeCell ref="C205:D205"/>
    <mergeCell ref="C204:D204"/>
    <mergeCell ref="C241:D241"/>
    <mergeCell ref="C242:D242"/>
    <mergeCell ref="C229:D229"/>
    <mergeCell ref="C240:D240"/>
    <mergeCell ref="A237:A240"/>
    <mergeCell ref="C228:D228"/>
    <mergeCell ref="E228:K228"/>
    <mergeCell ref="C195:D195"/>
    <mergeCell ref="C235:D235"/>
    <mergeCell ref="C236:D236"/>
    <mergeCell ref="C171:D171"/>
    <mergeCell ref="C172:D172"/>
    <mergeCell ref="C174:D174"/>
    <mergeCell ref="C173:D173"/>
    <mergeCell ref="C103:D103"/>
    <mergeCell ref="C155:D155"/>
    <mergeCell ref="C137:D137"/>
    <mergeCell ref="C167:D167"/>
    <mergeCell ref="C166:D166"/>
    <mergeCell ref="C169:D169"/>
    <mergeCell ref="A104:J104"/>
    <mergeCell ref="C141:D141"/>
    <mergeCell ref="C136:D136"/>
    <mergeCell ref="A84:A103"/>
    <mergeCell ref="A105:A182"/>
    <mergeCell ref="C168:D168"/>
    <mergeCell ref="C110:D110"/>
    <mergeCell ref="C106:D106"/>
    <mergeCell ref="C176:D176"/>
    <mergeCell ref="C96:D96"/>
    <mergeCell ref="C97:D97"/>
    <mergeCell ref="C157:D157"/>
    <mergeCell ref="C161:D161"/>
    <mergeCell ref="C154:D154"/>
    <mergeCell ref="C153:D153"/>
    <mergeCell ref="C152:D152"/>
    <mergeCell ref="C151:D151"/>
    <mergeCell ref="C149:D149"/>
    <mergeCell ref="C156:D156"/>
    <mergeCell ref="C159:D159"/>
    <mergeCell ref="C158:D158"/>
    <mergeCell ref="C150:D150"/>
    <mergeCell ref="A1:L1"/>
    <mergeCell ref="E2:G2"/>
    <mergeCell ref="H2:L2"/>
    <mergeCell ref="C3:D3"/>
    <mergeCell ref="A4:A8"/>
    <mergeCell ref="E4:K4"/>
    <mergeCell ref="A61:A82"/>
    <mergeCell ref="C77:D77"/>
    <mergeCell ref="C82:D82"/>
    <mergeCell ref="B11:B35"/>
    <mergeCell ref="C76:D76"/>
    <mergeCell ref="C63:D63"/>
    <mergeCell ref="C67:D67"/>
    <mergeCell ref="C70:D70"/>
    <mergeCell ref="C64:D64"/>
    <mergeCell ref="C65:D65"/>
    <mergeCell ref="C66:D66"/>
    <mergeCell ref="C68:D68"/>
    <mergeCell ref="C69:D69"/>
    <mergeCell ref="C71:D71"/>
    <mergeCell ref="C73:D73"/>
    <mergeCell ref="C74:D74"/>
    <mergeCell ref="C78:D78"/>
    <mergeCell ref="C79:D79"/>
    <mergeCell ref="A9:J9"/>
    <mergeCell ref="A10:A55"/>
    <mergeCell ref="C62:D62"/>
    <mergeCell ref="C61:D61"/>
    <mergeCell ref="A60:J60"/>
    <mergeCell ref="A83:J83"/>
    <mergeCell ref="C86:D86"/>
    <mergeCell ref="C87:D87"/>
    <mergeCell ref="C98:D98"/>
    <mergeCell ref="C102:D102"/>
    <mergeCell ref="C100:D100"/>
    <mergeCell ref="C101:D101"/>
    <mergeCell ref="C107:D107"/>
    <mergeCell ref="C108:D108"/>
    <mergeCell ref="B85:B98"/>
    <mergeCell ref="C85:D85"/>
    <mergeCell ref="C92:D92"/>
    <mergeCell ref="C93:D93"/>
    <mergeCell ref="C94:D94"/>
  </mergeCells>
  <phoneticPr fontId="8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E65C-4BB8-C04D-9BA4-71F55D21F96D}">
  <dimension ref="A1:H14"/>
  <sheetViews>
    <sheetView topLeftCell="A9" workbookViewId="0">
      <selection activeCell="H10" sqref="H10"/>
    </sheetView>
  </sheetViews>
  <sheetFormatPr baseColWidth="10" defaultColWidth="10.59765625" defaultRowHeight="18"/>
  <cols>
    <col min="1" max="1" width="10.59765625" style="270"/>
    <col min="2" max="2" width="23.19921875" style="270" bestFit="1" customWidth="1"/>
    <col min="3" max="3" width="57" style="270" customWidth="1"/>
    <col min="4" max="4" width="14.59765625" style="270" bestFit="1" customWidth="1"/>
    <col min="5" max="5" width="10.19921875" style="270" bestFit="1" customWidth="1"/>
    <col min="6" max="6" width="11.796875" style="270" bestFit="1" customWidth="1"/>
    <col min="7" max="7" width="15.59765625" style="270" bestFit="1" customWidth="1"/>
    <col min="8" max="8" width="118.19921875" style="270" customWidth="1"/>
    <col min="9" max="16384" width="10.59765625" style="270"/>
  </cols>
  <sheetData>
    <row r="1" spans="1:8" ht="42" customHeight="1">
      <c r="A1" s="272" t="s">
        <v>1846</v>
      </c>
      <c r="B1" s="272" t="s">
        <v>1814</v>
      </c>
      <c r="C1" s="272" t="s">
        <v>1815</v>
      </c>
      <c r="D1" s="272" t="s">
        <v>1816</v>
      </c>
      <c r="E1" s="272" t="s">
        <v>1817</v>
      </c>
      <c r="F1" s="272" t="s">
        <v>1818</v>
      </c>
      <c r="G1" s="272" t="s">
        <v>1819</v>
      </c>
      <c r="H1" s="272" t="s">
        <v>1820</v>
      </c>
    </row>
    <row r="2" spans="1:8" ht="57">
      <c r="A2" s="197">
        <v>1</v>
      </c>
      <c r="B2" s="273" t="s">
        <v>3766</v>
      </c>
      <c r="C2" s="273" t="s">
        <v>3768</v>
      </c>
      <c r="D2" s="273" t="s">
        <v>1823</v>
      </c>
      <c r="E2" s="273" t="s">
        <v>1821</v>
      </c>
      <c r="F2" s="273">
        <v>1813</v>
      </c>
      <c r="G2" s="273">
        <v>1813</v>
      </c>
      <c r="H2" s="274" t="s">
        <v>1850</v>
      </c>
    </row>
    <row r="3" spans="1:8">
      <c r="A3" s="197">
        <v>2</v>
      </c>
      <c r="B3" s="273" t="s">
        <v>1824</v>
      </c>
      <c r="C3" s="273" t="s">
        <v>1822</v>
      </c>
      <c r="D3" s="273" t="s">
        <v>1823</v>
      </c>
      <c r="E3" s="273">
        <v>100</v>
      </c>
      <c r="F3" s="273">
        <v>23.5</v>
      </c>
      <c r="G3" s="273">
        <f>E3*F3</f>
        <v>2350</v>
      </c>
      <c r="H3" s="273"/>
    </row>
    <row r="4" spans="1:8" ht="285">
      <c r="A4" s="197">
        <v>3</v>
      </c>
      <c r="B4" s="273" t="s">
        <v>1825</v>
      </c>
      <c r="C4" s="273" t="s">
        <v>1826</v>
      </c>
      <c r="D4" s="273" t="s">
        <v>1827</v>
      </c>
      <c r="E4" s="273">
        <v>1</v>
      </c>
      <c r="F4" s="273">
        <v>26025</v>
      </c>
      <c r="G4" s="273">
        <v>26025</v>
      </c>
      <c r="H4" s="274" t="s">
        <v>3776</v>
      </c>
    </row>
    <row r="5" spans="1:8" ht="19">
      <c r="A5" s="197"/>
      <c r="B5" s="273" t="s">
        <v>3777</v>
      </c>
      <c r="C5" s="273" t="s">
        <v>3778</v>
      </c>
      <c r="D5" s="273" t="s">
        <v>1829</v>
      </c>
      <c r="E5" s="273">
        <v>2</v>
      </c>
      <c r="F5" s="273">
        <v>150</v>
      </c>
      <c r="G5" s="273">
        <f>E5*F5</f>
        <v>300</v>
      </c>
      <c r="H5" s="274" t="s">
        <v>3779</v>
      </c>
    </row>
    <row r="6" spans="1:8" ht="57">
      <c r="A6" s="197">
        <v>4</v>
      </c>
      <c r="B6" s="273" t="s">
        <v>1889</v>
      </c>
      <c r="C6" s="273" t="s">
        <v>1828</v>
      </c>
      <c r="D6" s="273" t="s">
        <v>1829</v>
      </c>
      <c r="E6" s="274" t="s">
        <v>1830</v>
      </c>
      <c r="F6" s="273">
        <v>42</v>
      </c>
      <c r="G6" s="273">
        <v>14490</v>
      </c>
      <c r="H6" s="274" t="s">
        <v>3767</v>
      </c>
    </row>
    <row r="7" spans="1:8" ht="76">
      <c r="A7" s="197">
        <v>5</v>
      </c>
      <c r="B7" s="273" t="s">
        <v>1831</v>
      </c>
      <c r="C7" s="273" t="s">
        <v>1832</v>
      </c>
      <c r="D7" s="273" t="s">
        <v>1833</v>
      </c>
      <c r="E7" s="273" t="s">
        <v>1821</v>
      </c>
      <c r="F7" s="273">
        <v>2069</v>
      </c>
      <c r="G7" s="273">
        <v>2069</v>
      </c>
      <c r="H7" s="274" t="s">
        <v>3783</v>
      </c>
    </row>
    <row r="8" spans="1:8" ht="95">
      <c r="A8" s="197">
        <v>6</v>
      </c>
      <c r="B8" s="273" t="s">
        <v>1834</v>
      </c>
      <c r="C8" s="273" t="s">
        <v>1832</v>
      </c>
      <c r="D8" s="273" t="s">
        <v>1833</v>
      </c>
      <c r="E8" s="273">
        <v>1000</v>
      </c>
      <c r="F8" s="273">
        <v>8</v>
      </c>
      <c r="G8" s="273">
        <v>8000</v>
      </c>
      <c r="H8" s="274" t="s">
        <v>3787</v>
      </c>
    </row>
    <row r="9" spans="1:8" ht="76">
      <c r="A9" s="197">
        <v>7</v>
      </c>
      <c r="B9" s="273" t="s">
        <v>1835</v>
      </c>
      <c r="C9" s="273" t="s">
        <v>1836</v>
      </c>
      <c r="D9" s="273" t="s">
        <v>1837</v>
      </c>
      <c r="E9" s="273">
        <v>300</v>
      </c>
      <c r="F9" s="273">
        <v>2</v>
      </c>
      <c r="G9" s="273">
        <v>600</v>
      </c>
      <c r="H9" s="274" t="s">
        <v>3788</v>
      </c>
    </row>
    <row r="10" spans="1:8" ht="228">
      <c r="A10" s="197">
        <v>8</v>
      </c>
      <c r="B10" s="197" t="s">
        <v>1839</v>
      </c>
      <c r="C10" s="197" t="s">
        <v>1827</v>
      </c>
      <c r="D10" s="197" t="s">
        <v>1827</v>
      </c>
      <c r="E10" s="197" t="s">
        <v>1838</v>
      </c>
      <c r="F10" s="197">
        <v>1</v>
      </c>
      <c r="G10" s="197">
        <v>1511</v>
      </c>
      <c r="H10" s="146" t="s">
        <v>3793</v>
      </c>
    </row>
    <row r="11" spans="1:8" ht="247">
      <c r="A11" s="197">
        <v>9</v>
      </c>
      <c r="B11" s="197" t="s">
        <v>1840</v>
      </c>
      <c r="C11" s="197" t="s">
        <v>1827</v>
      </c>
      <c r="D11" s="197" t="s">
        <v>1827</v>
      </c>
      <c r="E11" s="197" t="s">
        <v>1838</v>
      </c>
      <c r="F11" s="197">
        <v>1</v>
      </c>
      <c r="G11" s="197">
        <v>7484</v>
      </c>
      <c r="H11" s="146" t="s">
        <v>1841</v>
      </c>
    </row>
    <row r="12" spans="1:8" ht="38">
      <c r="A12" s="197">
        <v>10</v>
      </c>
      <c r="B12" s="197" t="s">
        <v>1842</v>
      </c>
      <c r="C12" s="197" t="s">
        <v>1827</v>
      </c>
      <c r="D12" s="197" t="s">
        <v>1827</v>
      </c>
      <c r="E12" s="197" t="s">
        <v>1838</v>
      </c>
      <c r="F12" s="197">
        <v>200</v>
      </c>
      <c r="G12" s="197">
        <v>2695</v>
      </c>
      <c r="H12" s="146" t="s">
        <v>1843</v>
      </c>
    </row>
    <row r="13" spans="1:8" ht="171">
      <c r="A13" s="197">
        <v>11</v>
      </c>
      <c r="B13" s="197" t="s">
        <v>1844</v>
      </c>
      <c r="C13" s="197">
        <v>1</v>
      </c>
      <c r="D13" s="197">
        <v>1</v>
      </c>
      <c r="E13" s="197">
        <v>1</v>
      </c>
      <c r="F13" s="197">
        <v>1</v>
      </c>
      <c r="G13" s="197">
        <v>2800</v>
      </c>
      <c r="H13" s="146" t="s">
        <v>1845</v>
      </c>
    </row>
    <row r="14" spans="1:8">
      <c r="A14" s="271"/>
      <c r="B14" s="197"/>
      <c r="C14" s="197"/>
      <c r="D14" s="197"/>
      <c r="E14" s="197"/>
      <c r="F14" s="197"/>
      <c r="G14" s="197">
        <f>SUM(G2:G13)</f>
        <v>70137</v>
      </c>
      <c r="H14" s="197"/>
    </row>
  </sheetData>
  <phoneticPr fontId="8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D7B3-9663-594D-854C-3ED739075365}">
  <dimension ref="A1:J59"/>
  <sheetViews>
    <sheetView topLeftCell="A34" workbookViewId="0">
      <selection activeCell="D49" sqref="D49"/>
    </sheetView>
  </sheetViews>
  <sheetFormatPr baseColWidth="10" defaultColWidth="12" defaultRowHeight="17"/>
  <cols>
    <col min="1" max="1" width="8.796875" style="252" bestFit="1" customWidth="1"/>
    <col min="2" max="2" width="22" style="259" bestFit="1" customWidth="1"/>
    <col min="3" max="3" width="47.19921875" style="259" customWidth="1"/>
    <col min="4" max="4" width="42.19921875" style="259" bestFit="1" customWidth="1"/>
    <col min="5" max="5" width="6.19921875" style="252" bestFit="1" customWidth="1"/>
    <col min="6" max="6" width="11" style="252" customWidth="1"/>
    <col min="7" max="7" width="9.3984375" style="252" customWidth="1"/>
    <col min="8" max="8" width="15.19921875" style="261" bestFit="1" customWidth="1"/>
    <col min="9" max="9" width="29.59765625" style="261" customWidth="1"/>
    <col min="10" max="10" width="35.796875" style="252" bestFit="1" customWidth="1"/>
    <col min="11" max="11" width="34.19921875" style="252" customWidth="1"/>
    <col min="12" max="16384" width="12" style="252"/>
  </cols>
  <sheetData>
    <row r="1" spans="1:10" ht="34" thickBot="1">
      <c r="A1" s="249" t="s">
        <v>2850</v>
      </c>
      <c r="B1" s="250"/>
      <c r="C1" s="250"/>
      <c r="D1" s="250"/>
      <c r="E1" s="250"/>
      <c r="F1" s="250"/>
      <c r="G1" s="250"/>
      <c r="H1" s="250"/>
      <c r="I1" s="250"/>
      <c r="J1" s="251"/>
    </row>
    <row r="2" spans="1:10" ht="18">
      <c r="A2" s="253" t="s">
        <v>3748</v>
      </c>
      <c r="B2" s="254"/>
      <c r="C2" s="254"/>
      <c r="D2" s="254" t="s">
        <v>3749</v>
      </c>
      <c r="E2" s="254"/>
      <c r="F2" s="254"/>
      <c r="G2" s="254"/>
      <c r="H2" s="254"/>
      <c r="I2" s="254"/>
      <c r="J2" s="255"/>
    </row>
    <row r="3" spans="1:10" ht="18">
      <c r="A3" s="256" t="s">
        <v>3750</v>
      </c>
      <c r="B3" s="257"/>
      <c r="C3" s="257"/>
      <c r="D3" s="257" t="s">
        <v>3751</v>
      </c>
      <c r="E3" s="257"/>
      <c r="F3" s="257"/>
      <c r="G3" s="257"/>
      <c r="H3" s="257"/>
      <c r="I3" s="257"/>
      <c r="J3" s="258"/>
    </row>
    <row r="4" spans="1:10" ht="18">
      <c r="A4" s="256" t="s">
        <v>3752</v>
      </c>
      <c r="B4" s="257"/>
      <c r="C4" s="257"/>
      <c r="D4" s="257" t="s">
        <v>3753</v>
      </c>
      <c r="E4" s="257"/>
      <c r="F4" s="257"/>
      <c r="G4" s="257"/>
      <c r="H4" s="257"/>
      <c r="I4" s="257"/>
      <c r="J4" s="258"/>
    </row>
    <row r="5" spans="1:10">
      <c r="A5" s="103" t="s">
        <v>2851</v>
      </c>
      <c r="B5" s="104" t="s">
        <v>2852</v>
      </c>
      <c r="C5" s="104" t="s">
        <v>2853</v>
      </c>
      <c r="D5" s="104" t="s">
        <v>2854</v>
      </c>
      <c r="E5" s="104" t="s">
        <v>2855</v>
      </c>
      <c r="F5" s="104" t="s">
        <v>2856</v>
      </c>
      <c r="G5" s="104" t="s">
        <v>49</v>
      </c>
      <c r="H5" s="105" t="s">
        <v>12</v>
      </c>
      <c r="I5" s="105" t="s">
        <v>2857</v>
      </c>
      <c r="J5" s="106" t="s">
        <v>2858</v>
      </c>
    </row>
    <row r="6" spans="1:10">
      <c r="A6" s="151" t="s">
        <v>2859</v>
      </c>
      <c r="B6" s="152"/>
      <c r="C6" s="152"/>
      <c r="D6" s="152"/>
      <c r="E6" s="152"/>
      <c r="F6" s="152"/>
      <c r="G6" s="152"/>
      <c r="H6" s="152"/>
      <c r="I6" s="152"/>
      <c r="J6" s="153"/>
    </row>
    <row r="7" spans="1:10" ht="36">
      <c r="A7" s="107">
        <v>1.01</v>
      </c>
      <c r="B7" s="237" t="s">
        <v>2860</v>
      </c>
      <c r="C7" s="262" t="s">
        <v>2861</v>
      </c>
      <c r="D7" s="237" t="s">
        <v>2862</v>
      </c>
      <c r="E7" s="237">
        <v>22</v>
      </c>
      <c r="F7" s="237" t="s">
        <v>2863</v>
      </c>
      <c r="G7" s="237">
        <v>1</v>
      </c>
      <c r="H7" s="263">
        <v>650</v>
      </c>
      <c r="I7" s="263">
        <f t="shared" ref="I7:I38" si="0">E7*G7*H7</f>
        <v>14300</v>
      </c>
      <c r="J7" s="110"/>
    </row>
    <row r="8" spans="1:10" ht="36">
      <c r="A8" s="107">
        <v>2.0099999999999998</v>
      </c>
      <c r="B8" s="237" t="s">
        <v>2864</v>
      </c>
      <c r="C8" s="262" t="s">
        <v>2861</v>
      </c>
      <c r="D8" s="237" t="s">
        <v>2865</v>
      </c>
      <c r="E8" s="237">
        <v>14</v>
      </c>
      <c r="F8" s="237" t="s">
        <v>2863</v>
      </c>
      <c r="G8" s="237">
        <v>1</v>
      </c>
      <c r="H8" s="263">
        <v>650</v>
      </c>
      <c r="I8" s="263">
        <f t="shared" si="0"/>
        <v>9100</v>
      </c>
      <c r="J8" s="110"/>
    </row>
    <row r="9" spans="1:10" ht="36">
      <c r="A9" s="107">
        <v>3.01</v>
      </c>
      <c r="B9" s="237" t="s">
        <v>2866</v>
      </c>
      <c r="C9" s="262" t="s">
        <v>2861</v>
      </c>
      <c r="D9" s="237" t="s">
        <v>2867</v>
      </c>
      <c r="E9" s="237">
        <v>1</v>
      </c>
      <c r="F9" s="237" t="s">
        <v>2841</v>
      </c>
      <c r="G9" s="237">
        <v>1</v>
      </c>
      <c r="H9" s="263">
        <v>2000</v>
      </c>
      <c r="I9" s="263">
        <f t="shared" si="0"/>
        <v>2000</v>
      </c>
      <c r="J9" s="110"/>
    </row>
    <row r="10" spans="1:10" ht="36">
      <c r="A10" s="107">
        <v>4.01</v>
      </c>
      <c r="B10" s="237" t="s">
        <v>2866</v>
      </c>
      <c r="C10" s="262" t="s">
        <v>2861</v>
      </c>
      <c r="D10" s="237" t="s">
        <v>2868</v>
      </c>
      <c r="E10" s="237">
        <v>1</v>
      </c>
      <c r="F10" s="237" t="s">
        <v>2841</v>
      </c>
      <c r="G10" s="237">
        <v>1</v>
      </c>
      <c r="H10" s="263">
        <v>1500</v>
      </c>
      <c r="I10" s="263">
        <f t="shared" si="0"/>
        <v>1500</v>
      </c>
      <c r="J10" s="110"/>
    </row>
    <row r="11" spans="1:10" ht="18">
      <c r="A11" s="107">
        <v>5.01</v>
      </c>
      <c r="B11" s="237" t="s">
        <v>182</v>
      </c>
      <c r="C11" s="262" t="s">
        <v>2869</v>
      </c>
      <c r="D11" s="237" t="s">
        <v>2870</v>
      </c>
      <c r="E11" s="237">
        <v>8</v>
      </c>
      <c r="F11" s="237" t="s">
        <v>74</v>
      </c>
      <c r="G11" s="237">
        <v>1</v>
      </c>
      <c r="H11" s="263">
        <v>425</v>
      </c>
      <c r="I11" s="263">
        <f t="shared" si="0"/>
        <v>3400</v>
      </c>
      <c r="J11" s="110"/>
    </row>
    <row r="12" spans="1:10" ht="18">
      <c r="A12" s="107">
        <v>6.01</v>
      </c>
      <c r="B12" s="237" t="s">
        <v>2871</v>
      </c>
      <c r="C12" s="262" t="s">
        <v>2872</v>
      </c>
      <c r="D12" s="237" t="s">
        <v>2873</v>
      </c>
      <c r="E12" s="237">
        <v>4</v>
      </c>
      <c r="F12" s="237" t="s">
        <v>74</v>
      </c>
      <c r="G12" s="237">
        <v>1</v>
      </c>
      <c r="H12" s="263">
        <v>780</v>
      </c>
      <c r="I12" s="263">
        <f t="shared" si="0"/>
        <v>3120</v>
      </c>
      <c r="J12" s="110"/>
    </row>
    <row r="13" spans="1:10" ht="18">
      <c r="A13" s="107">
        <v>7.01</v>
      </c>
      <c r="B13" s="237" t="s">
        <v>2874</v>
      </c>
      <c r="C13" s="262" t="s">
        <v>2875</v>
      </c>
      <c r="D13" s="264" t="s">
        <v>2876</v>
      </c>
      <c r="E13" s="237">
        <v>8</v>
      </c>
      <c r="F13" s="237" t="s">
        <v>2841</v>
      </c>
      <c r="G13" s="237">
        <v>1</v>
      </c>
      <c r="H13" s="263">
        <v>100</v>
      </c>
      <c r="I13" s="263">
        <f t="shared" si="0"/>
        <v>800</v>
      </c>
      <c r="J13" s="110"/>
    </row>
    <row r="14" spans="1:10" ht="18">
      <c r="A14" s="107">
        <v>8.01</v>
      </c>
      <c r="B14" s="237" t="s">
        <v>2874</v>
      </c>
      <c r="C14" s="262" t="s">
        <v>2877</v>
      </c>
      <c r="D14" s="237" t="s">
        <v>2878</v>
      </c>
      <c r="E14" s="237">
        <v>0.54</v>
      </c>
      <c r="F14" s="237" t="s">
        <v>2842</v>
      </c>
      <c r="G14" s="237">
        <v>8</v>
      </c>
      <c r="H14" s="263">
        <v>48</v>
      </c>
      <c r="I14" s="263">
        <f t="shared" si="0"/>
        <v>207.36</v>
      </c>
      <c r="J14" s="110"/>
    </row>
    <row r="15" spans="1:10" ht="18">
      <c r="A15" s="107">
        <v>9.01</v>
      </c>
      <c r="B15" s="267" t="s">
        <v>2879</v>
      </c>
      <c r="C15" s="237" t="s">
        <v>2880</v>
      </c>
      <c r="D15" s="268" t="s">
        <v>2881</v>
      </c>
      <c r="E15" s="237">
        <v>17.399999999999999</v>
      </c>
      <c r="F15" s="237" t="s">
        <v>2842</v>
      </c>
      <c r="G15" s="237">
        <v>1</v>
      </c>
      <c r="H15" s="263">
        <v>240</v>
      </c>
      <c r="I15" s="263">
        <f t="shared" si="0"/>
        <v>4176</v>
      </c>
      <c r="J15" s="110"/>
    </row>
    <row r="16" spans="1:10">
      <c r="A16" s="107">
        <v>10.01</v>
      </c>
      <c r="B16" s="267"/>
      <c r="C16" s="237" t="s">
        <v>2882</v>
      </c>
      <c r="D16" s="237" t="s">
        <v>2883</v>
      </c>
      <c r="E16" s="237">
        <v>5</v>
      </c>
      <c r="F16" s="237" t="s">
        <v>2841</v>
      </c>
      <c r="G16" s="237">
        <v>1</v>
      </c>
      <c r="H16" s="263">
        <v>50</v>
      </c>
      <c r="I16" s="263">
        <f t="shared" si="0"/>
        <v>250</v>
      </c>
      <c r="J16" s="110"/>
    </row>
    <row r="17" spans="1:10">
      <c r="A17" s="107">
        <v>11.01</v>
      </c>
      <c r="B17" s="267" t="s">
        <v>2884</v>
      </c>
      <c r="C17" s="237" t="s">
        <v>2885</v>
      </c>
      <c r="D17" s="267" t="s">
        <v>2886</v>
      </c>
      <c r="E17" s="237">
        <v>1</v>
      </c>
      <c r="F17" s="237" t="s">
        <v>2887</v>
      </c>
      <c r="G17" s="237">
        <v>1</v>
      </c>
      <c r="H17" s="269">
        <v>7500</v>
      </c>
      <c r="I17" s="263">
        <f t="shared" si="0"/>
        <v>7500</v>
      </c>
      <c r="J17" s="110"/>
    </row>
    <row r="18" spans="1:10">
      <c r="A18" s="107">
        <v>12.01</v>
      </c>
      <c r="B18" s="267"/>
      <c r="C18" s="237" t="s">
        <v>2888</v>
      </c>
      <c r="D18" s="267"/>
      <c r="E18" s="237">
        <v>22</v>
      </c>
      <c r="F18" s="237" t="s">
        <v>2863</v>
      </c>
      <c r="G18" s="237">
        <v>1</v>
      </c>
      <c r="H18" s="263">
        <v>90</v>
      </c>
      <c r="I18" s="263">
        <f t="shared" si="0"/>
        <v>1980</v>
      </c>
      <c r="J18" s="110"/>
    </row>
    <row r="19" spans="1:10">
      <c r="A19" s="107">
        <v>13.01</v>
      </c>
      <c r="B19" s="267"/>
      <c r="C19" s="237" t="s">
        <v>2889</v>
      </c>
      <c r="D19" s="267"/>
      <c r="E19" s="237">
        <v>1</v>
      </c>
      <c r="F19" s="237" t="s">
        <v>2887</v>
      </c>
      <c r="G19" s="237">
        <v>1</v>
      </c>
      <c r="H19" s="269">
        <v>1800</v>
      </c>
      <c r="I19" s="263">
        <f t="shared" si="0"/>
        <v>1800</v>
      </c>
      <c r="J19" s="110"/>
    </row>
    <row r="20" spans="1:10">
      <c r="A20" s="107">
        <v>14.01</v>
      </c>
      <c r="B20" s="267"/>
      <c r="C20" s="237" t="s">
        <v>2890</v>
      </c>
      <c r="D20" s="267"/>
      <c r="E20" s="237">
        <v>5</v>
      </c>
      <c r="F20" s="237" t="s">
        <v>2841</v>
      </c>
      <c r="G20" s="237">
        <v>1</v>
      </c>
      <c r="H20" s="263">
        <v>90</v>
      </c>
      <c r="I20" s="263">
        <f t="shared" si="0"/>
        <v>450</v>
      </c>
      <c r="J20" s="110"/>
    </row>
    <row r="21" spans="1:10">
      <c r="A21" s="107">
        <v>15.01</v>
      </c>
      <c r="B21" s="267"/>
      <c r="C21" s="237" t="s">
        <v>2891</v>
      </c>
      <c r="D21" s="267"/>
      <c r="E21" s="237">
        <v>5</v>
      </c>
      <c r="F21" s="237" t="s">
        <v>2841</v>
      </c>
      <c r="G21" s="237">
        <v>1</v>
      </c>
      <c r="H21" s="263">
        <v>50</v>
      </c>
      <c r="I21" s="263">
        <f t="shared" si="0"/>
        <v>250</v>
      </c>
      <c r="J21" s="110"/>
    </row>
    <row r="22" spans="1:10">
      <c r="A22" s="107">
        <v>16.010000000000002</v>
      </c>
      <c r="B22" s="267"/>
      <c r="C22" s="237" t="s">
        <v>2892</v>
      </c>
      <c r="D22" s="267"/>
      <c r="E22" s="237">
        <v>17.399999999999999</v>
      </c>
      <c r="F22" s="237" t="s">
        <v>2842</v>
      </c>
      <c r="G22" s="237">
        <v>1</v>
      </c>
      <c r="H22" s="263">
        <v>240</v>
      </c>
      <c r="I22" s="263">
        <f t="shared" si="0"/>
        <v>4176</v>
      </c>
      <c r="J22" s="110"/>
    </row>
    <row r="23" spans="1:10">
      <c r="A23" s="107">
        <v>17.010000000000002</v>
      </c>
      <c r="B23" s="267" t="s">
        <v>2893</v>
      </c>
      <c r="C23" s="237" t="s">
        <v>2894</v>
      </c>
      <c r="D23" s="237" t="s">
        <v>2895</v>
      </c>
      <c r="E23" s="237">
        <v>1</v>
      </c>
      <c r="F23" s="237" t="s">
        <v>2887</v>
      </c>
      <c r="G23" s="237">
        <v>1</v>
      </c>
      <c r="H23" s="263">
        <v>6900</v>
      </c>
      <c r="I23" s="263">
        <f t="shared" si="0"/>
        <v>6900</v>
      </c>
      <c r="J23" s="110"/>
    </row>
    <row r="24" spans="1:10">
      <c r="A24" s="107">
        <v>18.010000000000002</v>
      </c>
      <c r="B24" s="267"/>
      <c r="C24" s="237" t="s">
        <v>2896</v>
      </c>
      <c r="D24" s="237" t="s">
        <v>2897</v>
      </c>
      <c r="E24" s="237">
        <v>1</v>
      </c>
      <c r="F24" s="237" t="s">
        <v>2887</v>
      </c>
      <c r="G24" s="237">
        <v>1</v>
      </c>
      <c r="H24" s="263">
        <v>5700</v>
      </c>
      <c r="I24" s="263">
        <f t="shared" si="0"/>
        <v>5700</v>
      </c>
      <c r="J24" s="110"/>
    </row>
    <row r="25" spans="1:10">
      <c r="A25" s="107">
        <v>19.010000000000002</v>
      </c>
      <c r="B25" s="267"/>
      <c r="C25" s="237" t="s">
        <v>2898</v>
      </c>
      <c r="D25" s="237" t="s">
        <v>2899</v>
      </c>
      <c r="E25" s="237">
        <v>2</v>
      </c>
      <c r="F25" s="237" t="s">
        <v>2841</v>
      </c>
      <c r="G25" s="237">
        <v>1</v>
      </c>
      <c r="H25" s="263">
        <v>780</v>
      </c>
      <c r="I25" s="263">
        <f t="shared" si="0"/>
        <v>1560</v>
      </c>
      <c r="J25" s="110"/>
    </row>
    <row r="26" spans="1:10">
      <c r="A26" s="107">
        <v>20.010000000000002</v>
      </c>
      <c r="B26" s="267"/>
      <c r="C26" s="237" t="s">
        <v>2900</v>
      </c>
      <c r="D26" s="237" t="s">
        <v>2901</v>
      </c>
      <c r="E26" s="237">
        <v>4</v>
      </c>
      <c r="F26" s="237" t="s">
        <v>2841</v>
      </c>
      <c r="G26" s="237">
        <v>1</v>
      </c>
      <c r="H26" s="263">
        <v>425</v>
      </c>
      <c r="I26" s="263">
        <f t="shared" si="0"/>
        <v>1700</v>
      </c>
      <c r="J26" s="110"/>
    </row>
    <row r="27" spans="1:10">
      <c r="A27" s="107">
        <v>21.01</v>
      </c>
      <c r="B27" s="154" t="s">
        <v>2902</v>
      </c>
      <c r="C27" s="108" t="s">
        <v>2903</v>
      </c>
      <c r="D27" s="108" t="s">
        <v>1982</v>
      </c>
      <c r="E27" s="108">
        <v>5</v>
      </c>
      <c r="F27" s="108" t="s">
        <v>2904</v>
      </c>
      <c r="G27" s="108">
        <v>1</v>
      </c>
      <c r="H27" s="109">
        <v>300</v>
      </c>
      <c r="I27" s="109">
        <f t="shared" si="0"/>
        <v>1500</v>
      </c>
      <c r="J27" s="110"/>
    </row>
    <row r="28" spans="1:10">
      <c r="A28" s="107">
        <v>22.01</v>
      </c>
      <c r="B28" s="154"/>
      <c r="C28" s="108" t="s">
        <v>2905</v>
      </c>
      <c r="D28" s="108"/>
      <c r="E28" s="108">
        <v>1</v>
      </c>
      <c r="F28" s="108" t="s">
        <v>2906</v>
      </c>
      <c r="G28" s="108">
        <v>1</v>
      </c>
      <c r="H28" s="109">
        <v>800</v>
      </c>
      <c r="I28" s="109">
        <f t="shared" si="0"/>
        <v>800</v>
      </c>
      <c r="J28" s="110"/>
    </row>
    <row r="29" spans="1:10">
      <c r="A29" s="107">
        <v>23.01</v>
      </c>
      <c r="B29" s="154" t="s">
        <v>2907</v>
      </c>
      <c r="C29" s="108" t="s">
        <v>2903</v>
      </c>
      <c r="D29" s="108" t="s">
        <v>2908</v>
      </c>
      <c r="E29" s="108">
        <v>5</v>
      </c>
      <c r="F29" s="108" t="s">
        <v>2909</v>
      </c>
      <c r="G29" s="108">
        <v>1</v>
      </c>
      <c r="H29" s="109">
        <v>300</v>
      </c>
      <c r="I29" s="109">
        <f t="shared" si="0"/>
        <v>1500</v>
      </c>
      <c r="J29" s="110"/>
    </row>
    <row r="30" spans="1:10">
      <c r="A30" s="107">
        <v>24.01</v>
      </c>
      <c r="B30" s="154"/>
      <c r="C30" s="108" t="s">
        <v>2905</v>
      </c>
      <c r="D30" s="108"/>
      <c r="E30" s="108">
        <v>2</v>
      </c>
      <c r="F30" s="108" t="s">
        <v>2906</v>
      </c>
      <c r="G30" s="108">
        <v>1</v>
      </c>
      <c r="H30" s="109">
        <v>1500</v>
      </c>
      <c r="I30" s="109">
        <f t="shared" si="0"/>
        <v>3000</v>
      </c>
      <c r="J30" s="110"/>
    </row>
    <row r="31" spans="1:10">
      <c r="A31" s="107">
        <v>25.01</v>
      </c>
      <c r="B31" s="154" t="s">
        <v>2910</v>
      </c>
      <c r="C31" s="108" t="s">
        <v>2903</v>
      </c>
      <c r="D31" s="108" t="s">
        <v>2911</v>
      </c>
      <c r="E31" s="108">
        <v>3</v>
      </c>
      <c r="F31" s="108" t="s">
        <v>2909</v>
      </c>
      <c r="G31" s="108">
        <v>1</v>
      </c>
      <c r="H31" s="109">
        <v>300</v>
      </c>
      <c r="I31" s="109">
        <f t="shared" si="0"/>
        <v>900</v>
      </c>
      <c r="J31" s="110"/>
    </row>
    <row r="32" spans="1:10">
      <c r="A32" s="107">
        <v>26.01</v>
      </c>
      <c r="B32" s="154"/>
      <c r="C32" s="108" t="s">
        <v>2905</v>
      </c>
      <c r="D32" s="108"/>
      <c r="E32" s="108">
        <v>1</v>
      </c>
      <c r="F32" s="108" t="s">
        <v>2906</v>
      </c>
      <c r="G32" s="108">
        <v>1</v>
      </c>
      <c r="H32" s="109">
        <v>800</v>
      </c>
      <c r="I32" s="109">
        <f t="shared" si="0"/>
        <v>800</v>
      </c>
      <c r="J32" s="110"/>
    </row>
    <row r="33" spans="1:10">
      <c r="A33" s="107">
        <v>27.01</v>
      </c>
      <c r="B33" s="154" t="s">
        <v>2912</v>
      </c>
      <c r="C33" s="108" t="s">
        <v>2903</v>
      </c>
      <c r="D33" s="108" t="s">
        <v>2913</v>
      </c>
      <c r="E33" s="108">
        <v>2</v>
      </c>
      <c r="F33" s="108" t="s">
        <v>2909</v>
      </c>
      <c r="G33" s="108">
        <v>1</v>
      </c>
      <c r="H33" s="109">
        <v>300</v>
      </c>
      <c r="I33" s="109">
        <f t="shared" si="0"/>
        <v>600</v>
      </c>
      <c r="J33" s="110"/>
    </row>
    <row r="34" spans="1:10">
      <c r="A34" s="107">
        <v>28.01</v>
      </c>
      <c r="B34" s="154"/>
      <c r="C34" s="108" t="s">
        <v>2905</v>
      </c>
      <c r="D34" s="108"/>
      <c r="E34" s="108">
        <v>1</v>
      </c>
      <c r="F34" s="108" t="s">
        <v>2906</v>
      </c>
      <c r="G34" s="108">
        <v>1</v>
      </c>
      <c r="H34" s="109">
        <v>800</v>
      </c>
      <c r="I34" s="109">
        <f t="shared" si="0"/>
        <v>800</v>
      </c>
      <c r="J34" s="110"/>
    </row>
    <row r="35" spans="1:10">
      <c r="A35" s="107">
        <v>29.01</v>
      </c>
      <c r="B35" s="154" t="s">
        <v>2914</v>
      </c>
      <c r="C35" s="108" t="s">
        <v>2903</v>
      </c>
      <c r="D35" s="108" t="s">
        <v>2915</v>
      </c>
      <c r="E35" s="108">
        <v>2</v>
      </c>
      <c r="F35" s="108" t="s">
        <v>2909</v>
      </c>
      <c r="G35" s="108">
        <v>1</v>
      </c>
      <c r="H35" s="109">
        <v>300</v>
      </c>
      <c r="I35" s="109">
        <f t="shared" si="0"/>
        <v>600</v>
      </c>
      <c r="J35" s="110"/>
    </row>
    <row r="36" spans="1:10">
      <c r="A36" s="107">
        <v>30.01</v>
      </c>
      <c r="B36" s="154"/>
      <c r="C36" s="108" t="s">
        <v>2905</v>
      </c>
      <c r="D36" s="108"/>
      <c r="E36" s="108">
        <v>1</v>
      </c>
      <c r="F36" s="108" t="s">
        <v>2906</v>
      </c>
      <c r="G36" s="108">
        <v>1</v>
      </c>
      <c r="H36" s="109">
        <v>800</v>
      </c>
      <c r="I36" s="109">
        <f t="shared" si="0"/>
        <v>800</v>
      </c>
      <c r="J36" s="110"/>
    </row>
    <row r="37" spans="1:10">
      <c r="A37" s="107">
        <v>31.01</v>
      </c>
      <c r="B37" s="154" t="s">
        <v>2916</v>
      </c>
      <c r="C37" s="108" t="s">
        <v>2903</v>
      </c>
      <c r="D37" s="108" t="s">
        <v>2917</v>
      </c>
      <c r="E37" s="108">
        <v>8</v>
      </c>
      <c r="F37" s="108" t="s">
        <v>2909</v>
      </c>
      <c r="G37" s="108">
        <v>1</v>
      </c>
      <c r="H37" s="109">
        <v>300</v>
      </c>
      <c r="I37" s="109">
        <f t="shared" si="0"/>
        <v>2400</v>
      </c>
      <c r="J37" s="110"/>
    </row>
    <row r="38" spans="1:10">
      <c r="A38" s="107">
        <v>32.01</v>
      </c>
      <c r="B38" s="154"/>
      <c r="C38" s="108" t="s">
        <v>2905</v>
      </c>
      <c r="D38" s="108" t="s">
        <v>2917</v>
      </c>
      <c r="E38" s="108">
        <v>2</v>
      </c>
      <c r="F38" s="108" t="s">
        <v>2906</v>
      </c>
      <c r="G38" s="108">
        <v>1</v>
      </c>
      <c r="H38" s="109">
        <v>800</v>
      </c>
      <c r="I38" s="109">
        <f t="shared" si="0"/>
        <v>1600</v>
      </c>
      <c r="J38" s="110"/>
    </row>
    <row r="39" spans="1:10" s="260" customFormat="1">
      <c r="A39" s="149" t="s">
        <v>2918</v>
      </c>
      <c r="B39" s="150"/>
      <c r="C39" s="150"/>
      <c r="D39" s="150"/>
      <c r="E39" s="150"/>
      <c r="F39" s="150"/>
      <c r="G39" s="150"/>
      <c r="H39" s="112"/>
      <c r="I39" s="112">
        <f>SUM(I7:I38)</f>
        <v>86169.36</v>
      </c>
      <c r="J39" s="113"/>
    </row>
    <row r="40" spans="1:10" s="260" customFormat="1">
      <c r="A40" s="151" t="s">
        <v>2919</v>
      </c>
      <c r="B40" s="152"/>
      <c r="C40" s="152"/>
      <c r="D40" s="152"/>
      <c r="E40" s="152"/>
      <c r="F40" s="152"/>
      <c r="G40" s="152"/>
      <c r="H40" s="152"/>
      <c r="I40" s="152"/>
      <c r="J40" s="153"/>
    </row>
    <row r="41" spans="1:10" s="260" customFormat="1" ht="18">
      <c r="A41" s="114">
        <v>2.0099999999999998</v>
      </c>
      <c r="B41" s="108" t="s">
        <v>2920</v>
      </c>
      <c r="C41" s="108" t="s">
        <v>2880</v>
      </c>
      <c r="D41" s="111" t="s">
        <v>2921</v>
      </c>
      <c r="E41" s="108">
        <v>35</v>
      </c>
      <c r="F41" s="108" t="s">
        <v>2887</v>
      </c>
      <c r="G41" s="108">
        <v>1</v>
      </c>
      <c r="H41" s="109">
        <v>240</v>
      </c>
      <c r="I41" s="109">
        <f>E41*G41*H41</f>
        <v>8400</v>
      </c>
      <c r="J41" s="115"/>
    </row>
    <row r="42" spans="1:10" s="260" customFormat="1">
      <c r="A42" s="114">
        <v>2.02</v>
      </c>
      <c r="B42" s="108" t="s">
        <v>2903</v>
      </c>
      <c r="C42" s="108" t="s">
        <v>2922</v>
      </c>
      <c r="D42" s="111"/>
      <c r="E42" s="108">
        <v>4</v>
      </c>
      <c r="F42" s="108" t="s">
        <v>2909</v>
      </c>
      <c r="G42" s="108">
        <v>2</v>
      </c>
      <c r="H42" s="109">
        <v>300</v>
      </c>
      <c r="I42" s="109">
        <f>E42*G42*H42</f>
        <v>2400</v>
      </c>
      <c r="J42" s="115"/>
    </row>
    <row r="43" spans="1:10" s="260" customFormat="1">
      <c r="A43" s="114">
        <v>2.0299999999999998</v>
      </c>
      <c r="B43" s="108" t="s">
        <v>2905</v>
      </c>
      <c r="C43" s="108" t="s">
        <v>2922</v>
      </c>
      <c r="D43" s="111"/>
      <c r="E43" s="108">
        <v>1</v>
      </c>
      <c r="F43" s="108" t="s">
        <v>2906</v>
      </c>
      <c r="G43" s="108">
        <v>1</v>
      </c>
      <c r="H43" s="109">
        <v>800</v>
      </c>
      <c r="I43" s="109">
        <f>E43*G43*H43</f>
        <v>800</v>
      </c>
      <c r="J43" s="115"/>
    </row>
    <row r="44" spans="1:10" s="260" customFormat="1">
      <c r="A44" s="149" t="s">
        <v>2918</v>
      </c>
      <c r="B44" s="150"/>
      <c r="C44" s="150"/>
      <c r="D44" s="150"/>
      <c r="E44" s="150"/>
      <c r="F44" s="150"/>
      <c r="G44" s="150"/>
      <c r="H44" s="112"/>
      <c r="I44" s="112">
        <f>SUM(I41:I43)</f>
        <v>11600</v>
      </c>
      <c r="J44" s="113"/>
    </row>
    <row r="45" spans="1:10" s="260" customFormat="1">
      <c r="A45" s="151" t="s">
        <v>2923</v>
      </c>
      <c r="B45" s="152"/>
      <c r="C45" s="152"/>
      <c r="D45" s="152"/>
      <c r="E45" s="152"/>
      <c r="F45" s="152"/>
      <c r="G45" s="152"/>
      <c r="H45" s="152"/>
      <c r="I45" s="152"/>
      <c r="J45" s="153"/>
    </row>
    <row r="46" spans="1:10" s="260" customFormat="1" ht="18">
      <c r="A46" s="107">
        <v>1</v>
      </c>
      <c r="B46" s="154" t="s">
        <v>2924</v>
      </c>
      <c r="C46" s="108" t="s">
        <v>2925</v>
      </c>
      <c r="D46" s="111" t="s">
        <v>2926</v>
      </c>
      <c r="E46" s="108">
        <v>32.4</v>
      </c>
      <c r="F46" s="108" t="s">
        <v>2863</v>
      </c>
      <c r="G46" s="108">
        <v>1</v>
      </c>
      <c r="H46" s="109">
        <v>240</v>
      </c>
      <c r="I46" s="109">
        <f t="shared" ref="I46:I54" si="1">E46*G46*H46</f>
        <v>7776</v>
      </c>
      <c r="J46" s="115" t="s">
        <v>2927</v>
      </c>
    </row>
    <row r="47" spans="1:10" s="260" customFormat="1">
      <c r="A47" s="107">
        <v>2</v>
      </c>
      <c r="B47" s="154"/>
      <c r="C47" s="108" t="s">
        <v>2882</v>
      </c>
      <c r="D47" s="108" t="s">
        <v>2883</v>
      </c>
      <c r="E47" s="108">
        <v>5</v>
      </c>
      <c r="F47" s="108" t="s">
        <v>2841</v>
      </c>
      <c r="G47" s="108">
        <v>1</v>
      </c>
      <c r="H47" s="109">
        <v>50</v>
      </c>
      <c r="I47" s="109">
        <f t="shared" si="1"/>
        <v>250</v>
      </c>
      <c r="J47" s="115"/>
    </row>
    <row r="48" spans="1:10" s="260" customFormat="1" ht="18">
      <c r="A48" s="107">
        <v>3</v>
      </c>
      <c r="B48" s="108" t="s">
        <v>2928</v>
      </c>
      <c r="C48" s="223" t="s">
        <v>2872</v>
      </c>
      <c r="D48" s="108" t="s">
        <v>2873</v>
      </c>
      <c r="E48" s="108">
        <v>3</v>
      </c>
      <c r="F48" s="108" t="s">
        <v>74</v>
      </c>
      <c r="G48" s="108">
        <v>1</v>
      </c>
      <c r="H48" s="109">
        <v>780</v>
      </c>
      <c r="I48" s="109">
        <f t="shared" si="1"/>
        <v>2340</v>
      </c>
      <c r="J48" s="115"/>
    </row>
    <row r="49" spans="1:10" s="260" customFormat="1" ht="36">
      <c r="A49" s="107">
        <v>4</v>
      </c>
      <c r="B49" s="108" t="s">
        <v>2874</v>
      </c>
      <c r="C49" s="223" t="s">
        <v>2875</v>
      </c>
      <c r="D49" s="259" t="s">
        <v>2876</v>
      </c>
      <c r="E49" s="108">
        <v>9</v>
      </c>
      <c r="F49" s="108" t="s">
        <v>2841</v>
      </c>
      <c r="G49" s="108">
        <v>1</v>
      </c>
      <c r="H49" s="109">
        <v>100</v>
      </c>
      <c r="I49" s="109">
        <f t="shared" si="1"/>
        <v>900</v>
      </c>
      <c r="J49" s="115" t="s">
        <v>2929</v>
      </c>
    </row>
    <row r="50" spans="1:10" s="260" customFormat="1" ht="18">
      <c r="A50" s="107">
        <v>5</v>
      </c>
      <c r="B50" s="108" t="s">
        <v>2874</v>
      </c>
      <c r="C50" s="223" t="s">
        <v>2877</v>
      </c>
      <c r="D50" s="108" t="s">
        <v>2878</v>
      </c>
      <c r="E50" s="108">
        <v>0.54</v>
      </c>
      <c r="F50" s="108" t="s">
        <v>2842</v>
      </c>
      <c r="G50" s="108">
        <v>14</v>
      </c>
      <c r="H50" s="109">
        <v>45</v>
      </c>
      <c r="I50" s="109">
        <f t="shared" si="1"/>
        <v>340.20000000000005</v>
      </c>
      <c r="J50" s="115"/>
    </row>
    <row r="51" spans="1:10" s="260" customFormat="1" ht="18">
      <c r="A51" s="107">
        <v>6</v>
      </c>
      <c r="B51" s="154" t="s">
        <v>2893</v>
      </c>
      <c r="C51" s="223" t="s">
        <v>2874</v>
      </c>
      <c r="D51" s="108" t="s">
        <v>2878</v>
      </c>
      <c r="E51" s="108">
        <v>5</v>
      </c>
      <c r="F51" s="108" t="s">
        <v>2841</v>
      </c>
      <c r="G51" s="108">
        <v>1</v>
      </c>
      <c r="H51" s="109">
        <v>100</v>
      </c>
      <c r="I51" s="109">
        <f t="shared" si="1"/>
        <v>500</v>
      </c>
      <c r="J51" s="115"/>
    </row>
    <row r="52" spans="1:10" s="260" customFormat="1" ht="18">
      <c r="A52" s="107">
        <v>7</v>
      </c>
      <c r="B52" s="154"/>
      <c r="C52" s="108" t="s">
        <v>2930</v>
      </c>
      <c r="D52" s="223" t="s">
        <v>2931</v>
      </c>
      <c r="E52" s="108">
        <v>1</v>
      </c>
      <c r="F52" s="108" t="s">
        <v>2887</v>
      </c>
      <c r="G52" s="108">
        <v>1</v>
      </c>
      <c r="H52" s="109">
        <v>500</v>
      </c>
      <c r="I52" s="109">
        <f t="shared" si="1"/>
        <v>500</v>
      </c>
      <c r="J52" s="115"/>
    </row>
    <row r="53" spans="1:10" s="260" customFormat="1">
      <c r="A53" s="107">
        <v>8</v>
      </c>
      <c r="B53" s="108" t="s">
        <v>2932</v>
      </c>
      <c r="C53" s="108"/>
      <c r="D53" s="108" t="s">
        <v>2933</v>
      </c>
      <c r="E53" s="108">
        <v>6</v>
      </c>
      <c r="F53" s="108" t="s">
        <v>2909</v>
      </c>
      <c r="G53" s="108">
        <v>1</v>
      </c>
      <c r="H53" s="109">
        <v>300</v>
      </c>
      <c r="I53" s="109">
        <f t="shared" si="1"/>
        <v>1800</v>
      </c>
      <c r="J53" s="115"/>
    </row>
    <row r="54" spans="1:10" s="260" customFormat="1">
      <c r="A54" s="107">
        <v>9</v>
      </c>
      <c r="B54" s="108" t="s">
        <v>2934</v>
      </c>
      <c r="C54" s="108"/>
      <c r="D54" s="108" t="s">
        <v>2933</v>
      </c>
      <c r="E54" s="108">
        <v>2</v>
      </c>
      <c r="F54" s="108" t="s">
        <v>2906</v>
      </c>
      <c r="G54" s="108">
        <v>1</v>
      </c>
      <c r="H54" s="109">
        <v>800</v>
      </c>
      <c r="I54" s="109">
        <f t="shared" si="1"/>
        <v>1600</v>
      </c>
      <c r="J54" s="115"/>
    </row>
    <row r="55" spans="1:10" s="260" customFormat="1">
      <c r="A55" s="149" t="s">
        <v>2918</v>
      </c>
      <c r="B55" s="150"/>
      <c r="C55" s="150"/>
      <c r="D55" s="150"/>
      <c r="E55" s="150"/>
      <c r="F55" s="150"/>
      <c r="G55" s="150"/>
      <c r="H55" s="112"/>
      <c r="I55" s="112">
        <f>SUM(I46:I54)</f>
        <v>16006.2</v>
      </c>
      <c r="J55" s="113"/>
    </row>
    <row r="56" spans="1:10">
      <c r="A56" s="155" t="s">
        <v>2935</v>
      </c>
      <c r="B56" s="156"/>
      <c r="C56" s="156"/>
      <c r="D56" s="156"/>
      <c r="E56" s="156"/>
      <c r="F56" s="156"/>
      <c r="G56" s="156"/>
      <c r="H56" s="116"/>
      <c r="I56" s="116">
        <f>SUM(I55,I44,I39)</f>
        <v>113775.56</v>
      </c>
      <c r="J56" s="117"/>
    </row>
    <row r="57" spans="1:10">
      <c r="A57" s="155" t="s">
        <v>2936</v>
      </c>
      <c r="B57" s="156"/>
      <c r="C57" s="156"/>
      <c r="D57" s="156"/>
      <c r="E57" s="156"/>
      <c r="F57" s="156"/>
      <c r="G57" s="156"/>
      <c r="H57" s="118"/>
      <c r="I57" s="118">
        <f>I56*0.03</f>
        <v>3413.2667999999999</v>
      </c>
      <c r="J57" s="119" t="s">
        <v>2937</v>
      </c>
    </row>
    <row r="58" spans="1:10">
      <c r="A58" s="155" t="s">
        <v>2938</v>
      </c>
      <c r="B58" s="156"/>
      <c r="C58" s="156"/>
      <c r="D58" s="156"/>
      <c r="E58" s="156"/>
      <c r="F58" s="156"/>
      <c r="G58" s="156"/>
      <c r="H58" s="118"/>
      <c r="I58" s="118">
        <f>I56*0.05</f>
        <v>5688.7780000000002</v>
      </c>
      <c r="J58" s="119"/>
    </row>
    <row r="59" spans="1:10" ht="18" thickBot="1">
      <c r="A59" s="157" t="s">
        <v>2939</v>
      </c>
      <c r="B59" s="158"/>
      <c r="C59" s="158"/>
      <c r="D59" s="158"/>
      <c r="E59" s="158"/>
      <c r="F59" s="158"/>
      <c r="G59" s="158"/>
      <c r="H59" s="120"/>
      <c r="I59" s="120">
        <f>SUM(I56:I58)</f>
        <v>122877.6048</v>
      </c>
      <c r="J59" s="121"/>
    </row>
  </sheetData>
  <mergeCells count="29">
    <mergeCell ref="A56:G56"/>
    <mergeCell ref="A57:G57"/>
    <mergeCell ref="A58:G58"/>
    <mergeCell ref="A59:G59"/>
    <mergeCell ref="A40:J40"/>
    <mergeCell ref="A44:G44"/>
    <mergeCell ref="A45:J45"/>
    <mergeCell ref="B46:B47"/>
    <mergeCell ref="B51:B52"/>
    <mergeCell ref="A55:G55"/>
    <mergeCell ref="A39:G39"/>
    <mergeCell ref="A6:J6"/>
    <mergeCell ref="B15:B16"/>
    <mergeCell ref="B17:B22"/>
    <mergeCell ref="D17:D22"/>
    <mergeCell ref="B23:B26"/>
    <mergeCell ref="B27:B28"/>
    <mergeCell ref="B29:B30"/>
    <mergeCell ref="B31:B32"/>
    <mergeCell ref="B33:B34"/>
    <mergeCell ref="B35:B36"/>
    <mergeCell ref="B37:B38"/>
    <mergeCell ref="A4:C4"/>
    <mergeCell ref="D4:J4"/>
    <mergeCell ref="A1:J1"/>
    <mergeCell ref="A2:C2"/>
    <mergeCell ref="D2:J2"/>
    <mergeCell ref="A3:C3"/>
    <mergeCell ref="D3:J3"/>
  </mergeCells>
  <phoneticPr fontId="8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B2127-ED83-7642-BC35-AA085430D6E2}">
  <dimension ref="A1:W251"/>
  <sheetViews>
    <sheetView topLeftCell="I238" workbookViewId="0">
      <selection activeCell="K258" sqref="K258"/>
    </sheetView>
  </sheetViews>
  <sheetFormatPr baseColWidth="10" defaultColWidth="13" defaultRowHeight="16"/>
  <cols>
    <col min="1" max="2" width="13" style="202"/>
    <col min="3" max="3" width="13.796875" style="202" customWidth="1"/>
    <col min="4" max="4" width="19" style="202" hidden="1" customWidth="1"/>
    <col min="5" max="5" width="0" style="202" hidden="1" customWidth="1"/>
    <col min="6" max="7" width="13" style="202"/>
    <col min="8" max="8" width="15.59765625" style="203" customWidth="1"/>
    <col min="9" max="9" width="17.3984375" style="203" customWidth="1"/>
    <col min="10" max="10" width="15.19921875" style="203" customWidth="1"/>
    <col min="11" max="11" width="58" style="202" customWidth="1"/>
    <col min="12" max="12" width="10.3984375" style="202" bestFit="1" customWidth="1"/>
    <col min="13" max="13" width="10.3984375" style="204" bestFit="1" customWidth="1"/>
    <col min="14" max="14" width="10.3984375" style="202" bestFit="1" customWidth="1"/>
    <col min="15" max="16" width="12.3984375" style="202" bestFit="1" customWidth="1"/>
    <col min="17" max="17" width="9.59765625" style="202" bestFit="1" customWidth="1"/>
    <col min="18" max="18" width="12.3984375" style="202" bestFit="1" customWidth="1"/>
    <col min="19" max="21" width="8.3984375" style="202" bestFit="1" customWidth="1"/>
    <col min="22" max="22" width="6.3984375" style="202" bestFit="1" customWidth="1"/>
    <col min="23" max="16384" width="13" style="202"/>
  </cols>
  <sheetData>
    <row r="1" spans="1:23" ht="19">
      <c r="A1" s="205" t="s">
        <v>2941</v>
      </c>
      <c r="B1" s="205" t="s">
        <v>3222</v>
      </c>
      <c r="C1" s="205" t="s">
        <v>3223</v>
      </c>
      <c r="D1" s="205" t="s">
        <v>3224</v>
      </c>
      <c r="E1" s="205" t="s">
        <v>3225</v>
      </c>
      <c r="F1" s="205" t="s">
        <v>44</v>
      </c>
      <c r="G1" s="205" t="s">
        <v>3226</v>
      </c>
      <c r="H1" s="206" t="s">
        <v>3227</v>
      </c>
      <c r="I1" s="206" t="s">
        <v>3228</v>
      </c>
      <c r="J1" s="206" t="s">
        <v>3229</v>
      </c>
      <c r="K1" s="207" t="s">
        <v>3230</v>
      </c>
      <c r="L1" s="205" t="s">
        <v>3231</v>
      </c>
      <c r="M1" s="208" t="s">
        <v>3232</v>
      </c>
      <c r="N1" s="205" t="s">
        <v>3233</v>
      </c>
      <c r="O1" s="205" t="s">
        <v>3746</v>
      </c>
      <c r="P1" s="205" t="s">
        <v>3234</v>
      </c>
      <c r="Q1" s="209" t="s">
        <v>3235</v>
      </c>
      <c r="R1" s="205" t="s">
        <v>3747</v>
      </c>
      <c r="S1" s="205" t="s">
        <v>3236</v>
      </c>
      <c r="T1" s="205" t="s">
        <v>3237</v>
      </c>
      <c r="U1" s="205" t="s">
        <v>3238</v>
      </c>
      <c r="V1" s="205" t="s">
        <v>3239</v>
      </c>
      <c r="W1" s="209" t="s">
        <v>3197</v>
      </c>
    </row>
    <row r="2" spans="1:23" ht="18">
      <c r="A2" s="210">
        <v>44933</v>
      </c>
      <c r="B2" s="211" t="s">
        <v>3240</v>
      </c>
      <c r="C2" s="211" t="s">
        <v>55</v>
      </c>
      <c r="D2" s="211" t="s">
        <v>3241</v>
      </c>
      <c r="E2" s="211" t="s">
        <v>3242</v>
      </c>
      <c r="F2" s="211" t="s">
        <v>3243</v>
      </c>
      <c r="G2" s="211" t="s">
        <v>3244</v>
      </c>
      <c r="H2" s="212">
        <v>0.55208333333333304</v>
      </c>
      <c r="I2" s="212">
        <v>4.1666666666666664E-2</v>
      </c>
      <c r="J2" s="212">
        <v>0.58333333333333337</v>
      </c>
      <c r="K2" s="213" t="s">
        <v>3245</v>
      </c>
      <c r="L2" s="211">
        <v>3500</v>
      </c>
      <c r="M2" s="211">
        <v>135</v>
      </c>
      <c r="N2" s="108">
        <f>M2-100</f>
        <v>35</v>
      </c>
      <c r="O2" s="108">
        <v>50</v>
      </c>
      <c r="P2" s="108">
        <f>N2*O2</f>
        <v>1750</v>
      </c>
      <c r="Q2" s="108">
        <v>6</v>
      </c>
      <c r="R2" s="108">
        <v>250</v>
      </c>
      <c r="S2" s="108">
        <f>Q2*R2</f>
        <v>1500</v>
      </c>
      <c r="T2" s="108">
        <v>12</v>
      </c>
      <c r="U2" s="108">
        <v>70</v>
      </c>
      <c r="V2" s="108">
        <v>90</v>
      </c>
      <c r="W2" s="214">
        <f>P2+S2+T2+U2+V2+L2</f>
        <v>6922</v>
      </c>
    </row>
    <row r="3" spans="1:23" ht="18">
      <c r="A3" s="210">
        <v>44934</v>
      </c>
      <c r="B3" s="211" t="s">
        <v>3240</v>
      </c>
      <c r="C3" s="211" t="s">
        <v>55</v>
      </c>
      <c r="D3" s="211" t="s">
        <v>3241</v>
      </c>
      <c r="E3" s="211" t="s">
        <v>3242</v>
      </c>
      <c r="F3" s="211" t="s">
        <v>3243</v>
      </c>
      <c r="G3" s="211" t="s">
        <v>3244</v>
      </c>
      <c r="H3" s="215">
        <v>0.60416666666666696</v>
      </c>
      <c r="I3" s="212">
        <v>1.09375</v>
      </c>
      <c r="J3" s="212">
        <f t="shared" ref="J3:J10" si="0">I3-H3</f>
        <v>0.48958333333333304</v>
      </c>
      <c r="K3" s="213" t="s">
        <v>3246</v>
      </c>
      <c r="L3" s="211">
        <v>3500</v>
      </c>
      <c r="M3" s="211">
        <v>81</v>
      </c>
      <c r="N3" s="108"/>
      <c r="O3" s="108">
        <v>50</v>
      </c>
      <c r="P3" s="108">
        <f t="shared" ref="P3:P66" si="1">N3*O3</f>
        <v>0</v>
      </c>
      <c r="Q3" s="108">
        <v>4</v>
      </c>
      <c r="R3" s="108">
        <v>250</v>
      </c>
      <c r="S3" s="108">
        <f t="shared" ref="S3:S66" si="2">Q3*R3</f>
        <v>1000</v>
      </c>
      <c r="T3" s="108">
        <v>0</v>
      </c>
      <c r="U3" s="108">
        <v>74</v>
      </c>
      <c r="V3" s="108">
        <v>90</v>
      </c>
      <c r="W3" s="214">
        <f t="shared" ref="W3:W66" si="3">P3+S3+T3+U3+V3+L3</f>
        <v>4664</v>
      </c>
    </row>
    <row r="4" spans="1:23" ht="18">
      <c r="A4" s="210">
        <v>44935</v>
      </c>
      <c r="B4" s="211" t="s">
        <v>3240</v>
      </c>
      <c r="C4" s="211" t="s">
        <v>55</v>
      </c>
      <c r="D4" s="211" t="s">
        <v>3241</v>
      </c>
      <c r="E4" s="211" t="s">
        <v>3242</v>
      </c>
      <c r="F4" s="211" t="s">
        <v>3243</v>
      </c>
      <c r="G4" s="211" t="s">
        <v>3244</v>
      </c>
      <c r="H4" s="212">
        <v>0.39583333333333298</v>
      </c>
      <c r="I4" s="212">
        <v>0.51041666666666696</v>
      </c>
      <c r="J4" s="212">
        <f t="shared" si="0"/>
        <v>0.11458333333333398</v>
      </c>
      <c r="K4" s="216" t="s">
        <v>3247</v>
      </c>
      <c r="L4" s="211">
        <v>3500</v>
      </c>
      <c r="M4" s="211">
        <v>283</v>
      </c>
      <c r="N4" s="108">
        <f t="shared" ref="N4:N61" si="4">M4-100</f>
        <v>183</v>
      </c>
      <c r="O4" s="108">
        <v>50</v>
      </c>
      <c r="P4" s="108">
        <f>N4*O4</f>
        <v>9150</v>
      </c>
      <c r="Q4" s="108">
        <v>0</v>
      </c>
      <c r="R4" s="108">
        <v>250</v>
      </c>
      <c r="S4" s="108">
        <f>Q4*R4</f>
        <v>0</v>
      </c>
      <c r="T4" s="108">
        <v>130</v>
      </c>
      <c r="U4" s="108">
        <v>0</v>
      </c>
      <c r="V4" s="108"/>
      <c r="W4" s="214">
        <f>P4+S4+T4+U4+V4+L4</f>
        <v>12780</v>
      </c>
    </row>
    <row r="5" spans="1:23" ht="18">
      <c r="A5" s="210">
        <v>44933</v>
      </c>
      <c r="B5" s="211" t="s">
        <v>3240</v>
      </c>
      <c r="C5" s="211" t="s">
        <v>35</v>
      </c>
      <c r="D5" s="217" t="s">
        <v>3248</v>
      </c>
      <c r="E5" s="211" t="s">
        <v>3249</v>
      </c>
      <c r="F5" s="211" t="s">
        <v>3243</v>
      </c>
      <c r="G5" s="211" t="s">
        <v>3250</v>
      </c>
      <c r="H5" s="215">
        <v>0.45138888888888901</v>
      </c>
      <c r="I5" s="212">
        <v>0.82638888888888895</v>
      </c>
      <c r="J5" s="212">
        <f t="shared" si="0"/>
        <v>0.37499999999999994</v>
      </c>
      <c r="K5" s="213" t="s">
        <v>3251</v>
      </c>
      <c r="L5" s="211">
        <v>3000</v>
      </c>
      <c r="M5" s="218">
        <v>80</v>
      </c>
      <c r="N5" s="108"/>
      <c r="O5" s="108">
        <v>50</v>
      </c>
      <c r="P5" s="108">
        <f t="shared" si="1"/>
        <v>0</v>
      </c>
      <c r="Q5" s="108">
        <v>1</v>
      </c>
      <c r="R5" s="108">
        <v>250</v>
      </c>
      <c r="S5" s="108">
        <f t="shared" si="2"/>
        <v>250</v>
      </c>
      <c r="T5" s="108">
        <v>23</v>
      </c>
      <c r="U5" s="108">
        <v>55</v>
      </c>
      <c r="V5" s="108">
        <v>60</v>
      </c>
      <c r="W5" s="214">
        <f t="shared" si="3"/>
        <v>3388</v>
      </c>
    </row>
    <row r="6" spans="1:23" ht="36">
      <c r="A6" s="210">
        <v>44934</v>
      </c>
      <c r="B6" s="211" t="s">
        <v>3240</v>
      </c>
      <c r="C6" s="211" t="s">
        <v>35</v>
      </c>
      <c r="D6" s="217" t="s">
        <v>3248</v>
      </c>
      <c r="E6" s="211" t="s">
        <v>3249</v>
      </c>
      <c r="F6" s="211" t="s">
        <v>3243</v>
      </c>
      <c r="G6" s="211" t="s">
        <v>3250</v>
      </c>
      <c r="H6" s="215">
        <v>0.51388888888888895</v>
      </c>
      <c r="I6" s="212">
        <v>0.98263888888888895</v>
      </c>
      <c r="J6" s="212">
        <f t="shared" si="0"/>
        <v>0.46875</v>
      </c>
      <c r="K6" s="213" t="s">
        <v>3252</v>
      </c>
      <c r="L6" s="211">
        <v>3000</v>
      </c>
      <c r="M6" s="218">
        <v>109</v>
      </c>
      <c r="N6" s="219">
        <f>M6-100</f>
        <v>9</v>
      </c>
      <c r="O6" s="108">
        <v>50</v>
      </c>
      <c r="P6" s="108">
        <f>N6*O6</f>
        <v>450</v>
      </c>
      <c r="Q6" s="108">
        <v>4</v>
      </c>
      <c r="R6" s="108">
        <v>250</v>
      </c>
      <c r="S6" s="108">
        <f>Q6*R6</f>
        <v>1000</v>
      </c>
      <c r="T6" s="108">
        <v>0</v>
      </c>
      <c r="U6" s="108">
        <v>14</v>
      </c>
      <c r="V6" s="108">
        <v>60</v>
      </c>
      <c r="W6" s="214">
        <f t="shared" si="3"/>
        <v>4524</v>
      </c>
    </row>
    <row r="7" spans="1:23" ht="36">
      <c r="A7" s="210">
        <v>44935</v>
      </c>
      <c r="B7" s="211" t="s">
        <v>3240</v>
      </c>
      <c r="C7" s="211" t="s">
        <v>35</v>
      </c>
      <c r="D7" s="217" t="s">
        <v>3248</v>
      </c>
      <c r="E7" s="211" t="s">
        <v>3249</v>
      </c>
      <c r="F7" s="211" t="s">
        <v>3243</v>
      </c>
      <c r="G7" s="211" t="s">
        <v>3250</v>
      </c>
      <c r="H7" s="215">
        <v>0.47916666666666702</v>
      </c>
      <c r="I7" s="212">
        <v>0.61111111111111105</v>
      </c>
      <c r="J7" s="212">
        <f t="shared" si="0"/>
        <v>0.13194444444444403</v>
      </c>
      <c r="K7" s="216" t="s">
        <v>3253</v>
      </c>
      <c r="L7" s="211">
        <v>3000</v>
      </c>
      <c r="M7" s="218">
        <v>89</v>
      </c>
      <c r="N7" s="108"/>
      <c r="O7" s="108">
        <v>50</v>
      </c>
      <c r="P7" s="108">
        <f t="shared" si="1"/>
        <v>0</v>
      </c>
      <c r="Q7" s="108">
        <v>0</v>
      </c>
      <c r="R7" s="108">
        <v>250</v>
      </c>
      <c r="S7" s="108">
        <f t="shared" si="2"/>
        <v>0</v>
      </c>
      <c r="T7" s="108">
        <v>12</v>
      </c>
      <c r="U7" s="108">
        <v>20</v>
      </c>
      <c r="V7" s="108"/>
      <c r="W7" s="214">
        <f t="shared" si="3"/>
        <v>3032</v>
      </c>
    </row>
    <row r="8" spans="1:23" ht="18">
      <c r="A8" s="210">
        <v>44933</v>
      </c>
      <c r="B8" s="211" t="s">
        <v>3240</v>
      </c>
      <c r="C8" s="211" t="s">
        <v>35</v>
      </c>
      <c r="D8" s="217" t="s">
        <v>3254</v>
      </c>
      <c r="E8" s="211" t="s">
        <v>3255</v>
      </c>
      <c r="F8" s="211" t="s">
        <v>3243</v>
      </c>
      <c r="G8" s="211" t="s">
        <v>3256</v>
      </c>
      <c r="H8" s="215">
        <v>0.5</v>
      </c>
      <c r="I8" s="212">
        <v>0.88888888888888895</v>
      </c>
      <c r="J8" s="212">
        <f t="shared" si="0"/>
        <v>0.38888888888888895</v>
      </c>
      <c r="K8" s="213" t="s">
        <v>3190</v>
      </c>
      <c r="L8" s="211">
        <v>3000</v>
      </c>
      <c r="M8" s="218">
        <v>0</v>
      </c>
      <c r="N8" s="108"/>
      <c r="O8" s="108">
        <v>50</v>
      </c>
      <c r="P8" s="108">
        <f t="shared" si="1"/>
        <v>0</v>
      </c>
      <c r="Q8" s="108">
        <v>2</v>
      </c>
      <c r="R8" s="108">
        <v>250</v>
      </c>
      <c r="S8" s="108">
        <f t="shared" si="2"/>
        <v>500</v>
      </c>
      <c r="T8" s="211">
        <v>0</v>
      </c>
      <c r="U8" s="211">
        <v>0</v>
      </c>
      <c r="V8" s="108">
        <v>60</v>
      </c>
      <c r="W8" s="214">
        <f t="shared" si="3"/>
        <v>3560</v>
      </c>
    </row>
    <row r="9" spans="1:23" ht="18">
      <c r="A9" s="210">
        <v>44934</v>
      </c>
      <c r="B9" s="211" t="s">
        <v>3240</v>
      </c>
      <c r="C9" s="211" t="s">
        <v>35</v>
      </c>
      <c r="D9" s="217" t="s">
        <v>3257</v>
      </c>
      <c r="E9" s="211" t="s">
        <v>3255</v>
      </c>
      <c r="F9" s="211" t="s">
        <v>3243</v>
      </c>
      <c r="G9" s="211" t="s">
        <v>3256</v>
      </c>
      <c r="H9" s="215">
        <v>0.66666666666666696</v>
      </c>
      <c r="I9" s="212">
        <v>1.12777777777778</v>
      </c>
      <c r="J9" s="212">
        <f t="shared" si="0"/>
        <v>0.46111111111111303</v>
      </c>
      <c r="K9" s="213" t="s">
        <v>3258</v>
      </c>
      <c r="L9" s="211">
        <v>3000</v>
      </c>
      <c r="M9" s="218">
        <v>24</v>
      </c>
      <c r="N9" s="108"/>
      <c r="O9" s="108">
        <v>50</v>
      </c>
      <c r="P9" s="108">
        <f t="shared" si="1"/>
        <v>0</v>
      </c>
      <c r="Q9" s="108">
        <v>4</v>
      </c>
      <c r="R9" s="108">
        <v>250</v>
      </c>
      <c r="S9" s="108">
        <f t="shared" si="2"/>
        <v>1000</v>
      </c>
      <c r="T9" s="108">
        <v>20</v>
      </c>
      <c r="U9" s="108">
        <v>0</v>
      </c>
      <c r="V9" s="108">
        <v>90</v>
      </c>
      <c r="W9" s="214">
        <f t="shared" si="3"/>
        <v>4110</v>
      </c>
    </row>
    <row r="10" spans="1:23" ht="18">
      <c r="A10" s="210">
        <v>44935</v>
      </c>
      <c r="B10" s="211" t="s">
        <v>3240</v>
      </c>
      <c r="C10" s="211" t="s">
        <v>35</v>
      </c>
      <c r="D10" s="217" t="s">
        <v>3257</v>
      </c>
      <c r="E10" s="211" t="s">
        <v>3255</v>
      </c>
      <c r="F10" s="211" t="s">
        <v>3243</v>
      </c>
      <c r="G10" s="211" t="s">
        <v>3256</v>
      </c>
      <c r="H10" s="215">
        <v>0.66666666666666696</v>
      </c>
      <c r="I10" s="212">
        <v>0.97916666666666663</v>
      </c>
      <c r="J10" s="212">
        <f t="shared" si="0"/>
        <v>0.31249999999999967</v>
      </c>
      <c r="K10" s="216" t="s">
        <v>3190</v>
      </c>
      <c r="L10" s="211">
        <v>3000</v>
      </c>
      <c r="M10" s="218">
        <v>0</v>
      </c>
      <c r="N10" s="108"/>
      <c r="O10" s="108">
        <v>50</v>
      </c>
      <c r="P10" s="108">
        <f t="shared" si="1"/>
        <v>0</v>
      </c>
      <c r="Q10" s="108">
        <v>0</v>
      </c>
      <c r="R10" s="108">
        <v>250</v>
      </c>
      <c r="S10" s="108">
        <f t="shared" si="2"/>
        <v>0</v>
      </c>
      <c r="T10" s="211">
        <v>0</v>
      </c>
      <c r="U10" s="211">
        <v>50</v>
      </c>
      <c r="V10" s="108">
        <v>30</v>
      </c>
      <c r="W10" s="214">
        <f t="shared" si="3"/>
        <v>3080</v>
      </c>
    </row>
    <row r="11" spans="1:23" ht="18">
      <c r="A11" s="220">
        <v>44933</v>
      </c>
      <c r="B11" s="211" t="s">
        <v>3240</v>
      </c>
      <c r="C11" s="211" t="s">
        <v>35</v>
      </c>
      <c r="D11" s="108" t="s">
        <v>3259</v>
      </c>
      <c r="E11" s="221" t="s">
        <v>3260</v>
      </c>
      <c r="F11" s="221" t="s">
        <v>3261</v>
      </c>
      <c r="G11" s="221" t="s">
        <v>3262</v>
      </c>
      <c r="H11" s="222">
        <v>0.56944444444444398</v>
      </c>
      <c r="I11" s="222">
        <v>0.97222222222222199</v>
      </c>
      <c r="J11" s="222">
        <f>I11-H11</f>
        <v>0.40277777777777801</v>
      </c>
      <c r="K11" s="223" t="s">
        <v>3263</v>
      </c>
      <c r="L11" s="224">
        <v>8000</v>
      </c>
      <c r="M11" s="225">
        <v>70</v>
      </c>
      <c r="N11" s="108"/>
      <c r="O11" s="108">
        <v>50</v>
      </c>
      <c r="P11" s="108">
        <f t="shared" si="1"/>
        <v>0</v>
      </c>
      <c r="Q11" s="108">
        <v>2</v>
      </c>
      <c r="R11" s="108">
        <v>500</v>
      </c>
      <c r="S11" s="108">
        <f t="shared" si="2"/>
        <v>1000</v>
      </c>
      <c r="T11" s="108">
        <v>12</v>
      </c>
      <c r="U11" s="108">
        <v>65</v>
      </c>
      <c r="V11" s="108">
        <v>60</v>
      </c>
      <c r="W11" s="214">
        <f t="shared" si="3"/>
        <v>9137</v>
      </c>
    </row>
    <row r="12" spans="1:23" ht="18">
      <c r="A12" s="220">
        <v>44934</v>
      </c>
      <c r="B12" s="211" t="s">
        <v>3240</v>
      </c>
      <c r="C12" s="211" t="s">
        <v>35</v>
      </c>
      <c r="D12" s="108" t="s">
        <v>3259</v>
      </c>
      <c r="E12" s="221" t="s">
        <v>3260</v>
      </c>
      <c r="F12" s="221" t="s">
        <v>3261</v>
      </c>
      <c r="G12" s="221" t="s">
        <v>3262</v>
      </c>
      <c r="H12" s="222">
        <v>0.66666666666666696</v>
      </c>
      <c r="I12" s="222">
        <v>1.0833333333333333</v>
      </c>
      <c r="J12" s="222">
        <f t="shared" ref="J12:J75" si="5">I12-H12</f>
        <v>0.4166666666666663</v>
      </c>
      <c r="K12" s="223" t="s">
        <v>3264</v>
      </c>
      <c r="L12" s="224">
        <v>8000</v>
      </c>
      <c r="M12" s="225">
        <v>26</v>
      </c>
      <c r="N12" s="108"/>
      <c r="O12" s="108">
        <v>50</v>
      </c>
      <c r="P12" s="108">
        <f t="shared" si="1"/>
        <v>0</v>
      </c>
      <c r="Q12" s="108">
        <v>2</v>
      </c>
      <c r="R12" s="108">
        <v>500</v>
      </c>
      <c r="S12" s="108">
        <f t="shared" si="2"/>
        <v>1000</v>
      </c>
      <c r="T12" s="108">
        <v>0</v>
      </c>
      <c r="U12" s="108">
        <v>36</v>
      </c>
      <c r="V12" s="108">
        <v>30</v>
      </c>
      <c r="W12" s="214">
        <f t="shared" si="3"/>
        <v>9066</v>
      </c>
    </row>
    <row r="13" spans="1:23" ht="18">
      <c r="A13" s="220">
        <v>44935</v>
      </c>
      <c r="B13" s="211" t="s">
        <v>3240</v>
      </c>
      <c r="C13" s="211" t="s">
        <v>35</v>
      </c>
      <c r="D13" s="108" t="s">
        <v>3259</v>
      </c>
      <c r="E13" s="221" t="s">
        <v>3260</v>
      </c>
      <c r="F13" s="221" t="s">
        <v>3261</v>
      </c>
      <c r="G13" s="221" t="s">
        <v>3262</v>
      </c>
      <c r="H13" s="222">
        <v>0.54166666666666696</v>
      </c>
      <c r="I13" s="222">
        <v>0.61458333333333304</v>
      </c>
      <c r="J13" s="222">
        <f t="shared" si="5"/>
        <v>7.2916666666666075E-2</v>
      </c>
      <c r="K13" s="223" t="s">
        <v>3265</v>
      </c>
      <c r="L13" s="224">
        <v>8000</v>
      </c>
      <c r="M13" s="225">
        <v>40</v>
      </c>
      <c r="N13" s="108"/>
      <c r="O13" s="108">
        <v>50</v>
      </c>
      <c r="P13" s="108">
        <f t="shared" si="1"/>
        <v>0</v>
      </c>
      <c r="Q13" s="108">
        <v>0</v>
      </c>
      <c r="R13" s="108">
        <v>500</v>
      </c>
      <c r="S13" s="108">
        <f t="shared" si="2"/>
        <v>0</v>
      </c>
      <c r="T13" s="108">
        <v>12</v>
      </c>
      <c r="U13" s="108">
        <v>36</v>
      </c>
      <c r="V13" s="108"/>
      <c r="W13" s="214">
        <f t="shared" si="3"/>
        <v>8048</v>
      </c>
    </row>
    <row r="14" spans="1:23" ht="18">
      <c r="A14" s="210">
        <v>44933</v>
      </c>
      <c r="B14" s="211" t="s">
        <v>3240</v>
      </c>
      <c r="C14" s="211" t="s">
        <v>35</v>
      </c>
      <c r="D14" s="217" t="s">
        <v>3266</v>
      </c>
      <c r="E14" s="211" t="s">
        <v>3249</v>
      </c>
      <c r="F14" s="211" t="s">
        <v>3243</v>
      </c>
      <c r="G14" s="211" t="s">
        <v>3267</v>
      </c>
      <c r="H14" s="215">
        <v>0.5</v>
      </c>
      <c r="I14" s="212">
        <v>0.88888888888888895</v>
      </c>
      <c r="J14" s="212">
        <f t="shared" si="5"/>
        <v>0.38888888888888895</v>
      </c>
      <c r="K14" s="213" t="s">
        <v>3190</v>
      </c>
      <c r="L14" s="211">
        <v>3000</v>
      </c>
      <c r="M14" s="218">
        <v>0</v>
      </c>
      <c r="N14" s="108"/>
      <c r="O14" s="108">
        <v>50</v>
      </c>
      <c r="P14" s="108">
        <f t="shared" si="1"/>
        <v>0</v>
      </c>
      <c r="Q14" s="108">
        <v>2</v>
      </c>
      <c r="R14" s="108">
        <v>250</v>
      </c>
      <c r="S14" s="108">
        <f t="shared" si="2"/>
        <v>500</v>
      </c>
      <c r="T14" s="211">
        <v>0</v>
      </c>
      <c r="U14" s="211">
        <v>0</v>
      </c>
      <c r="V14" s="108">
        <v>60</v>
      </c>
      <c r="W14" s="214">
        <f t="shared" si="3"/>
        <v>3560</v>
      </c>
    </row>
    <row r="15" spans="1:23" ht="18">
      <c r="A15" s="210">
        <v>44934</v>
      </c>
      <c r="B15" s="211" t="s">
        <v>3240</v>
      </c>
      <c r="C15" s="211" t="s">
        <v>35</v>
      </c>
      <c r="D15" s="217" t="s">
        <v>3266</v>
      </c>
      <c r="E15" s="211" t="s">
        <v>3249</v>
      </c>
      <c r="F15" s="211" t="s">
        <v>3243</v>
      </c>
      <c r="G15" s="211" t="s">
        <v>3267</v>
      </c>
      <c r="H15" s="212">
        <v>0.66666666666666696</v>
      </c>
      <c r="I15" s="212">
        <v>1</v>
      </c>
      <c r="J15" s="212">
        <f t="shared" si="5"/>
        <v>0.33333333333333304</v>
      </c>
      <c r="K15" s="213" t="s">
        <v>3190</v>
      </c>
      <c r="L15" s="211">
        <v>3000</v>
      </c>
      <c r="M15" s="218">
        <v>0</v>
      </c>
      <c r="N15" s="108"/>
      <c r="O15" s="108">
        <v>50</v>
      </c>
      <c r="P15" s="108">
        <f t="shared" si="1"/>
        <v>0</v>
      </c>
      <c r="Q15" s="108">
        <v>0</v>
      </c>
      <c r="R15" s="108">
        <v>250</v>
      </c>
      <c r="S15" s="108">
        <f t="shared" si="2"/>
        <v>0</v>
      </c>
      <c r="T15" s="211">
        <v>0</v>
      </c>
      <c r="U15" s="211">
        <v>0</v>
      </c>
      <c r="V15" s="108">
        <v>30</v>
      </c>
      <c r="W15" s="214">
        <f t="shared" si="3"/>
        <v>3030</v>
      </c>
    </row>
    <row r="16" spans="1:23" ht="18">
      <c r="A16" s="210">
        <v>44935</v>
      </c>
      <c r="B16" s="211" t="s">
        <v>3240</v>
      </c>
      <c r="C16" s="211" t="s">
        <v>35</v>
      </c>
      <c r="D16" s="217" t="s">
        <v>3266</v>
      </c>
      <c r="E16" s="211" t="s">
        <v>3249</v>
      </c>
      <c r="F16" s="211" t="s">
        <v>3243</v>
      </c>
      <c r="G16" s="211" t="s">
        <v>3267</v>
      </c>
      <c r="H16" s="215">
        <v>0.45833333333333298</v>
      </c>
      <c r="I16" s="212">
        <v>0.5</v>
      </c>
      <c r="J16" s="212">
        <f t="shared" si="5"/>
        <v>4.1666666666667018E-2</v>
      </c>
      <c r="K16" s="216" t="s">
        <v>3268</v>
      </c>
      <c r="L16" s="211">
        <v>3000</v>
      </c>
      <c r="M16" s="218">
        <v>44</v>
      </c>
      <c r="N16" s="108"/>
      <c r="O16" s="108">
        <v>50</v>
      </c>
      <c r="P16" s="108">
        <f t="shared" si="1"/>
        <v>0</v>
      </c>
      <c r="Q16" s="108">
        <v>0</v>
      </c>
      <c r="R16" s="108">
        <v>250</v>
      </c>
      <c r="S16" s="108">
        <f t="shared" si="2"/>
        <v>0</v>
      </c>
      <c r="T16" s="108">
        <v>12</v>
      </c>
      <c r="U16" s="108">
        <v>0</v>
      </c>
      <c r="V16" s="108"/>
      <c r="W16" s="214">
        <f t="shared" si="3"/>
        <v>3012</v>
      </c>
    </row>
    <row r="17" spans="1:23" ht="18">
      <c r="A17" s="210">
        <v>44933</v>
      </c>
      <c r="B17" s="211" t="s">
        <v>3240</v>
      </c>
      <c r="C17" s="211" t="s">
        <v>35</v>
      </c>
      <c r="D17" s="217" t="s">
        <v>3269</v>
      </c>
      <c r="E17" s="211" t="s">
        <v>3270</v>
      </c>
      <c r="F17" s="211" t="s">
        <v>3243</v>
      </c>
      <c r="G17" s="211" t="s">
        <v>3271</v>
      </c>
      <c r="H17" s="215">
        <v>0.5</v>
      </c>
      <c r="I17" s="212">
        <v>0.88888888888888884</v>
      </c>
      <c r="J17" s="212">
        <f t="shared" si="5"/>
        <v>0.38888888888888884</v>
      </c>
      <c r="K17" s="213" t="s">
        <v>3190</v>
      </c>
      <c r="L17" s="211">
        <v>3000</v>
      </c>
      <c r="M17" s="218">
        <v>0</v>
      </c>
      <c r="N17" s="108"/>
      <c r="O17" s="108">
        <v>50</v>
      </c>
      <c r="P17" s="108">
        <f t="shared" si="1"/>
        <v>0</v>
      </c>
      <c r="Q17" s="108">
        <v>2</v>
      </c>
      <c r="R17" s="108">
        <v>250</v>
      </c>
      <c r="S17" s="108">
        <f t="shared" si="2"/>
        <v>500</v>
      </c>
      <c r="T17" s="211">
        <v>0</v>
      </c>
      <c r="U17" s="211">
        <v>0</v>
      </c>
      <c r="V17" s="108">
        <v>60</v>
      </c>
      <c r="W17" s="214">
        <f t="shared" si="3"/>
        <v>3560</v>
      </c>
    </row>
    <row r="18" spans="1:23" ht="18">
      <c r="A18" s="210">
        <v>44934</v>
      </c>
      <c r="B18" s="211" t="s">
        <v>3240</v>
      </c>
      <c r="C18" s="211" t="s">
        <v>35</v>
      </c>
      <c r="D18" s="217" t="s">
        <v>3269</v>
      </c>
      <c r="E18" s="211" t="s">
        <v>3270</v>
      </c>
      <c r="F18" s="211" t="s">
        <v>3243</v>
      </c>
      <c r="G18" s="211" t="s">
        <v>3271</v>
      </c>
      <c r="H18" s="212">
        <v>0.66666666666666696</v>
      </c>
      <c r="I18" s="212">
        <v>1</v>
      </c>
      <c r="J18" s="212">
        <f t="shared" si="5"/>
        <v>0.33333333333333304</v>
      </c>
      <c r="K18" s="213" t="s">
        <v>3272</v>
      </c>
      <c r="L18" s="211">
        <v>3000</v>
      </c>
      <c r="M18" s="218">
        <v>53</v>
      </c>
      <c r="N18" s="108"/>
      <c r="O18" s="108">
        <v>50</v>
      </c>
      <c r="P18" s="108">
        <f t="shared" si="1"/>
        <v>0</v>
      </c>
      <c r="Q18" s="108">
        <v>0</v>
      </c>
      <c r="R18" s="108">
        <v>250</v>
      </c>
      <c r="S18" s="108">
        <f t="shared" si="2"/>
        <v>0</v>
      </c>
      <c r="T18" s="108">
        <v>0</v>
      </c>
      <c r="U18" s="108">
        <v>20</v>
      </c>
      <c r="V18" s="108">
        <v>30</v>
      </c>
      <c r="W18" s="214">
        <f t="shared" si="3"/>
        <v>3050</v>
      </c>
    </row>
    <row r="19" spans="1:23" ht="18">
      <c r="A19" s="210">
        <v>44935</v>
      </c>
      <c r="B19" s="211" t="s">
        <v>3240</v>
      </c>
      <c r="C19" s="211" t="s">
        <v>35</v>
      </c>
      <c r="D19" s="217" t="s">
        <v>3269</v>
      </c>
      <c r="E19" s="211" t="s">
        <v>3270</v>
      </c>
      <c r="F19" s="211" t="s">
        <v>3243</v>
      </c>
      <c r="G19" s="211" t="s">
        <v>3271</v>
      </c>
      <c r="H19" s="215">
        <v>0.29166666666666702</v>
      </c>
      <c r="I19" s="212">
        <v>0.33333333333333298</v>
      </c>
      <c r="J19" s="212">
        <f t="shared" si="5"/>
        <v>4.1666666666665964E-2</v>
      </c>
      <c r="K19" s="216" t="s">
        <v>3273</v>
      </c>
      <c r="L19" s="211">
        <v>3000</v>
      </c>
      <c r="M19" s="218">
        <v>44</v>
      </c>
      <c r="N19" s="108"/>
      <c r="O19" s="108">
        <v>50</v>
      </c>
      <c r="P19" s="108">
        <f t="shared" si="1"/>
        <v>0</v>
      </c>
      <c r="Q19" s="108">
        <v>0</v>
      </c>
      <c r="R19" s="108">
        <v>250</v>
      </c>
      <c r="S19" s="108">
        <f t="shared" si="2"/>
        <v>0</v>
      </c>
      <c r="T19" s="108">
        <v>12</v>
      </c>
      <c r="U19" s="108">
        <v>70</v>
      </c>
      <c r="V19" s="108"/>
      <c r="W19" s="214">
        <f t="shared" si="3"/>
        <v>3082</v>
      </c>
    </row>
    <row r="20" spans="1:23" ht="18">
      <c r="A20" s="210">
        <v>44933</v>
      </c>
      <c r="B20" s="211" t="s">
        <v>3240</v>
      </c>
      <c r="C20" s="211" t="s">
        <v>35</v>
      </c>
      <c r="D20" s="217" t="s">
        <v>3274</v>
      </c>
      <c r="E20" s="211" t="s">
        <v>3275</v>
      </c>
      <c r="F20" s="211" t="s">
        <v>3243</v>
      </c>
      <c r="G20" s="211" t="s">
        <v>3276</v>
      </c>
      <c r="H20" s="215">
        <v>0.5</v>
      </c>
      <c r="I20" s="212">
        <v>0.94444444444444453</v>
      </c>
      <c r="J20" s="212">
        <f t="shared" si="5"/>
        <v>0.44444444444444453</v>
      </c>
      <c r="K20" s="213" t="s">
        <v>3190</v>
      </c>
      <c r="L20" s="211">
        <v>3000</v>
      </c>
      <c r="M20" s="218">
        <v>0</v>
      </c>
      <c r="N20" s="108"/>
      <c r="O20" s="108">
        <v>50</v>
      </c>
      <c r="P20" s="108">
        <f t="shared" si="1"/>
        <v>0</v>
      </c>
      <c r="Q20" s="108">
        <v>3</v>
      </c>
      <c r="R20" s="108">
        <v>250</v>
      </c>
      <c r="S20" s="108">
        <f t="shared" si="2"/>
        <v>750</v>
      </c>
      <c r="T20" s="211">
        <v>0</v>
      </c>
      <c r="U20" s="211">
        <v>0</v>
      </c>
      <c r="V20" s="108">
        <v>60</v>
      </c>
      <c r="W20" s="214">
        <f t="shared" si="3"/>
        <v>3810</v>
      </c>
    </row>
    <row r="21" spans="1:23" ht="18">
      <c r="A21" s="210">
        <v>44934</v>
      </c>
      <c r="B21" s="211" t="s">
        <v>3240</v>
      </c>
      <c r="C21" s="211" t="s">
        <v>35</v>
      </c>
      <c r="D21" s="217" t="s">
        <v>3274</v>
      </c>
      <c r="E21" s="211" t="s">
        <v>3275</v>
      </c>
      <c r="F21" s="211" t="s">
        <v>3243</v>
      </c>
      <c r="G21" s="211" t="s">
        <v>3276</v>
      </c>
      <c r="H21" s="212">
        <v>0.66666666666666696</v>
      </c>
      <c r="I21" s="212">
        <v>1</v>
      </c>
      <c r="J21" s="212">
        <f t="shared" si="5"/>
        <v>0.33333333333333304</v>
      </c>
      <c r="K21" s="213" t="s">
        <v>3190</v>
      </c>
      <c r="L21" s="211">
        <v>3000</v>
      </c>
      <c r="M21" s="218">
        <v>0</v>
      </c>
      <c r="N21" s="108"/>
      <c r="O21" s="108">
        <v>50</v>
      </c>
      <c r="P21" s="108">
        <f t="shared" si="1"/>
        <v>0</v>
      </c>
      <c r="Q21" s="108">
        <v>0</v>
      </c>
      <c r="R21" s="108">
        <v>250</v>
      </c>
      <c r="S21" s="108">
        <f t="shared" si="2"/>
        <v>0</v>
      </c>
      <c r="T21" s="211">
        <v>0</v>
      </c>
      <c r="U21" s="211">
        <v>0</v>
      </c>
      <c r="V21" s="108">
        <v>30</v>
      </c>
      <c r="W21" s="214">
        <f t="shared" si="3"/>
        <v>3030</v>
      </c>
    </row>
    <row r="22" spans="1:23" ht="18">
      <c r="A22" s="210">
        <v>44935</v>
      </c>
      <c r="B22" s="211" t="s">
        <v>3240</v>
      </c>
      <c r="C22" s="211" t="s">
        <v>35</v>
      </c>
      <c r="D22" s="217" t="s">
        <v>3274</v>
      </c>
      <c r="E22" s="211" t="s">
        <v>3275</v>
      </c>
      <c r="F22" s="211" t="s">
        <v>3243</v>
      </c>
      <c r="G22" s="211" t="s">
        <v>3276</v>
      </c>
      <c r="H22" s="215">
        <v>0.58333333333333304</v>
      </c>
      <c r="I22" s="212">
        <v>0.77083333333333304</v>
      </c>
      <c r="J22" s="212">
        <f t="shared" si="5"/>
        <v>0.1875</v>
      </c>
      <c r="K22" s="213" t="s">
        <v>3190</v>
      </c>
      <c r="L22" s="211">
        <v>3000</v>
      </c>
      <c r="M22" s="218">
        <v>0</v>
      </c>
      <c r="N22" s="108"/>
      <c r="O22" s="108">
        <v>50</v>
      </c>
      <c r="P22" s="108">
        <f t="shared" si="1"/>
        <v>0</v>
      </c>
      <c r="Q22" s="108">
        <v>0</v>
      </c>
      <c r="R22" s="108">
        <v>250</v>
      </c>
      <c r="S22" s="108">
        <f t="shared" si="2"/>
        <v>0</v>
      </c>
      <c r="T22" s="211">
        <v>0</v>
      </c>
      <c r="U22" s="211">
        <v>0</v>
      </c>
      <c r="V22" s="108">
        <v>30</v>
      </c>
      <c r="W22" s="214">
        <f t="shared" si="3"/>
        <v>3030</v>
      </c>
    </row>
    <row r="23" spans="1:23" ht="54">
      <c r="A23" s="210">
        <v>44933</v>
      </c>
      <c r="B23" s="211" t="s">
        <v>3240</v>
      </c>
      <c r="C23" s="211" t="s">
        <v>35</v>
      </c>
      <c r="D23" s="217" t="s">
        <v>3277</v>
      </c>
      <c r="E23" s="211" t="s">
        <v>3249</v>
      </c>
      <c r="F23" s="211" t="s">
        <v>3243</v>
      </c>
      <c r="G23" s="211" t="s">
        <v>3278</v>
      </c>
      <c r="H23" s="215">
        <v>0.5</v>
      </c>
      <c r="I23" s="212">
        <v>1.15625</v>
      </c>
      <c r="J23" s="212">
        <f t="shared" si="5"/>
        <v>0.65625</v>
      </c>
      <c r="K23" s="213" t="s">
        <v>3279</v>
      </c>
      <c r="L23" s="211">
        <v>3500</v>
      </c>
      <c r="M23" s="218">
        <v>198</v>
      </c>
      <c r="N23" s="108">
        <f t="shared" si="4"/>
        <v>98</v>
      </c>
      <c r="O23" s="108">
        <v>50</v>
      </c>
      <c r="P23" s="108">
        <f t="shared" si="1"/>
        <v>4900</v>
      </c>
      <c r="Q23" s="108">
        <v>8</v>
      </c>
      <c r="R23" s="108">
        <v>250</v>
      </c>
      <c r="S23" s="108">
        <f t="shared" si="2"/>
        <v>2000</v>
      </c>
      <c r="T23" s="108">
        <v>33</v>
      </c>
      <c r="U23" s="108">
        <v>60</v>
      </c>
      <c r="V23" s="108">
        <v>90</v>
      </c>
      <c r="W23" s="214">
        <f t="shared" si="3"/>
        <v>10583</v>
      </c>
    </row>
    <row r="24" spans="1:23" ht="36">
      <c r="A24" s="210">
        <v>44934</v>
      </c>
      <c r="B24" s="211" t="s">
        <v>3240</v>
      </c>
      <c r="C24" s="211" t="s">
        <v>35</v>
      </c>
      <c r="D24" s="217" t="s">
        <v>3277</v>
      </c>
      <c r="E24" s="211" t="s">
        <v>3249</v>
      </c>
      <c r="F24" s="211" t="s">
        <v>3243</v>
      </c>
      <c r="G24" s="211" t="s">
        <v>3278</v>
      </c>
      <c r="H24" s="212">
        <v>0.58333333333333304</v>
      </c>
      <c r="I24" s="212">
        <v>1.1979166666666701</v>
      </c>
      <c r="J24" s="212">
        <f t="shared" si="5"/>
        <v>0.61458333333333703</v>
      </c>
      <c r="K24" s="213" t="s">
        <v>3280</v>
      </c>
      <c r="L24" s="211">
        <v>3500</v>
      </c>
      <c r="M24" s="218">
        <v>107</v>
      </c>
      <c r="N24" s="108">
        <f t="shared" si="4"/>
        <v>7</v>
      </c>
      <c r="O24" s="108">
        <v>50</v>
      </c>
      <c r="P24" s="108">
        <f t="shared" si="1"/>
        <v>350</v>
      </c>
      <c r="Q24" s="108">
        <v>7</v>
      </c>
      <c r="R24" s="108">
        <v>250</v>
      </c>
      <c r="S24" s="108">
        <f t="shared" si="2"/>
        <v>1750</v>
      </c>
      <c r="T24" s="108">
        <v>0</v>
      </c>
      <c r="U24" s="108">
        <v>40</v>
      </c>
      <c r="V24" s="108">
        <v>90</v>
      </c>
      <c r="W24" s="214">
        <f t="shared" si="3"/>
        <v>5730</v>
      </c>
    </row>
    <row r="25" spans="1:23" ht="18">
      <c r="A25" s="210">
        <v>44935</v>
      </c>
      <c r="B25" s="211" t="s">
        <v>3240</v>
      </c>
      <c r="C25" s="211" t="s">
        <v>35</v>
      </c>
      <c r="D25" s="217" t="s">
        <v>3277</v>
      </c>
      <c r="E25" s="211" t="s">
        <v>3249</v>
      </c>
      <c r="F25" s="211" t="s">
        <v>3243</v>
      </c>
      <c r="G25" s="211" t="s">
        <v>3278</v>
      </c>
      <c r="H25" s="215">
        <v>0.41666666666666702</v>
      </c>
      <c r="I25" s="212">
        <v>0.59027777777777801</v>
      </c>
      <c r="J25" s="212">
        <f t="shared" si="5"/>
        <v>0.17361111111111099</v>
      </c>
      <c r="K25" s="216" t="s">
        <v>3281</v>
      </c>
      <c r="L25" s="211">
        <v>3500</v>
      </c>
      <c r="M25" s="218">
        <v>340</v>
      </c>
      <c r="N25" s="108">
        <f t="shared" si="4"/>
        <v>240</v>
      </c>
      <c r="O25" s="108">
        <v>50</v>
      </c>
      <c r="P25" s="108">
        <f t="shared" si="1"/>
        <v>12000</v>
      </c>
      <c r="Q25" s="108">
        <v>0</v>
      </c>
      <c r="R25" s="108">
        <v>250</v>
      </c>
      <c r="S25" s="108">
        <f t="shared" si="2"/>
        <v>0</v>
      </c>
      <c r="T25" s="108">
        <v>131</v>
      </c>
      <c r="U25" s="108">
        <v>0</v>
      </c>
      <c r="V25" s="108">
        <v>30</v>
      </c>
      <c r="W25" s="214">
        <f t="shared" si="3"/>
        <v>15661</v>
      </c>
    </row>
    <row r="26" spans="1:23" ht="36">
      <c r="A26" s="210">
        <v>44933</v>
      </c>
      <c r="B26" s="211" t="s">
        <v>3240</v>
      </c>
      <c r="C26" s="211" t="s">
        <v>35</v>
      </c>
      <c r="D26" s="217" t="s">
        <v>3282</v>
      </c>
      <c r="E26" s="211" t="s">
        <v>3283</v>
      </c>
      <c r="F26" s="211" t="s">
        <v>3243</v>
      </c>
      <c r="G26" s="211" t="s">
        <v>3284</v>
      </c>
      <c r="H26" s="212">
        <v>0.63541666666666663</v>
      </c>
      <c r="I26" s="212">
        <v>1.2013888888888888</v>
      </c>
      <c r="J26" s="212">
        <f>I26-H26</f>
        <v>0.56597222222222221</v>
      </c>
      <c r="K26" s="213" t="s">
        <v>3285</v>
      </c>
      <c r="L26" s="211">
        <v>3500</v>
      </c>
      <c r="M26" s="218">
        <v>78</v>
      </c>
      <c r="N26" s="108"/>
      <c r="O26" s="108">
        <v>50</v>
      </c>
      <c r="P26" s="108">
        <f t="shared" si="1"/>
        <v>0</v>
      </c>
      <c r="Q26" s="108">
        <v>6</v>
      </c>
      <c r="R26" s="108">
        <v>250</v>
      </c>
      <c r="S26" s="108">
        <f t="shared" si="2"/>
        <v>1500</v>
      </c>
      <c r="T26" s="108">
        <v>12</v>
      </c>
      <c r="U26" s="108">
        <v>115</v>
      </c>
      <c r="V26" s="108">
        <v>90</v>
      </c>
      <c r="W26" s="214">
        <f t="shared" si="3"/>
        <v>5217</v>
      </c>
    </row>
    <row r="27" spans="1:23" ht="36">
      <c r="A27" s="210">
        <v>44934</v>
      </c>
      <c r="B27" s="211" t="s">
        <v>3240</v>
      </c>
      <c r="C27" s="211" t="s">
        <v>35</v>
      </c>
      <c r="D27" s="217" t="s">
        <v>3282</v>
      </c>
      <c r="E27" s="211" t="s">
        <v>3283</v>
      </c>
      <c r="F27" s="211" t="s">
        <v>3243</v>
      </c>
      <c r="G27" s="211" t="s">
        <v>3284</v>
      </c>
      <c r="H27" s="215">
        <v>0.45833333333333298</v>
      </c>
      <c r="I27" s="212">
        <v>1.2361111111111101</v>
      </c>
      <c r="J27" s="212">
        <f t="shared" si="5"/>
        <v>0.77777777777777701</v>
      </c>
      <c r="K27" s="213" t="s">
        <v>3286</v>
      </c>
      <c r="L27" s="211">
        <v>3500</v>
      </c>
      <c r="M27" s="218">
        <v>61</v>
      </c>
      <c r="N27" s="108"/>
      <c r="O27" s="108">
        <v>50</v>
      </c>
      <c r="P27" s="108">
        <f t="shared" si="1"/>
        <v>0</v>
      </c>
      <c r="Q27" s="108">
        <v>11</v>
      </c>
      <c r="R27" s="108">
        <v>250</v>
      </c>
      <c r="S27" s="108">
        <f t="shared" si="2"/>
        <v>2750</v>
      </c>
      <c r="T27" s="108">
        <v>0</v>
      </c>
      <c r="U27" s="108">
        <v>24</v>
      </c>
      <c r="V27" s="108">
        <v>90</v>
      </c>
      <c r="W27" s="214">
        <f t="shared" si="3"/>
        <v>6364</v>
      </c>
    </row>
    <row r="28" spans="1:23" ht="36">
      <c r="A28" s="210">
        <v>44935</v>
      </c>
      <c r="B28" s="211" t="s">
        <v>3240</v>
      </c>
      <c r="C28" s="211" t="s">
        <v>35</v>
      </c>
      <c r="D28" s="217" t="s">
        <v>3282</v>
      </c>
      <c r="E28" s="211" t="s">
        <v>3283</v>
      </c>
      <c r="F28" s="211" t="s">
        <v>3243</v>
      </c>
      <c r="G28" s="211" t="s">
        <v>3284</v>
      </c>
      <c r="H28" s="215">
        <v>0.5</v>
      </c>
      <c r="I28" s="212">
        <v>0.90625</v>
      </c>
      <c r="J28" s="212">
        <f t="shared" si="5"/>
        <v>0.40625</v>
      </c>
      <c r="K28" s="216" t="s">
        <v>3287</v>
      </c>
      <c r="L28" s="211">
        <v>3500</v>
      </c>
      <c r="M28" s="218">
        <v>23</v>
      </c>
      <c r="N28" s="108"/>
      <c r="O28" s="108">
        <v>50</v>
      </c>
      <c r="P28" s="108">
        <f t="shared" si="1"/>
        <v>0</v>
      </c>
      <c r="Q28" s="108">
        <v>2</v>
      </c>
      <c r="R28" s="108">
        <v>250</v>
      </c>
      <c r="S28" s="108">
        <f t="shared" si="2"/>
        <v>500</v>
      </c>
      <c r="T28" s="108">
        <v>0</v>
      </c>
      <c r="U28" s="108">
        <v>35</v>
      </c>
      <c r="V28" s="108">
        <v>60</v>
      </c>
      <c r="W28" s="214">
        <f t="shared" si="3"/>
        <v>4095</v>
      </c>
    </row>
    <row r="29" spans="1:23" ht="18">
      <c r="A29" s="210">
        <v>44933</v>
      </c>
      <c r="B29" s="211" t="s">
        <v>3240</v>
      </c>
      <c r="C29" s="211" t="s">
        <v>35</v>
      </c>
      <c r="D29" s="217" t="s">
        <v>3288</v>
      </c>
      <c r="E29" s="211" t="s">
        <v>3289</v>
      </c>
      <c r="F29" s="211" t="s">
        <v>3243</v>
      </c>
      <c r="G29" s="211" t="s">
        <v>3290</v>
      </c>
      <c r="H29" s="226">
        <v>0.8125</v>
      </c>
      <c r="I29" s="212">
        <v>0.87847222222222199</v>
      </c>
      <c r="J29" s="212">
        <f t="shared" si="5"/>
        <v>6.5972222222221988E-2</v>
      </c>
      <c r="K29" s="213" t="s">
        <v>3291</v>
      </c>
      <c r="L29" s="211">
        <v>3000</v>
      </c>
      <c r="M29" s="218">
        <v>84</v>
      </c>
      <c r="N29" s="108"/>
      <c r="O29" s="108">
        <v>50</v>
      </c>
      <c r="P29" s="108">
        <f t="shared" si="1"/>
        <v>0</v>
      </c>
      <c r="Q29" s="108">
        <v>0</v>
      </c>
      <c r="R29" s="108">
        <v>250</v>
      </c>
      <c r="S29" s="108">
        <f t="shared" si="2"/>
        <v>0</v>
      </c>
      <c r="T29" s="108">
        <v>12</v>
      </c>
      <c r="U29" s="108">
        <v>15</v>
      </c>
      <c r="V29" s="108"/>
      <c r="W29" s="214">
        <f t="shared" si="3"/>
        <v>3027</v>
      </c>
    </row>
    <row r="30" spans="1:23" ht="18">
      <c r="A30" s="210">
        <v>44934</v>
      </c>
      <c r="B30" s="211" t="s">
        <v>3240</v>
      </c>
      <c r="C30" s="211" t="s">
        <v>35</v>
      </c>
      <c r="D30" s="217" t="s">
        <v>3288</v>
      </c>
      <c r="E30" s="211" t="s">
        <v>3289</v>
      </c>
      <c r="F30" s="211" t="s">
        <v>3243</v>
      </c>
      <c r="G30" s="211" t="s">
        <v>3290</v>
      </c>
      <c r="H30" s="212">
        <v>0.66666666666666696</v>
      </c>
      <c r="I30" s="212">
        <v>0.99444444444444402</v>
      </c>
      <c r="J30" s="212">
        <f t="shared" si="5"/>
        <v>0.32777777777777706</v>
      </c>
      <c r="K30" s="213" t="s">
        <v>3190</v>
      </c>
      <c r="L30" s="211">
        <v>3000</v>
      </c>
      <c r="M30" s="218">
        <v>8</v>
      </c>
      <c r="N30" s="108"/>
      <c r="O30" s="108">
        <v>50</v>
      </c>
      <c r="P30" s="108">
        <f t="shared" si="1"/>
        <v>0</v>
      </c>
      <c r="Q30" s="108">
        <v>0</v>
      </c>
      <c r="R30" s="108">
        <v>250</v>
      </c>
      <c r="S30" s="108">
        <f t="shared" si="2"/>
        <v>0</v>
      </c>
      <c r="T30" s="108">
        <v>0</v>
      </c>
      <c r="U30" s="108">
        <v>0</v>
      </c>
      <c r="V30" s="108">
        <v>30</v>
      </c>
      <c r="W30" s="214">
        <f t="shared" si="3"/>
        <v>3030</v>
      </c>
    </row>
    <row r="31" spans="1:23" ht="18">
      <c r="A31" s="210">
        <v>44935</v>
      </c>
      <c r="B31" s="211" t="s">
        <v>3240</v>
      </c>
      <c r="C31" s="211" t="s">
        <v>35</v>
      </c>
      <c r="D31" s="217" t="s">
        <v>3257</v>
      </c>
      <c r="E31" s="211" t="s">
        <v>3289</v>
      </c>
      <c r="F31" s="211" t="s">
        <v>3243</v>
      </c>
      <c r="G31" s="211" t="s">
        <v>3290</v>
      </c>
      <c r="H31" s="215">
        <v>0.66666666666666696</v>
      </c>
      <c r="I31" s="212">
        <v>0.97916666666666696</v>
      </c>
      <c r="J31" s="212">
        <f t="shared" si="5"/>
        <v>0.3125</v>
      </c>
      <c r="K31" s="216" t="s">
        <v>3190</v>
      </c>
      <c r="L31" s="211">
        <v>3000</v>
      </c>
      <c r="M31" s="218">
        <v>4</v>
      </c>
      <c r="N31" s="108"/>
      <c r="O31" s="108">
        <v>50</v>
      </c>
      <c r="P31" s="108">
        <f t="shared" si="1"/>
        <v>0</v>
      </c>
      <c r="Q31" s="108">
        <v>0</v>
      </c>
      <c r="R31" s="108">
        <v>250</v>
      </c>
      <c r="S31" s="108">
        <f t="shared" si="2"/>
        <v>0</v>
      </c>
      <c r="T31" s="108">
        <v>0</v>
      </c>
      <c r="U31" s="108">
        <v>43</v>
      </c>
      <c r="V31" s="108">
        <v>30</v>
      </c>
      <c r="W31" s="214">
        <f t="shared" si="3"/>
        <v>3073</v>
      </c>
    </row>
    <row r="32" spans="1:23" ht="18">
      <c r="A32" s="210">
        <v>44933</v>
      </c>
      <c r="B32" s="211" t="s">
        <v>3240</v>
      </c>
      <c r="C32" s="211" t="s">
        <v>35</v>
      </c>
      <c r="D32" s="217" t="s">
        <v>3292</v>
      </c>
      <c r="E32" s="211" t="s">
        <v>3293</v>
      </c>
      <c r="F32" s="211" t="s">
        <v>3243</v>
      </c>
      <c r="G32" s="211" t="s">
        <v>3294</v>
      </c>
      <c r="H32" s="212">
        <v>0.78125</v>
      </c>
      <c r="I32" s="212">
        <v>0.98958333333333304</v>
      </c>
      <c r="J32" s="212">
        <f t="shared" si="5"/>
        <v>0.20833333333333304</v>
      </c>
      <c r="K32" s="213" t="s">
        <v>3295</v>
      </c>
      <c r="L32" s="211">
        <v>3000</v>
      </c>
      <c r="M32" s="218">
        <v>53</v>
      </c>
      <c r="N32" s="108"/>
      <c r="O32" s="108">
        <v>50</v>
      </c>
      <c r="P32" s="108">
        <f t="shared" si="1"/>
        <v>0</v>
      </c>
      <c r="Q32" s="108">
        <v>0</v>
      </c>
      <c r="R32" s="108">
        <v>250</v>
      </c>
      <c r="S32" s="108">
        <f t="shared" si="2"/>
        <v>0</v>
      </c>
      <c r="T32" s="108">
        <v>12</v>
      </c>
      <c r="U32" s="108">
        <v>30</v>
      </c>
      <c r="V32" s="108">
        <v>30</v>
      </c>
      <c r="W32" s="214">
        <f t="shared" si="3"/>
        <v>3072</v>
      </c>
    </row>
    <row r="33" spans="1:23" ht="18">
      <c r="A33" s="210">
        <v>44934</v>
      </c>
      <c r="B33" s="211" t="s">
        <v>3240</v>
      </c>
      <c r="C33" s="211" t="s">
        <v>35</v>
      </c>
      <c r="D33" s="217" t="s">
        <v>3292</v>
      </c>
      <c r="E33" s="211" t="s">
        <v>3293</v>
      </c>
      <c r="F33" s="211" t="s">
        <v>3243</v>
      </c>
      <c r="G33" s="211" t="s">
        <v>3294</v>
      </c>
      <c r="H33" s="215">
        <v>0.54166666666666696</v>
      </c>
      <c r="I33" s="212">
        <v>1.1111111111111112</v>
      </c>
      <c r="J33" s="212">
        <f t="shared" si="5"/>
        <v>0.5694444444444442</v>
      </c>
      <c r="K33" s="213" t="s">
        <v>3296</v>
      </c>
      <c r="L33" s="211">
        <v>3000</v>
      </c>
      <c r="M33" s="218">
        <v>49</v>
      </c>
      <c r="N33" s="108"/>
      <c r="O33" s="108">
        <v>50</v>
      </c>
      <c r="P33" s="108">
        <f t="shared" si="1"/>
        <v>0</v>
      </c>
      <c r="Q33" s="108">
        <v>6</v>
      </c>
      <c r="R33" s="108">
        <v>250</v>
      </c>
      <c r="S33" s="108">
        <f t="shared" si="2"/>
        <v>1500</v>
      </c>
      <c r="T33" s="108">
        <v>13</v>
      </c>
      <c r="U33" s="108">
        <v>13</v>
      </c>
      <c r="V33" s="108">
        <v>90</v>
      </c>
      <c r="W33" s="214">
        <f t="shared" si="3"/>
        <v>4616</v>
      </c>
    </row>
    <row r="34" spans="1:23" ht="18">
      <c r="A34" s="210">
        <v>44935</v>
      </c>
      <c r="B34" s="211" t="s">
        <v>3240</v>
      </c>
      <c r="C34" s="211" t="s">
        <v>35</v>
      </c>
      <c r="D34" s="217" t="s">
        <v>3292</v>
      </c>
      <c r="E34" s="211" t="s">
        <v>3293</v>
      </c>
      <c r="F34" s="211" t="s">
        <v>3243</v>
      </c>
      <c r="G34" s="211" t="s">
        <v>3294</v>
      </c>
      <c r="H34" s="212">
        <v>0.66666666666666696</v>
      </c>
      <c r="I34" s="212">
        <v>0.75694444444444497</v>
      </c>
      <c r="J34" s="212">
        <f t="shared" si="5"/>
        <v>9.0277777777778012E-2</v>
      </c>
      <c r="K34" s="216" t="s">
        <v>3297</v>
      </c>
      <c r="L34" s="211">
        <v>3000</v>
      </c>
      <c r="M34" s="218">
        <v>50</v>
      </c>
      <c r="N34" s="108"/>
      <c r="O34" s="108">
        <v>50</v>
      </c>
      <c r="P34" s="108">
        <f t="shared" si="1"/>
        <v>0</v>
      </c>
      <c r="Q34" s="108">
        <v>0</v>
      </c>
      <c r="R34" s="108">
        <v>250</v>
      </c>
      <c r="S34" s="108">
        <f t="shared" si="2"/>
        <v>0</v>
      </c>
      <c r="T34" s="211">
        <v>12</v>
      </c>
      <c r="U34" s="108">
        <v>15</v>
      </c>
      <c r="V34" s="108"/>
      <c r="W34" s="214">
        <f t="shared" si="3"/>
        <v>3027</v>
      </c>
    </row>
    <row r="35" spans="1:23" ht="18">
      <c r="A35" s="210">
        <v>44933</v>
      </c>
      <c r="B35" s="211" t="s">
        <v>3240</v>
      </c>
      <c r="C35" s="211" t="s">
        <v>35</v>
      </c>
      <c r="D35" s="217">
        <v>77</v>
      </c>
      <c r="E35" s="211" t="s">
        <v>3298</v>
      </c>
      <c r="F35" s="211" t="s">
        <v>3243</v>
      </c>
      <c r="G35" s="211" t="s">
        <v>3299</v>
      </c>
      <c r="H35" s="212">
        <v>0.55555555555555602</v>
      </c>
      <c r="I35" s="212">
        <v>0.88888888888888895</v>
      </c>
      <c r="J35" s="212">
        <f t="shared" si="5"/>
        <v>0.33333333333333293</v>
      </c>
      <c r="K35" s="213" t="s">
        <v>3291</v>
      </c>
      <c r="L35" s="211">
        <v>3000</v>
      </c>
      <c r="M35" s="218">
        <v>107</v>
      </c>
      <c r="N35" s="108">
        <f t="shared" si="4"/>
        <v>7</v>
      </c>
      <c r="O35" s="108">
        <v>50</v>
      </c>
      <c r="P35" s="108">
        <f>N35*O35</f>
        <v>350</v>
      </c>
      <c r="Q35" s="108">
        <v>0</v>
      </c>
      <c r="R35" s="108">
        <v>250</v>
      </c>
      <c r="S35" s="108">
        <f>Q35*R35</f>
        <v>0</v>
      </c>
      <c r="T35" s="108">
        <v>12</v>
      </c>
      <c r="U35" s="108">
        <v>15</v>
      </c>
      <c r="V35" s="108">
        <v>30</v>
      </c>
      <c r="W35" s="214">
        <f t="shared" si="3"/>
        <v>3407</v>
      </c>
    </row>
    <row r="36" spans="1:23" ht="18">
      <c r="A36" s="210">
        <v>44934</v>
      </c>
      <c r="B36" s="211" t="s">
        <v>3240</v>
      </c>
      <c r="C36" s="211" t="s">
        <v>35</v>
      </c>
      <c r="D36" s="217">
        <v>77</v>
      </c>
      <c r="E36" s="211" t="s">
        <v>3298</v>
      </c>
      <c r="F36" s="211" t="s">
        <v>3243</v>
      </c>
      <c r="G36" s="211" t="s">
        <v>3299</v>
      </c>
      <c r="H36" s="215">
        <v>0.40277777777777801</v>
      </c>
      <c r="I36" s="212">
        <v>1.1875</v>
      </c>
      <c r="J36" s="212">
        <f>I36-H36</f>
        <v>0.78472222222222199</v>
      </c>
      <c r="K36" s="213" t="s">
        <v>3300</v>
      </c>
      <c r="L36" s="211">
        <v>3000</v>
      </c>
      <c r="M36" s="218">
        <v>72</v>
      </c>
      <c r="N36" s="108"/>
      <c r="O36" s="108">
        <v>50</v>
      </c>
      <c r="P36" s="108">
        <f t="shared" si="1"/>
        <v>0</v>
      </c>
      <c r="Q36" s="108">
        <v>11</v>
      </c>
      <c r="R36" s="108">
        <v>250</v>
      </c>
      <c r="S36" s="108">
        <f t="shared" si="2"/>
        <v>2750</v>
      </c>
      <c r="T36" s="108">
        <v>0</v>
      </c>
      <c r="U36" s="108">
        <v>10</v>
      </c>
      <c r="V36" s="108">
        <v>90</v>
      </c>
      <c r="W36" s="214">
        <f t="shared" si="3"/>
        <v>5850</v>
      </c>
    </row>
    <row r="37" spans="1:23" ht="18">
      <c r="A37" s="210">
        <v>44935</v>
      </c>
      <c r="B37" s="211" t="s">
        <v>3240</v>
      </c>
      <c r="C37" s="211" t="s">
        <v>35</v>
      </c>
      <c r="D37" s="217">
        <v>77</v>
      </c>
      <c r="E37" s="211" t="s">
        <v>3298</v>
      </c>
      <c r="F37" s="211" t="s">
        <v>3243</v>
      </c>
      <c r="G37" s="211" t="s">
        <v>3299</v>
      </c>
      <c r="H37" s="215">
        <v>0.61111111111111105</v>
      </c>
      <c r="I37" s="212">
        <v>0.64583333333333304</v>
      </c>
      <c r="J37" s="212">
        <f t="shared" si="5"/>
        <v>3.4722222222221988E-2</v>
      </c>
      <c r="K37" s="216" t="s">
        <v>3268</v>
      </c>
      <c r="L37" s="211">
        <v>3000</v>
      </c>
      <c r="M37" s="218">
        <v>60</v>
      </c>
      <c r="N37" s="108"/>
      <c r="O37" s="108">
        <v>50</v>
      </c>
      <c r="P37" s="108">
        <f t="shared" si="1"/>
        <v>0</v>
      </c>
      <c r="Q37" s="108">
        <v>0</v>
      </c>
      <c r="R37" s="108">
        <v>250</v>
      </c>
      <c r="S37" s="108">
        <f t="shared" si="2"/>
        <v>0</v>
      </c>
      <c r="T37" s="211">
        <v>12</v>
      </c>
      <c r="U37" s="108">
        <v>15</v>
      </c>
      <c r="V37" s="108"/>
      <c r="W37" s="214">
        <f t="shared" si="3"/>
        <v>3027</v>
      </c>
    </row>
    <row r="38" spans="1:23" ht="18">
      <c r="A38" s="210">
        <v>44929</v>
      </c>
      <c r="B38" s="211" t="s">
        <v>3240</v>
      </c>
      <c r="C38" s="211" t="s">
        <v>35</v>
      </c>
      <c r="D38" s="217" t="s">
        <v>3301</v>
      </c>
      <c r="E38" s="211" t="s">
        <v>3302</v>
      </c>
      <c r="F38" s="211" t="s">
        <v>3243</v>
      </c>
      <c r="G38" s="211" t="s">
        <v>3303</v>
      </c>
      <c r="H38" s="212">
        <v>0.75</v>
      </c>
      <c r="I38" s="212" t="s">
        <v>3304</v>
      </c>
      <c r="J38" s="212"/>
      <c r="K38" s="213" t="s">
        <v>3305</v>
      </c>
      <c r="L38" s="211">
        <v>3500</v>
      </c>
      <c r="M38" s="218">
        <v>45</v>
      </c>
      <c r="N38" s="108"/>
      <c r="O38" s="108">
        <v>50</v>
      </c>
      <c r="P38" s="108">
        <f t="shared" si="1"/>
        <v>0</v>
      </c>
      <c r="Q38" s="108">
        <v>0</v>
      </c>
      <c r="R38" s="108">
        <v>250</v>
      </c>
      <c r="S38" s="108">
        <f t="shared" si="2"/>
        <v>0</v>
      </c>
      <c r="T38" s="108">
        <v>245</v>
      </c>
      <c r="U38" s="108">
        <v>400</v>
      </c>
      <c r="V38" s="108">
        <v>30</v>
      </c>
      <c r="W38" s="214">
        <f t="shared" si="3"/>
        <v>4175</v>
      </c>
    </row>
    <row r="39" spans="1:23" ht="18">
      <c r="A39" s="210">
        <v>44930</v>
      </c>
      <c r="B39" s="211" t="s">
        <v>3306</v>
      </c>
      <c r="C39" s="211" t="s">
        <v>35</v>
      </c>
      <c r="D39" s="217" t="s">
        <v>3301</v>
      </c>
      <c r="E39" s="211" t="s">
        <v>3302</v>
      </c>
      <c r="F39" s="211" t="s">
        <v>3243</v>
      </c>
      <c r="G39" s="211" t="s">
        <v>3303</v>
      </c>
      <c r="H39" s="212" t="s">
        <v>3304</v>
      </c>
      <c r="I39" s="212" t="s">
        <v>3304</v>
      </c>
      <c r="J39" s="212"/>
      <c r="K39" s="213" t="s">
        <v>3306</v>
      </c>
      <c r="L39" s="211">
        <v>2700</v>
      </c>
      <c r="M39" s="218"/>
      <c r="N39" s="108"/>
      <c r="O39" s="108">
        <v>50</v>
      </c>
      <c r="P39" s="108">
        <f t="shared" si="1"/>
        <v>0</v>
      </c>
      <c r="Q39" s="108">
        <v>0</v>
      </c>
      <c r="R39" s="108">
        <v>250</v>
      </c>
      <c r="S39" s="108">
        <f t="shared" si="2"/>
        <v>0</v>
      </c>
      <c r="T39" s="108">
        <v>0</v>
      </c>
      <c r="U39" s="108">
        <v>0</v>
      </c>
      <c r="V39" s="108"/>
      <c r="W39" s="214">
        <f t="shared" si="3"/>
        <v>2700</v>
      </c>
    </row>
    <row r="40" spans="1:23" ht="18">
      <c r="A40" s="210">
        <v>44931</v>
      </c>
      <c r="B40" s="211" t="s">
        <v>3306</v>
      </c>
      <c r="C40" s="211" t="s">
        <v>35</v>
      </c>
      <c r="D40" s="217" t="s">
        <v>3301</v>
      </c>
      <c r="E40" s="211" t="s">
        <v>3302</v>
      </c>
      <c r="F40" s="211" t="s">
        <v>3243</v>
      </c>
      <c r="G40" s="211" t="s">
        <v>3303</v>
      </c>
      <c r="H40" s="212" t="s">
        <v>3304</v>
      </c>
      <c r="I40" s="212" t="s">
        <v>3304</v>
      </c>
      <c r="J40" s="212"/>
      <c r="K40" s="213" t="s">
        <v>3306</v>
      </c>
      <c r="L40" s="211">
        <v>2700</v>
      </c>
      <c r="M40" s="218"/>
      <c r="N40" s="108"/>
      <c r="O40" s="108">
        <v>50</v>
      </c>
      <c r="P40" s="108">
        <f t="shared" si="1"/>
        <v>0</v>
      </c>
      <c r="Q40" s="108">
        <v>0</v>
      </c>
      <c r="R40" s="108">
        <v>250</v>
      </c>
      <c r="S40" s="108">
        <f t="shared" si="2"/>
        <v>0</v>
      </c>
      <c r="T40" s="108">
        <v>0</v>
      </c>
      <c r="U40" s="108">
        <v>0</v>
      </c>
      <c r="V40" s="108"/>
      <c r="W40" s="214">
        <f t="shared" si="3"/>
        <v>2700</v>
      </c>
    </row>
    <row r="41" spans="1:23" ht="18">
      <c r="A41" s="210">
        <v>44932</v>
      </c>
      <c r="B41" s="211" t="s">
        <v>3240</v>
      </c>
      <c r="C41" s="211" t="s">
        <v>35</v>
      </c>
      <c r="D41" s="217" t="s">
        <v>3301</v>
      </c>
      <c r="E41" s="211" t="s">
        <v>3302</v>
      </c>
      <c r="F41" s="211" t="s">
        <v>3243</v>
      </c>
      <c r="G41" s="211" t="s">
        <v>3303</v>
      </c>
      <c r="H41" s="212">
        <v>0.54166666666666696</v>
      </c>
      <c r="I41" s="212">
        <v>1.1909722222222223</v>
      </c>
      <c r="J41" s="212">
        <f t="shared" si="5"/>
        <v>0.64930555555555536</v>
      </c>
      <c r="K41" s="213" t="s">
        <v>3307</v>
      </c>
      <c r="L41" s="211">
        <v>3500</v>
      </c>
      <c r="M41" s="219">
        <v>396</v>
      </c>
      <c r="N41" s="108">
        <f t="shared" si="4"/>
        <v>296</v>
      </c>
      <c r="O41" s="108">
        <v>50</v>
      </c>
      <c r="P41" s="108">
        <f>N41*O41</f>
        <v>14800</v>
      </c>
      <c r="Q41" s="108">
        <v>8</v>
      </c>
      <c r="R41" s="108">
        <v>250</v>
      </c>
      <c r="S41" s="108">
        <f>Q41*R41</f>
        <v>2000</v>
      </c>
      <c r="T41" s="108">
        <v>235</v>
      </c>
      <c r="U41" s="108">
        <v>30</v>
      </c>
      <c r="V41" s="108">
        <v>90</v>
      </c>
      <c r="W41" s="214">
        <f t="shared" si="3"/>
        <v>20655</v>
      </c>
    </row>
    <row r="42" spans="1:23" ht="18">
      <c r="A42" s="210">
        <v>44933</v>
      </c>
      <c r="B42" s="211" t="s">
        <v>3240</v>
      </c>
      <c r="C42" s="211" t="s">
        <v>35</v>
      </c>
      <c r="D42" s="217" t="s">
        <v>3301</v>
      </c>
      <c r="E42" s="211" t="s">
        <v>3302</v>
      </c>
      <c r="F42" s="211" t="s">
        <v>3243</v>
      </c>
      <c r="G42" s="211" t="s">
        <v>3303</v>
      </c>
      <c r="H42" s="212">
        <v>0.40972222222222199</v>
      </c>
      <c r="I42" s="212">
        <v>1.1111111111111112</v>
      </c>
      <c r="J42" s="212">
        <f t="shared" si="5"/>
        <v>0.70138888888888917</v>
      </c>
      <c r="K42" s="213" t="s">
        <v>3308</v>
      </c>
      <c r="L42" s="211">
        <v>3500</v>
      </c>
      <c r="M42" s="218">
        <v>68</v>
      </c>
      <c r="N42" s="108"/>
      <c r="O42" s="108">
        <v>50</v>
      </c>
      <c r="P42" s="108">
        <f t="shared" si="1"/>
        <v>0</v>
      </c>
      <c r="Q42" s="108">
        <v>9</v>
      </c>
      <c r="R42" s="108">
        <v>250</v>
      </c>
      <c r="S42" s="108">
        <f t="shared" si="2"/>
        <v>2250</v>
      </c>
      <c r="T42" s="108">
        <v>0</v>
      </c>
      <c r="U42" s="108">
        <v>56</v>
      </c>
      <c r="V42" s="108">
        <v>90</v>
      </c>
      <c r="W42" s="214">
        <f t="shared" si="3"/>
        <v>5896</v>
      </c>
    </row>
    <row r="43" spans="1:23" ht="36">
      <c r="A43" s="210">
        <v>44934</v>
      </c>
      <c r="B43" s="211" t="s">
        <v>3240</v>
      </c>
      <c r="C43" s="211" t="s">
        <v>35</v>
      </c>
      <c r="D43" s="217" t="s">
        <v>3301</v>
      </c>
      <c r="E43" s="211" t="s">
        <v>3302</v>
      </c>
      <c r="F43" s="211" t="s">
        <v>3243</v>
      </c>
      <c r="G43" s="227" t="s">
        <v>3303</v>
      </c>
      <c r="H43" s="215">
        <v>0.5</v>
      </c>
      <c r="I43" s="212">
        <v>1.0972222222222223</v>
      </c>
      <c r="J43" s="212">
        <f t="shared" si="5"/>
        <v>0.59722222222222232</v>
      </c>
      <c r="K43" s="213" t="s">
        <v>3309</v>
      </c>
      <c r="L43" s="211">
        <v>3500</v>
      </c>
      <c r="M43" s="218">
        <v>61</v>
      </c>
      <c r="N43" s="108"/>
      <c r="O43" s="108">
        <v>50</v>
      </c>
      <c r="P43" s="108">
        <f t="shared" si="1"/>
        <v>0</v>
      </c>
      <c r="Q43" s="108">
        <v>7</v>
      </c>
      <c r="R43" s="108">
        <v>250</v>
      </c>
      <c r="S43" s="108">
        <f t="shared" si="2"/>
        <v>1750</v>
      </c>
      <c r="T43" s="108">
        <v>7</v>
      </c>
      <c r="U43" s="108">
        <v>54</v>
      </c>
      <c r="V43" s="108">
        <v>90</v>
      </c>
      <c r="W43" s="214">
        <f t="shared" si="3"/>
        <v>5401</v>
      </c>
    </row>
    <row r="44" spans="1:23" ht="18">
      <c r="A44" s="210">
        <v>44935</v>
      </c>
      <c r="B44" s="211" t="s">
        <v>3240</v>
      </c>
      <c r="C44" s="211" t="s">
        <v>35</v>
      </c>
      <c r="D44" s="217" t="s">
        <v>3301</v>
      </c>
      <c r="E44" s="211" t="s">
        <v>3302</v>
      </c>
      <c r="F44" s="211" t="s">
        <v>3243</v>
      </c>
      <c r="G44" s="227" t="s">
        <v>3303</v>
      </c>
      <c r="H44" s="212">
        <v>0.625</v>
      </c>
      <c r="I44" s="212">
        <v>1.05555555555556</v>
      </c>
      <c r="J44" s="212">
        <f t="shared" si="5"/>
        <v>0.43055555555556002</v>
      </c>
      <c r="K44" s="228" t="s">
        <v>3310</v>
      </c>
      <c r="L44" s="211">
        <v>3500</v>
      </c>
      <c r="M44" s="218">
        <v>141</v>
      </c>
      <c r="N44" s="108">
        <f t="shared" si="4"/>
        <v>41</v>
      </c>
      <c r="O44" s="108">
        <v>50</v>
      </c>
      <c r="P44" s="108">
        <f>N44*O44</f>
        <v>2050</v>
      </c>
      <c r="Q44" s="108">
        <v>3</v>
      </c>
      <c r="R44" s="108">
        <v>250</v>
      </c>
      <c r="S44" s="108">
        <f>Q44*R44</f>
        <v>750</v>
      </c>
      <c r="T44" s="108">
        <v>16</v>
      </c>
      <c r="U44" s="108">
        <v>60</v>
      </c>
      <c r="V44" s="108">
        <v>60</v>
      </c>
      <c r="W44" s="214">
        <f t="shared" si="3"/>
        <v>6436</v>
      </c>
    </row>
    <row r="45" spans="1:23" ht="18">
      <c r="A45" s="210">
        <v>44936</v>
      </c>
      <c r="B45" s="211" t="s">
        <v>3240</v>
      </c>
      <c r="C45" s="211" t="s">
        <v>35</v>
      </c>
      <c r="D45" s="217" t="s">
        <v>3301</v>
      </c>
      <c r="E45" s="211" t="s">
        <v>3302</v>
      </c>
      <c r="F45" s="211" t="s">
        <v>3243</v>
      </c>
      <c r="G45" s="227" t="s">
        <v>3303</v>
      </c>
      <c r="H45" s="215">
        <v>0.5</v>
      </c>
      <c r="I45" s="212">
        <v>0.54861111111111105</v>
      </c>
      <c r="J45" s="212">
        <f t="shared" si="5"/>
        <v>4.8611111111111049E-2</v>
      </c>
      <c r="K45" s="228" t="s">
        <v>3268</v>
      </c>
      <c r="L45" s="211">
        <v>3500</v>
      </c>
      <c r="M45" s="218">
        <v>42</v>
      </c>
      <c r="N45" s="108"/>
      <c r="O45" s="108">
        <v>50</v>
      </c>
      <c r="P45" s="108">
        <f t="shared" si="1"/>
        <v>0</v>
      </c>
      <c r="Q45" s="108">
        <v>0</v>
      </c>
      <c r="R45" s="108">
        <v>250</v>
      </c>
      <c r="S45" s="108">
        <f t="shared" si="2"/>
        <v>0</v>
      </c>
      <c r="T45" s="108">
        <v>12</v>
      </c>
      <c r="U45" s="108">
        <v>0</v>
      </c>
      <c r="V45" s="108"/>
      <c r="W45" s="214">
        <f t="shared" si="3"/>
        <v>3512</v>
      </c>
    </row>
    <row r="46" spans="1:23" ht="18">
      <c r="A46" s="210">
        <v>44933</v>
      </c>
      <c r="B46" s="211" t="s">
        <v>3240</v>
      </c>
      <c r="C46" s="211" t="s">
        <v>35</v>
      </c>
      <c r="D46" s="217" t="s">
        <v>3311</v>
      </c>
      <c r="E46" s="211" t="s">
        <v>3260</v>
      </c>
      <c r="F46" s="211" t="s">
        <v>3243</v>
      </c>
      <c r="G46" s="211" t="s">
        <v>3312</v>
      </c>
      <c r="H46" s="215">
        <v>0.99305555555555503</v>
      </c>
      <c r="I46" s="212">
        <v>1.05555555555556</v>
      </c>
      <c r="J46" s="212">
        <f t="shared" si="5"/>
        <v>6.2500000000004996E-2</v>
      </c>
      <c r="K46" s="213" t="s">
        <v>3313</v>
      </c>
      <c r="L46" s="211">
        <v>3000</v>
      </c>
      <c r="M46" s="218">
        <v>70</v>
      </c>
      <c r="N46" s="108"/>
      <c r="O46" s="108">
        <v>50</v>
      </c>
      <c r="P46" s="108">
        <f t="shared" si="1"/>
        <v>0</v>
      </c>
      <c r="Q46" s="108">
        <v>0</v>
      </c>
      <c r="R46" s="108">
        <v>250</v>
      </c>
      <c r="S46" s="108">
        <f t="shared" si="2"/>
        <v>0</v>
      </c>
      <c r="T46" s="108">
        <v>14</v>
      </c>
      <c r="U46" s="108">
        <v>10</v>
      </c>
      <c r="V46" s="108"/>
      <c r="W46" s="214">
        <f t="shared" si="3"/>
        <v>3024</v>
      </c>
    </row>
    <row r="47" spans="1:23" ht="18">
      <c r="A47" s="210">
        <v>44934</v>
      </c>
      <c r="B47" s="211" t="s">
        <v>3240</v>
      </c>
      <c r="C47" s="211" t="s">
        <v>35</v>
      </c>
      <c r="D47" s="217" t="s">
        <v>3311</v>
      </c>
      <c r="E47" s="211" t="s">
        <v>3260</v>
      </c>
      <c r="F47" s="211" t="s">
        <v>3243</v>
      </c>
      <c r="G47" s="211" t="s">
        <v>3312</v>
      </c>
      <c r="H47" s="212">
        <v>0.58333333333333304</v>
      </c>
      <c r="I47" s="212">
        <v>1.1423611111111101</v>
      </c>
      <c r="J47" s="212">
        <f t="shared" si="5"/>
        <v>0.55902777777777701</v>
      </c>
      <c r="K47" s="213" t="s">
        <v>3258</v>
      </c>
      <c r="L47" s="211">
        <v>3000</v>
      </c>
      <c r="M47" s="218">
        <v>40</v>
      </c>
      <c r="N47" s="108"/>
      <c r="O47" s="108">
        <v>50</v>
      </c>
      <c r="P47" s="108">
        <f t="shared" si="1"/>
        <v>0</v>
      </c>
      <c r="Q47" s="108">
        <v>6</v>
      </c>
      <c r="R47" s="108">
        <v>250</v>
      </c>
      <c r="S47" s="108">
        <f t="shared" si="2"/>
        <v>1500</v>
      </c>
      <c r="T47" s="108">
        <v>0</v>
      </c>
      <c r="U47" s="108">
        <v>20</v>
      </c>
      <c r="V47" s="108">
        <v>90</v>
      </c>
      <c r="W47" s="214">
        <f t="shared" si="3"/>
        <v>4610</v>
      </c>
    </row>
    <row r="48" spans="1:23" ht="18">
      <c r="A48" s="210">
        <v>44935</v>
      </c>
      <c r="B48" s="211" t="s">
        <v>3240</v>
      </c>
      <c r="C48" s="211" t="s">
        <v>35</v>
      </c>
      <c r="D48" s="217" t="s">
        <v>3311</v>
      </c>
      <c r="E48" s="211" t="s">
        <v>3260</v>
      </c>
      <c r="F48" s="211" t="s">
        <v>3243</v>
      </c>
      <c r="G48" s="211" t="s">
        <v>3312</v>
      </c>
      <c r="H48" s="215">
        <v>0.66666666666666696</v>
      </c>
      <c r="I48" s="212">
        <v>0.89444444444444404</v>
      </c>
      <c r="J48" s="212">
        <f t="shared" si="5"/>
        <v>0.22777777777777708</v>
      </c>
      <c r="K48" s="216" t="s">
        <v>3190</v>
      </c>
      <c r="L48" s="211">
        <v>3000</v>
      </c>
      <c r="M48" s="218">
        <v>0</v>
      </c>
      <c r="N48" s="108"/>
      <c r="O48" s="108">
        <v>50</v>
      </c>
      <c r="P48" s="108">
        <f t="shared" si="1"/>
        <v>0</v>
      </c>
      <c r="Q48" s="108">
        <v>0</v>
      </c>
      <c r="R48" s="108">
        <v>250</v>
      </c>
      <c r="S48" s="108">
        <f t="shared" si="2"/>
        <v>0</v>
      </c>
      <c r="T48" s="211">
        <v>0</v>
      </c>
      <c r="U48" s="211">
        <v>0</v>
      </c>
      <c r="V48" s="108">
        <v>30</v>
      </c>
      <c r="W48" s="214">
        <f t="shared" si="3"/>
        <v>3030</v>
      </c>
    </row>
    <row r="49" spans="1:23" ht="18">
      <c r="A49" s="210">
        <v>44933</v>
      </c>
      <c r="B49" s="211" t="s">
        <v>3240</v>
      </c>
      <c r="C49" s="211" t="s">
        <v>35</v>
      </c>
      <c r="D49" s="217" t="s">
        <v>3314</v>
      </c>
      <c r="E49" s="211" t="s">
        <v>3315</v>
      </c>
      <c r="F49" s="211" t="s">
        <v>3243</v>
      </c>
      <c r="G49" s="211" t="s">
        <v>3316</v>
      </c>
      <c r="H49" s="212">
        <v>0.56597222222222199</v>
      </c>
      <c r="I49" s="212">
        <v>1.1145833333333299</v>
      </c>
      <c r="J49" s="212">
        <f t="shared" si="5"/>
        <v>0.54861111111110794</v>
      </c>
      <c r="K49" s="213" t="s">
        <v>3317</v>
      </c>
      <c r="L49" s="211">
        <v>3500</v>
      </c>
      <c r="M49" s="218">
        <v>128</v>
      </c>
      <c r="N49" s="108">
        <f t="shared" si="4"/>
        <v>28</v>
      </c>
      <c r="O49" s="108">
        <v>50</v>
      </c>
      <c r="P49" s="108">
        <f t="shared" si="1"/>
        <v>1400</v>
      </c>
      <c r="Q49" s="108">
        <v>6</v>
      </c>
      <c r="R49" s="108">
        <v>250</v>
      </c>
      <c r="S49" s="108">
        <f t="shared" si="2"/>
        <v>1500</v>
      </c>
      <c r="T49" s="108">
        <v>12</v>
      </c>
      <c r="U49" s="108">
        <v>40</v>
      </c>
      <c r="V49" s="108">
        <v>90</v>
      </c>
      <c r="W49" s="214">
        <f t="shared" si="3"/>
        <v>6542</v>
      </c>
    </row>
    <row r="50" spans="1:23" ht="18">
      <c r="A50" s="210">
        <v>44934</v>
      </c>
      <c r="B50" s="211" t="s">
        <v>3240</v>
      </c>
      <c r="C50" s="211" t="s">
        <v>35</v>
      </c>
      <c r="D50" s="217" t="s">
        <v>3314</v>
      </c>
      <c r="E50" s="211" t="s">
        <v>3315</v>
      </c>
      <c r="F50" s="211" t="s">
        <v>3243</v>
      </c>
      <c r="G50" s="211" t="s">
        <v>3316</v>
      </c>
      <c r="H50" s="215">
        <v>0.375</v>
      </c>
      <c r="I50" s="212">
        <v>1.1388888888888899</v>
      </c>
      <c r="J50" s="212">
        <f t="shared" si="5"/>
        <v>0.76388888888888995</v>
      </c>
      <c r="K50" s="213" t="s">
        <v>3318</v>
      </c>
      <c r="L50" s="211">
        <v>3500</v>
      </c>
      <c r="M50" s="218">
        <v>103</v>
      </c>
      <c r="N50" s="108">
        <f t="shared" si="4"/>
        <v>3</v>
      </c>
      <c r="O50" s="108">
        <v>50</v>
      </c>
      <c r="P50" s="108">
        <f t="shared" si="1"/>
        <v>150</v>
      </c>
      <c r="Q50" s="108">
        <v>11</v>
      </c>
      <c r="R50" s="108">
        <v>250</v>
      </c>
      <c r="S50" s="108">
        <f t="shared" si="2"/>
        <v>2750</v>
      </c>
      <c r="T50" s="108"/>
      <c r="U50" s="108">
        <v>35</v>
      </c>
      <c r="V50" s="108">
        <v>90</v>
      </c>
      <c r="W50" s="214">
        <f t="shared" si="3"/>
        <v>6525</v>
      </c>
    </row>
    <row r="51" spans="1:23" ht="18">
      <c r="A51" s="210">
        <v>44935</v>
      </c>
      <c r="B51" s="211" t="s">
        <v>3240</v>
      </c>
      <c r="C51" s="211" t="s">
        <v>35</v>
      </c>
      <c r="D51" s="217" t="s">
        <v>3314</v>
      </c>
      <c r="E51" s="211" t="s">
        <v>3315</v>
      </c>
      <c r="F51" s="211" t="s">
        <v>3243</v>
      </c>
      <c r="G51" s="211" t="s">
        <v>3316</v>
      </c>
      <c r="H51" s="215">
        <v>0.58333333333333304</v>
      </c>
      <c r="I51" s="212">
        <v>0.65277777777777801</v>
      </c>
      <c r="J51" s="212">
        <f t="shared" si="5"/>
        <v>6.9444444444444975E-2</v>
      </c>
      <c r="K51" s="216" t="s">
        <v>3268</v>
      </c>
      <c r="L51" s="211">
        <v>3500</v>
      </c>
      <c r="M51" s="218">
        <v>44</v>
      </c>
      <c r="N51" s="108"/>
      <c r="O51" s="108">
        <v>50</v>
      </c>
      <c r="P51" s="108">
        <f t="shared" si="1"/>
        <v>0</v>
      </c>
      <c r="Q51" s="108">
        <v>0</v>
      </c>
      <c r="R51" s="108">
        <v>250</v>
      </c>
      <c r="S51" s="108">
        <f t="shared" si="2"/>
        <v>0</v>
      </c>
      <c r="T51" s="108">
        <v>12</v>
      </c>
      <c r="U51" s="108">
        <v>0</v>
      </c>
      <c r="V51" s="108"/>
      <c r="W51" s="214">
        <f t="shared" si="3"/>
        <v>3512</v>
      </c>
    </row>
    <row r="52" spans="1:23" ht="18">
      <c r="A52" s="210">
        <v>44933</v>
      </c>
      <c r="B52" s="211" t="s">
        <v>3240</v>
      </c>
      <c r="C52" s="211" t="s">
        <v>3257</v>
      </c>
      <c r="D52" s="211"/>
      <c r="E52" s="211" t="s">
        <v>3319</v>
      </c>
      <c r="F52" s="211" t="s">
        <v>3243</v>
      </c>
      <c r="G52" s="211" t="s">
        <v>3320</v>
      </c>
      <c r="H52" s="215">
        <v>0.5</v>
      </c>
      <c r="I52" s="212">
        <v>0.90625</v>
      </c>
      <c r="J52" s="212">
        <f t="shared" si="5"/>
        <v>0.40625</v>
      </c>
      <c r="K52" s="213" t="s">
        <v>3321</v>
      </c>
      <c r="L52" s="211">
        <v>3500</v>
      </c>
      <c r="M52" s="211">
        <v>132</v>
      </c>
      <c r="N52" s="108">
        <f t="shared" si="4"/>
        <v>32</v>
      </c>
      <c r="O52" s="108">
        <v>50</v>
      </c>
      <c r="P52" s="108">
        <f>N52*O52</f>
        <v>1600</v>
      </c>
      <c r="Q52" s="108">
        <v>2</v>
      </c>
      <c r="R52" s="108">
        <v>250</v>
      </c>
      <c r="S52" s="108">
        <f>Q52*R52</f>
        <v>500</v>
      </c>
      <c r="T52" s="108">
        <v>24</v>
      </c>
      <c r="U52" s="108">
        <v>10</v>
      </c>
      <c r="V52" s="108">
        <v>60</v>
      </c>
      <c r="W52" s="214">
        <f t="shared" si="3"/>
        <v>5694</v>
      </c>
    </row>
    <row r="53" spans="1:23" ht="18">
      <c r="A53" s="210">
        <v>44934</v>
      </c>
      <c r="B53" s="211" t="s">
        <v>3240</v>
      </c>
      <c r="C53" s="211" t="s">
        <v>35</v>
      </c>
      <c r="D53" s="217" t="s">
        <v>3322</v>
      </c>
      <c r="E53" s="211" t="s">
        <v>3319</v>
      </c>
      <c r="F53" s="211" t="s">
        <v>3243</v>
      </c>
      <c r="G53" s="211" t="s">
        <v>3320</v>
      </c>
      <c r="H53" s="212">
        <v>0.41666666666666702</v>
      </c>
      <c r="I53" s="212">
        <v>1.0263888888888888</v>
      </c>
      <c r="J53" s="212">
        <f t="shared" si="5"/>
        <v>0.60972222222222183</v>
      </c>
      <c r="K53" s="213" t="s">
        <v>3323</v>
      </c>
      <c r="L53" s="211">
        <v>3500</v>
      </c>
      <c r="M53" s="218">
        <v>20</v>
      </c>
      <c r="N53" s="108"/>
      <c r="O53" s="108">
        <v>50</v>
      </c>
      <c r="P53" s="108">
        <f t="shared" si="1"/>
        <v>0</v>
      </c>
      <c r="Q53" s="108">
        <v>7</v>
      </c>
      <c r="R53" s="108">
        <v>250</v>
      </c>
      <c r="S53" s="108">
        <f t="shared" si="2"/>
        <v>1750</v>
      </c>
      <c r="T53" s="108"/>
      <c r="U53" s="108">
        <v>12</v>
      </c>
      <c r="V53" s="108">
        <v>90</v>
      </c>
      <c r="W53" s="214">
        <f t="shared" si="3"/>
        <v>5352</v>
      </c>
    </row>
    <row r="54" spans="1:23" ht="18">
      <c r="A54" s="210">
        <v>44935</v>
      </c>
      <c r="B54" s="211" t="s">
        <v>3240</v>
      </c>
      <c r="C54" s="211" t="s">
        <v>35</v>
      </c>
      <c r="D54" s="217" t="s">
        <v>3322</v>
      </c>
      <c r="E54" s="211" t="s">
        <v>3319</v>
      </c>
      <c r="F54" s="211" t="s">
        <v>3243</v>
      </c>
      <c r="G54" s="211" t="s">
        <v>3320</v>
      </c>
      <c r="H54" s="215">
        <v>0.39583333333333298</v>
      </c>
      <c r="I54" s="212">
        <v>0.54166666666666696</v>
      </c>
      <c r="J54" s="212">
        <f t="shared" si="5"/>
        <v>0.14583333333333398</v>
      </c>
      <c r="K54" s="216" t="s">
        <v>3324</v>
      </c>
      <c r="L54" s="211">
        <v>3500</v>
      </c>
      <c r="M54" s="218">
        <v>108</v>
      </c>
      <c r="N54" s="108">
        <f t="shared" si="4"/>
        <v>8</v>
      </c>
      <c r="O54" s="108">
        <v>50</v>
      </c>
      <c r="P54" s="108">
        <f t="shared" si="1"/>
        <v>400</v>
      </c>
      <c r="Q54" s="108">
        <v>0</v>
      </c>
      <c r="R54" s="108">
        <v>250</v>
      </c>
      <c r="S54" s="108">
        <f t="shared" si="2"/>
        <v>0</v>
      </c>
      <c r="T54" s="108">
        <v>12</v>
      </c>
      <c r="U54" s="108">
        <v>0</v>
      </c>
      <c r="V54" s="108"/>
      <c r="W54" s="214">
        <f t="shared" si="3"/>
        <v>3912</v>
      </c>
    </row>
    <row r="55" spans="1:23" ht="18">
      <c r="A55" s="210">
        <v>44933</v>
      </c>
      <c r="B55" s="211" t="s">
        <v>3240</v>
      </c>
      <c r="C55" s="211" t="s">
        <v>35</v>
      </c>
      <c r="D55" s="217" t="s">
        <v>3325</v>
      </c>
      <c r="E55" s="211" t="s">
        <v>3326</v>
      </c>
      <c r="F55" s="211" t="s">
        <v>3243</v>
      </c>
      <c r="G55" s="211" t="s">
        <v>3327</v>
      </c>
      <c r="H55" s="212">
        <v>0.73263888888888895</v>
      </c>
      <c r="I55" s="212">
        <v>0.95833333333333304</v>
      </c>
      <c r="J55" s="212">
        <f t="shared" si="5"/>
        <v>0.22569444444444409</v>
      </c>
      <c r="K55" s="213" t="s">
        <v>3328</v>
      </c>
      <c r="L55" s="211">
        <v>3000</v>
      </c>
      <c r="M55" s="218">
        <v>125</v>
      </c>
      <c r="N55" s="108">
        <f t="shared" si="4"/>
        <v>25</v>
      </c>
      <c r="O55" s="108">
        <v>50</v>
      </c>
      <c r="P55" s="108">
        <f t="shared" si="1"/>
        <v>1250</v>
      </c>
      <c r="Q55" s="108">
        <v>0</v>
      </c>
      <c r="R55" s="108">
        <v>250</v>
      </c>
      <c r="S55" s="108">
        <f t="shared" si="2"/>
        <v>0</v>
      </c>
      <c r="T55" s="108">
        <v>12</v>
      </c>
      <c r="U55" s="108">
        <v>54</v>
      </c>
      <c r="V55" s="108">
        <v>30</v>
      </c>
      <c r="W55" s="214">
        <f t="shared" si="3"/>
        <v>4346</v>
      </c>
    </row>
    <row r="56" spans="1:23" ht="36">
      <c r="A56" s="210">
        <v>44934</v>
      </c>
      <c r="B56" s="211" t="s">
        <v>3240</v>
      </c>
      <c r="C56" s="211" t="s">
        <v>35</v>
      </c>
      <c r="D56" s="217" t="s">
        <v>3325</v>
      </c>
      <c r="E56" s="211" t="s">
        <v>3326</v>
      </c>
      <c r="F56" s="211" t="s">
        <v>3243</v>
      </c>
      <c r="G56" s="211" t="s">
        <v>3327</v>
      </c>
      <c r="H56" s="215">
        <v>0.46527777777777773</v>
      </c>
      <c r="I56" s="212">
        <v>1.19444444444444</v>
      </c>
      <c r="J56" s="212">
        <f t="shared" si="5"/>
        <v>0.7291666666666623</v>
      </c>
      <c r="K56" s="213" t="s">
        <v>3329</v>
      </c>
      <c r="L56" s="211">
        <v>3000</v>
      </c>
      <c r="M56" s="218">
        <v>153</v>
      </c>
      <c r="N56" s="108">
        <f t="shared" si="4"/>
        <v>53</v>
      </c>
      <c r="O56" s="108">
        <v>50</v>
      </c>
      <c r="P56" s="108">
        <f t="shared" si="1"/>
        <v>2650</v>
      </c>
      <c r="Q56" s="108">
        <v>10</v>
      </c>
      <c r="R56" s="108">
        <v>250</v>
      </c>
      <c r="S56" s="108">
        <f t="shared" si="2"/>
        <v>2500</v>
      </c>
      <c r="T56" s="108"/>
      <c r="U56" s="108">
        <v>82</v>
      </c>
      <c r="V56" s="108">
        <v>90</v>
      </c>
      <c r="W56" s="214">
        <f t="shared" si="3"/>
        <v>8322</v>
      </c>
    </row>
    <row r="57" spans="1:23" ht="18">
      <c r="A57" s="210">
        <v>44935</v>
      </c>
      <c r="B57" s="211" t="s">
        <v>3240</v>
      </c>
      <c r="C57" s="211" t="s">
        <v>35</v>
      </c>
      <c r="D57" s="217" t="s">
        <v>3325</v>
      </c>
      <c r="E57" s="211" t="s">
        <v>3326</v>
      </c>
      <c r="F57" s="211" t="s">
        <v>3243</v>
      </c>
      <c r="G57" s="211" t="s">
        <v>3327</v>
      </c>
      <c r="H57" s="215">
        <v>0.32638888888888901</v>
      </c>
      <c r="I57" s="212">
        <v>0.375</v>
      </c>
      <c r="J57" s="212">
        <f t="shared" si="5"/>
        <v>4.8611111111110994E-2</v>
      </c>
      <c r="K57" s="216" t="s">
        <v>3268</v>
      </c>
      <c r="L57" s="211">
        <v>3000</v>
      </c>
      <c r="M57" s="218">
        <v>44</v>
      </c>
      <c r="N57" s="108"/>
      <c r="O57" s="108">
        <v>50</v>
      </c>
      <c r="P57" s="108">
        <f t="shared" si="1"/>
        <v>0</v>
      </c>
      <c r="Q57" s="108">
        <v>0</v>
      </c>
      <c r="R57" s="108">
        <v>250</v>
      </c>
      <c r="S57" s="108">
        <f t="shared" si="2"/>
        <v>0</v>
      </c>
      <c r="T57" s="108">
        <v>12</v>
      </c>
      <c r="U57" s="108">
        <v>20</v>
      </c>
      <c r="V57" s="108"/>
      <c r="W57" s="214">
        <f t="shared" si="3"/>
        <v>3032</v>
      </c>
    </row>
    <row r="58" spans="1:23" ht="18">
      <c r="A58" s="210">
        <v>44933</v>
      </c>
      <c r="B58" s="211" t="s">
        <v>3240</v>
      </c>
      <c r="C58" s="211" t="s">
        <v>35</v>
      </c>
      <c r="D58" s="217" t="s">
        <v>3330</v>
      </c>
      <c r="E58" s="211" t="s">
        <v>3331</v>
      </c>
      <c r="F58" s="211" t="s">
        <v>3243</v>
      </c>
      <c r="G58" s="211" t="s">
        <v>3332</v>
      </c>
      <c r="H58" s="215">
        <v>0.875</v>
      </c>
      <c r="I58" s="212">
        <v>0.91666666666666696</v>
      </c>
      <c r="J58" s="212">
        <f t="shared" si="5"/>
        <v>4.1666666666666963E-2</v>
      </c>
      <c r="K58" s="213" t="s">
        <v>3291</v>
      </c>
      <c r="L58" s="211">
        <v>3000</v>
      </c>
      <c r="M58" s="218">
        <v>40</v>
      </c>
      <c r="N58" s="108"/>
      <c r="O58" s="108">
        <v>50</v>
      </c>
      <c r="P58" s="108">
        <f t="shared" si="1"/>
        <v>0</v>
      </c>
      <c r="Q58" s="108">
        <v>0</v>
      </c>
      <c r="R58" s="108">
        <v>250</v>
      </c>
      <c r="S58" s="108">
        <f t="shared" si="2"/>
        <v>0</v>
      </c>
      <c r="T58" s="108">
        <v>12</v>
      </c>
      <c r="U58" s="108">
        <v>75</v>
      </c>
      <c r="V58" s="108"/>
      <c r="W58" s="214">
        <f t="shared" si="3"/>
        <v>3087</v>
      </c>
    </row>
    <row r="59" spans="1:23" ht="18">
      <c r="A59" s="210">
        <v>44934</v>
      </c>
      <c r="B59" s="211" t="s">
        <v>3240</v>
      </c>
      <c r="C59" s="211" t="s">
        <v>35</v>
      </c>
      <c r="D59" s="217" t="s">
        <v>3330</v>
      </c>
      <c r="E59" s="211" t="s">
        <v>3331</v>
      </c>
      <c r="F59" s="211" t="s">
        <v>3243</v>
      </c>
      <c r="G59" s="211" t="s">
        <v>3332</v>
      </c>
      <c r="H59" s="215">
        <v>0.47916666666666702</v>
      </c>
      <c r="I59" s="212">
        <v>1.2013888888888899</v>
      </c>
      <c r="J59" s="212">
        <f t="shared" si="5"/>
        <v>0.72222222222222299</v>
      </c>
      <c r="K59" s="213" t="s">
        <v>3333</v>
      </c>
      <c r="L59" s="211">
        <v>3000</v>
      </c>
      <c r="M59" s="218">
        <v>127</v>
      </c>
      <c r="N59" s="108">
        <f t="shared" si="4"/>
        <v>27</v>
      </c>
      <c r="O59" s="108">
        <v>50</v>
      </c>
      <c r="P59" s="108">
        <f>N59*O59</f>
        <v>1350</v>
      </c>
      <c r="Q59" s="108">
        <v>10</v>
      </c>
      <c r="R59" s="108">
        <v>250</v>
      </c>
      <c r="S59" s="108">
        <f>Q59*R59</f>
        <v>2500</v>
      </c>
      <c r="T59" s="108">
        <v>0</v>
      </c>
      <c r="U59" s="108">
        <v>49</v>
      </c>
      <c r="V59" s="108">
        <v>90</v>
      </c>
      <c r="W59" s="214">
        <f t="shared" si="3"/>
        <v>6989</v>
      </c>
    </row>
    <row r="60" spans="1:23" ht="18">
      <c r="A60" s="210">
        <v>44935</v>
      </c>
      <c r="B60" s="211" t="s">
        <v>3240</v>
      </c>
      <c r="C60" s="211" t="s">
        <v>35</v>
      </c>
      <c r="D60" s="217" t="s">
        <v>3330</v>
      </c>
      <c r="E60" s="211" t="s">
        <v>3331</v>
      </c>
      <c r="F60" s="211" t="s">
        <v>3243</v>
      </c>
      <c r="G60" s="211" t="s">
        <v>3332</v>
      </c>
      <c r="H60" s="215">
        <v>0.60416666666666696</v>
      </c>
      <c r="I60" s="212">
        <v>0.65972222222222199</v>
      </c>
      <c r="J60" s="212">
        <f t="shared" si="5"/>
        <v>5.5555555555555025E-2</v>
      </c>
      <c r="K60" s="216" t="s">
        <v>3268</v>
      </c>
      <c r="L60" s="211">
        <v>3000</v>
      </c>
      <c r="M60" s="218">
        <v>44</v>
      </c>
      <c r="N60" s="108"/>
      <c r="O60" s="108">
        <v>50</v>
      </c>
      <c r="P60" s="108">
        <f t="shared" si="1"/>
        <v>0</v>
      </c>
      <c r="Q60" s="108">
        <v>0</v>
      </c>
      <c r="R60" s="108">
        <v>250</v>
      </c>
      <c r="S60" s="108">
        <f t="shared" si="2"/>
        <v>0</v>
      </c>
      <c r="T60" s="108">
        <v>12</v>
      </c>
      <c r="U60" s="108">
        <v>35</v>
      </c>
      <c r="V60" s="108"/>
      <c r="W60" s="214">
        <f t="shared" si="3"/>
        <v>3047</v>
      </c>
    </row>
    <row r="61" spans="1:23" ht="18">
      <c r="A61" s="210">
        <v>44933</v>
      </c>
      <c r="B61" s="211" t="s">
        <v>3240</v>
      </c>
      <c r="C61" s="211" t="s">
        <v>35</v>
      </c>
      <c r="D61" s="217" t="s">
        <v>3334</v>
      </c>
      <c r="E61" s="211" t="s">
        <v>3335</v>
      </c>
      <c r="F61" s="211" t="s">
        <v>3243</v>
      </c>
      <c r="G61" s="211" t="s">
        <v>3336</v>
      </c>
      <c r="H61" s="215">
        <v>0.84027777777777801</v>
      </c>
      <c r="I61" s="212">
        <v>0.97916666666666696</v>
      </c>
      <c r="J61" s="212">
        <f t="shared" si="5"/>
        <v>0.13888888888888895</v>
      </c>
      <c r="K61" s="213" t="s">
        <v>3337</v>
      </c>
      <c r="L61" s="211">
        <v>3000</v>
      </c>
      <c r="M61" s="218">
        <v>132</v>
      </c>
      <c r="N61" s="108">
        <f t="shared" si="4"/>
        <v>32</v>
      </c>
      <c r="O61" s="108">
        <v>50</v>
      </c>
      <c r="P61" s="108">
        <f>N61*O61</f>
        <v>1600</v>
      </c>
      <c r="Q61" s="108">
        <v>0</v>
      </c>
      <c r="R61" s="108">
        <v>250</v>
      </c>
      <c r="S61" s="108">
        <f>Q61*R61</f>
        <v>0</v>
      </c>
      <c r="T61" s="108">
        <v>12</v>
      </c>
      <c r="U61" s="108">
        <v>30</v>
      </c>
      <c r="V61" s="108"/>
      <c r="W61" s="214">
        <f t="shared" si="3"/>
        <v>4642</v>
      </c>
    </row>
    <row r="62" spans="1:23" ht="36">
      <c r="A62" s="210">
        <v>44934</v>
      </c>
      <c r="B62" s="211" t="s">
        <v>3240</v>
      </c>
      <c r="C62" s="211" t="s">
        <v>35</v>
      </c>
      <c r="D62" s="217" t="s">
        <v>3334</v>
      </c>
      <c r="E62" s="211" t="s">
        <v>3335</v>
      </c>
      <c r="F62" s="211" t="s">
        <v>3243</v>
      </c>
      <c r="G62" s="211" t="s">
        <v>3336</v>
      </c>
      <c r="H62" s="215">
        <v>0.25</v>
      </c>
      <c r="I62" s="212">
        <v>1.09375</v>
      </c>
      <c r="J62" s="212">
        <f t="shared" si="5"/>
        <v>0.84375</v>
      </c>
      <c r="K62" s="213" t="s">
        <v>3338</v>
      </c>
      <c r="L62" s="211">
        <v>3000</v>
      </c>
      <c r="M62" s="218">
        <v>59</v>
      </c>
      <c r="N62" s="108"/>
      <c r="O62" s="108">
        <v>50</v>
      </c>
      <c r="P62" s="108">
        <f t="shared" si="1"/>
        <v>0</v>
      </c>
      <c r="Q62" s="108">
        <v>13</v>
      </c>
      <c r="R62" s="108">
        <v>250</v>
      </c>
      <c r="S62" s="108">
        <f t="shared" si="2"/>
        <v>3250</v>
      </c>
      <c r="T62" s="108">
        <v>0</v>
      </c>
      <c r="U62" s="108">
        <v>20</v>
      </c>
      <c r="V62" s="108">
        <v>90</v>
      </c>
      <c r="W62" s="214">
        <f t="shared" si="3"/>
        <v>6360</v>
      </c>
    </row>
    <row r="63" spans="1:23" ht="18">
      <c r="A63" s="210">
        <v>44935</v>
      </c>
      <c r="B63" s="211" t="s">
        <v>3240</v>
      </c>
      <c r="C63" s="211" t="s">
        <v>35</v>
      </c>
      <c r="D63" s="217" t="s">
        <v>3334</v>
      </c>
      <c r="E63" s="211" t="s">
        <v>3335</v>
      </c>
      <c r="F63" s="211" t="s">
        <v>3243</v>
      </c>
      <c r="G63" s="211" t="s">
        <v>3336</v>
      </c>
      <c r="H63" s="215">
        <v>0.5</v>
      </c>
      <c r="I63" s="212">
        <v>0.54166666666666696</v>
      </c>
      <c r="J63" s="212">
        <f t="shared" si="5"/>
        <v>4.1666666666666963E-2</v>
      </c>
      <c r="K63" s="216" t="s">
        <v>3268</v>
      </c>
      <c r="L63" s="211">
        <v>3000</v>
      </c>
      <c r="M63" s="218">
        <v>44</v>
      </c>
      <c r="N63" s="108"/>
      <c r="O63" s="108">
        <v>50</v>
      </c>
      <c r="P63" s="108">
        <f t="shared" si="1"/>
        <v>0</v>
      </c>
      <c r="Q63" s="108">
        <v>0</v>
      </c>
      <c r="R63" s="108">
        <v>250</v>
      </c>
      <c r="S63" s="108">
        <f t="shared" si="2"/>
        <v>0</v>
      </c>
      <c r="T63" s="108">
        <v>12</v>
      </c>
      <c r="U63" s="108">
        <v>0</v>
      </c>
      <c r="V63" s="108"/>
      <c r="W63" s="214">
        <f t="shared" si="3"/>
        <v>3012</v>
      </c>
    </row>
    <row r="64" spans="1:23" ht="18">
      <c r="A64" s="210">
        <v>44933</v>
      </c>
      <c r="B64" s="211" t="s">
        <v>3240</v>
      </c>
      <c r="C64" s="211" t="s">
        <v>35</v>
      </c>
      <c r="D64" s="211" t="s">
        <v>3339</v>
      </c>
      <c r="E64" s="211" t="s">
        <v>3340</v>
      </c>
      <c r="F64" s="211" t="s">
        <v>3243</v>
      </c>
      <c r="G64" s="211" t="s">
        <v>3341</v>
      </c>
      <c r="H64" s="212">
        <v>0.45833333333333298</v>
      </c>
      <c r="I64" s="212">
        <v>0.79166666666666696</v>
      </c>
      <c r="J64" s="212">
        <f t="shared" si="5"/>
        <v>0.33333333333333398</v>
      </c>
      <c r="K64" s="213" t="s">
        <v>3190</v>
      </c>
      <c r="L64" s="211">
        <v>3000</v>
      </c>
      <c r="M64" s="218">
        <v>0</v>
      </c>
      <c r="N64" s="108"/>
      <c r="O64" s="108">
        <v>50</v>
      </c>
      <c r="P64" s="108">
        <f t="shared" si="1"/>
        <v>0</v>
      </c>
      <c r="Q64" s="108">
        <v>0</v>
      </c>
      <c r="R64" s="108">
        <v>250</v>
      </c>
      <c r="S64" s="108">
        <f t="shared" si="2"/>
        <v>0</v>
      </c>
      <c r="T64" s="211">
        <v>0</v>
      </c>
      <c r="U64" s="211">
        <v>33</v>
      </c>
      <c r="V64" s="108">
        <v>30</v>
      </c>
      <c r="W64" s="214">
        <f t="shared" si="3"/>
        <v>3063</v>
      </c>
    </row>
    <row r="65" spans="1:23" ht="18">
      <c r="A65" s="210">
        <v>44934</v>
      </c>
      <c r="B65" s="211" t="s">
        <v>3240</v>
      </c>
      <c r="C65" s="211" t="s">
        <v>35</v>
      </c>
      <c r="D65" s="211" t="s">
        <v>3339</v>
      </c>
      <c r="E65" s="211" t="s">
        <v>3340</v>
      </c>
      <c r="F65" s="211" t="s">
        <v>3243</v>
      </c>
      <c r="G65" s="211" t="s">
        <v>3341</v>
      </c>
      <c r="H65" s="212">
        <v>0.66666666666666696</v>
      </c>
      <c r="I65" s="212">
        <v>1</v>
      </c>
      <c r="J65" s="212">
        <f t="shared" si="5"/>
        <v>0.33333333333333304</v>
      </c>
      <c r="K65" s="213" t="s">
        <v>3258</v>
      </c>
      <c r="L65" s="211">
        <v>3000</v>
      </c>
      <c r="M65" s="218">
        <v>26</v>
      </c>
      <c r="N65" s="108"/>
      <c r="O65" s="108">
        <v>50</v>
      </c>
      <c r="P65" s="108">
        <f t="shared" si="1"/>
        <v>0</v>
      </c>
      <c r="Q65" s="108">
        <v>0</v>
      </c>
      <c r="R65" s="108">
        <v>250</v>
      </c>
      <c r="S65" s="108">
        <f t="shared" si="2"/>
        <v>0</v>
      </c>
      <c r="T65" s="108">
        <v>0</v>
      </c>
      <c r="U65" s="108">
        <v>0</v>
      </c>
      <c r="V65" s="108">
        <v>30</v>
      </c>
      <c r="W65" s="214">
        <f t="shared" si="3"/>
        <v>3030</v>
      </c>
    </row>
    <row r="66" spans="1:23" ht="18">
      <c r="A66" s="210">
        <v>44935</v>
      </c>
      <c r="B66" s="211" t="s">
        <v>3240</v>
      </c>
      <c r="C66" s="211" t="s">
        <v>35</v>
      </c>
      <c r="D66" s="211" t="s">
        <v>3339</v>
      </c>
      <c r="E66" s="211" t="s">
        <v>3340</v>
      </c>
      <c r="F66" s="211" t="s">
        <v>3243</v>
      </c>
      <c r="G66" s="211" t="s">
        <v>3341</v>
      </c>
      <c r="H66" s="212">
        <v>0.375</v>
      </c>
      <c r="I66" s="212">
        <v>0.41666666666666702</v>
      </c>
      <c r="J66" s="212">
        <f t="shared" si="5"/>
        <v>4.1666666666667018E-2</v>
      </c>
      <c r="K66" s="216" t="s">
        <v>3268</v>
      </c>
      <c r="L66" s="211">
        <v>3000</v>
      </c>
      <c r="M66" s="218">
        <v>48</v>
      </c>
      <c r="N66" s="108"/>
      <c r="O66" s="108">
        <v>50</v>
      </c>
      <c r="P66" s="108">
        <f t="shared" si="1"/>
        <v>0</v>
      </c>
      <c r="Q66" s="108">
        <v>0</v>
      </c>
      <c r="R66" s="108">
        <v>250</v>
      </c>
      <c r="S66" s="108">
        <f t="shared" si="2"/>
        <v>0</v>
      </c>
      <c r="T66" s="211">
        <v>12</v>
      </c>
      <c r="U66" s="108">
        <v>0</v>
      </c>
      <c r="V66" s="108"/>
      <c r="W66" s="214">
        <f t="shared" si="3"/>
        <v>3012</v>
      </c>
    </row>
    <row r="67" spans="1:23" ht="18">
      <c r="A67" s="210">
        <v>44933</v>
      </c>
      <c r="B67" s="211" t="s">
        <v>3240</v>
      </c>
      <c r="C67" s="211" t="s">
        <v>35</v>
      </c>
      <c r="D67" s="217" t="s">
        <v>3342</v>
      </c>
      <c r="E67" s="211" t="s">
        <v>3283</v>
      </c>
      <c r="F67" s="211" t="s">
        <v>3243</v>
      </c>
      <c r="G67" s="211" t="s">
        <v>3343</v>
      </c>
      <c r="H67" s="212">
        <v>0.78125</v>
      </c>
      <c r="I67" s="212">
        <v>0.95833333333333304</v>
      </c>
      <c r="J67" s="212">
        <f t="shared" si="5"/>
        <v>0.17708333333333304</v>
      </c>
      <c r="K67" s="213" t="s">
        <v>3344</v>
      </c>
      <c r="L67" s="211">
        <v>3000</v>
      </c>
      <c r="M67" s="218">
        <v>60</v>
      </c>
      <c r="N67" s="108"/>
      <c r="O67" s="108">
        <v>50</v>
      </c>
      <c r="P67" s="108">
        <f t="shared" ref="P67:P130" si="6">N67*O67</f>
        <v>0</v>
      </c>
      <c r="Q67" s="108">
        <v>0</v>
      </c>
      <c r="R67" s="108">
        <v>250</v>
      </c>
      <c r="S67" s="108">
        <f t="shared" ref="S67:S130" si="7">Q67*R67</f>
        <v>0</v>
      </c>
      <c r="T67" s="211">
        <v>12</v>
      </c>
      <c r="U67" s="108">
        <v>35</v>
      </c>
      <c r="V67" s="108">
        <v>30</v>
      </c>
      <c r="W67" s="214">
        <f t="shared" ref="W67:W130" si="8">P67+S67+T67+U67+V67+L67</f>
        <v>3077</v>
      </c>
    </row>
    <row r="68" spans="1:23" ht="36">
      <c r="A68" s="210">
        <v>44934</v>
      </c>
      <c r="B68" s="211" t="s">
        <v>3240</v>
      </c>
      <c r="C68" s="211" t="s">
        <v>35</v>
      </c>
      <c r="D68" s="217" t="s">
        <v>3342</v>
      </c>
      <c r="E68" s="211" t="s">
        <v>3283</v>
      </c>
      <c r="F68" s="211" t="s">
        <v>3243</v>
      </c>
      <c r="G68" s="211" t="s">
        <v>3343</v>
      </c>
      <c r="H68" s="215">
        <v>0.41666666666666702</v>
      </c>
      <c r="I68" s="212">
        <v>1.13194444444444</v>
      </c>
      <c r="J68" s="212">
        <f t="shared" si="5"/>
        <v>0.71527777777777302</v>
      </c>
      <c r="K68" s="213" t="s">
        <v>3345</v>
      </c>
      <c r="L68" s="211">
        <v>3000</v>
      </c>
      <c r="M68" s="218">
        <v>132</v>
      </c>
      <c r="N68" s="108">
        <f t="shared" ref="N68:N123" si="9">M68-100</f>
        <v>32</v>
      </c>
      <c r="O68" s="108">
        <v>50</v>
      </c>
      <c r="P68" s="108">
        <f>N68*O68</f>
        <v>1600</v>
      </c>
      <c r="Q68" s="108">
        <v>10</v>
      </c>
      <c r="R68" s="108">
        <v>250</v>
      </c>
      <c r="S68" s="108">
        <f>Q68*R68</f>
        <v>2500</v>
      </c>
      <c r="T68" s="108"/>
      <c r="U68" s="108">
        <v>60</v>
      </c>
      <c r="V68" s="108">
        <v>90</v>
      </c>
      <c r="W68" s="214">
        <f t="shared" si="8"/>
        <v>7250</v>
      </c>
    </row>
    <row r="69" spans="1:23" ht="18">
      <c r="A69" s="210">
        <v>44935</v>
      </c>
      <c r="B69" s="211" t="s">
        <v>3240</v>
      </c>
      <c r="C69" s="211" t="s">
        <v>35</v>
      </c>
      <c r="D69" s="217" t="s">
        <v>3342</v>
      </c>
      <c r="E69" s="211" t="s">
        <v>3283</v>
      </c>
      <c r="F69" s="211" t="s">
        <v>3243</v>
      </c>
      <c r="G69" s="211" t="s">
        <v>3343</v>
      </c>
      <c r="H69" s="215">
        <v>0.70833333333333304</v>
      </c>
      <c r="I69" s="212">
        <v>0.79166666666666696</v>
      </c>
      <c r="J69" s="212">
        <f t="shared" si="5"/>
        <v>8.3333333333333925E-2</v>
      </c>
      <c r="K69" s="216" t="s">
        <v>3346</v>
      </c>
      <c r="L69" s="211">
        <v>3000</v>
      </c>
      <c r="M69" s="218">
        <v>60</v>
      </c>
      <c r="N69" s="108"/>
      <c r="O69" s="108">
        <v>50</v>
      </c>
      <c r="P69" s="108">
        <f t="shared" si="6"/>
        <v>0</v>
      </c>
      <c r="Q69" s="108">
        <v>0</v>
      </c>
      <c r="R69" s="108">
        <v>250</v>
      </c>
      <c r="S69" s="108">
        <f t="shared" si="7"/>
        <v>0</v>
      </c>
      <c r="T69" s="211">
        <v>12</v>
      </c>
      <c r="U69" s="108">
        <v>43</v>
      </c>
      <c r="V69" s="108"/>
      <c r="W69" s="214">
        <f t="shared" si="8"/>
        <v>3055</v>
      </c>
    </row>
    <row r="70" spans="1:23" ht="18">
      <c r="A70" s="210">
        <v>44933</v>
      </c>
      <c r="B70" s="211" t="s">
        <v>3240</v>
      </c>
      <c r="C70" s="211" t="s">
        <v>35</v>
      </c>
      <c r="D70" s="217" t="s">
        <v>3347</v>
      </c>
      <c r="E70" s="211" t="s">
        <v>3348</v>
      </c>
      <c r="F70" s="211" t="s">
        <v>3243</v>
      </c>
      <c r="G70" s="211" t="s">
        <v>3349</v>
      </c>
      <c r="H70" s="215">
        <v>0.45833333333333298</v>
      </c>
      <c r="I70" s="212">
        <v>1.1354166666666701</v>
      </c>
      <c r="J70" s="212">
        <f t="shared" si="5"/>
        <v>0.67708333333333703</v>
      </c>
      <c r="K70" s="213" t="s">
        <v>3350</v>
      </c>
      <c r="L70" s="211">
        <v>3500</v>
      </c>
      <c r="M70" s="218">
        <v>111</v>
      </c>
      <c r="N70" s="108">
        <f t="shared" si="9"/>
        <v>11</v>
      </c>
      <c r="O70" s="108">
        <v>50</v>
      </c>
      <c r="P70" s="108">
        <f t="shared" si="6"/>
        <v>550</v>
      </c>
      <c r="Q70" s="108">
        <v>9</v>
      </c>
      <c r="R70" s="108">
        <v>250</v>
      </c>
      <c r="S70" s="108">
        <f t="shared" si="7"/>
        <v>2250</v>
      </c>
      <c r="T70" s="108">
        <v>0</v>
      </c>
      <c r="U70" s="108">
        <v>43</v>
      </c>
      <c r="V70" s="108">
        <v>90</v>
      </c>
      <c r="W70" s="214">
        <f t="shared" si="8"/>
        <v>6433</v>
      </c>
    </row>
    <row r="71" spans="1:23" ht="18">
      <c r="A71" s="210">
        <v>44934</v>
      </c>
      <c r="B71" s="211" t="s">
        <v>3240</v>
      </c>
      <c r="C71" s="211" t="s">
        <v>35</v>
      </c>
      <c r="D71" s="217" t="s">
        <v>3347</v>
      </c>
      <c r="E71" s="211" t="s">
        <v>3348</v>
      </c>
      <c r="F71" s="211" t="s">
        <v>3243</v>
      </c>
      <c r="G71" s="211" t="s">
        <v>3349</v>
      </c>
      <c r="H71" s="215">
        <v>0.375</v>
      </c>
      <c r="I71" s="212">
        <v>1.125</v>
      </c>
      <c r="J71" s="212">
        <f t="shared" si="5"/>
        <v>0.75</v>
      </c>
      <c r="K71" s="213" t="s">
        <v>3351</v>
      </c>
      <c r="L71" s="211">
        <v>3500</v>
      </c>
      <c r="M71" s="218">
        <v>103</v>
      </c>
      <c r="N71" s="108">
        <f t="shared" si="9"/>
        <v>3</v>
      </c>
      <c r="O71" s="108">
        <v>50</v>
      </c>
      <c r="P71" s="108">
        <f t="shared" si="6"/>
        <v>150</v>
      </c>
      <c r="Q71" s="108">
        <v>10</v>
      </c>
      <c r="R71" s="108">
        <v>250</v>
      </c>
      <c r="S71" s="108">
        <f t="shared" si="7"/>
        <v>2500</v>
      </c>
      <c r="T71" s="108">
        <v>0</v>
      </c>
      <c r="U71" s="108">
        <v>60</v>
      </c>
      <c r="V71" s="108">
        <v>90</v>
      </c>
      <c r="W71" s="214">
        <f t="shared" si="8"/>
        <v>6300</v>
      </c>
    </row>
    <row r="72" spans="1:23" ht="18">
      <c r="A72" s="210">
        <v>44935</v>
      </c>
      <c r="B72" s="211" t="s">
        <v>3240</v>
      </c>
      <c r="C72" s="211" t="s">
        <v>35</v>
      </c>
      <c r="D72" s="217" t="s">
        <v>3347</v>
      </c>
      <c r="E72" s="211" t="s">
        <v>3348</v>
      </c>
      <c r="F72" s="211" t="s">
        <v>3243</v>
      </c>
      <c r="G72" s="211" t="s">
        <v>3349</v>
      </c>
      <c r="H72" s="215">
        <v>0.59375</v>
      </c>
      <c r="I72" s="212">
        <v>0.625</v>
      </c>
      <c r="J72" s="212">
        <f t="shared" si="5"/>
        <v>3.125E-2</v>
      </c>
      <c r="K72" s="216" t="s">
        <v>3268</v>
      </c>
      <c r="L72" s="211">
        <v>3500</v>
      </c>
      <c r="M72" s="218">
        <v>44</v>
      </c>
      <c r="N72" s="108"/>
      <c r="O72" s="108">
        <v>50</v>
      </c>
      <c r="P72" s="108">
        <f t="shared" si="6"/>
        <v>0</v>
      </c>
      <c r="Q72" s="108">
        <v>0</v>
      </c>
      <c r="R72" s="108">
        <v>250</v>
      </c>
      <c r="S72" s="108">
        <f t="shared" si="7"/>
        <v>0</v>
      </c>
      <c r="T72" s="108">
        <v>12</v>
      </c>
      <c r="U72" s="108">
        <v>0</v>
      </c>
      <c r="V72" s="108"/>
      <c r="W72" s="214">
        <f t="shared" si="8"/>
        <v>3512</v>
      </c>
    </row>
    <row r="73" spans="1:23" ht="18">
      <c r="A73" s="210">
        <v>44933</v>
      </c>
      <c r="B73" s="211" t="s">
        <v>3240</v>
      </c>
      <c r="C73" s="211" t="s">
        <v>35</v>
      </c>
      <c r="D73" s="217" t="s">
        <v>3352</v>
      </c>
      <c r="E73" s="211" t="s">
        <v>3353</v>
      </c>
      <c r="F73" s="211" t="s">
        <v>3243</v>
      </c>
      <c r="G73" s="211" t="s">
        <v>3354</v>
      </c>
      <c r="H73" s="215">
        <v>0.75</v>
      </c>
      <c r="I73" s="212">
        <v>0.96527777777777801</v>
      </c>
      <c r="J73" s="212">
        <f t="shared" si="5"/>
        <v>0.21527777777777801</v>
      </c>
      <c r="K73" s="213" t="s">
        <v>3355</v>
      </c>
      <c r="L73" s="211">
        <v>3000</v>
      </c>
      <c r="M73" s="218">
        <v>129</v>
      </c>
      <c r="N73" s="108">
        <f t="shared" si="9"/>
        <v>29</v>
      </c>
      <c r="O73" s="108">
        <v>50</v>
      </c>
      <c r="P73" s="108">
        <f>N73*O73</f>
        <v>1450</v>
      </c>
      <c r="Q73" s="108">
        <v>0</v>
      </c>
      <c r="R73" s="108">
        <v>250</v>
      </c>
      <c r="S73" s="108">
        <f>Q73*R73</f>
        <v>0</v>
      </c>
      <c r="T73" s="211">
        <v>24</v>
      </c>
      <c r="U73" s="108">
        <v>0</v>
      </c>
      <c r="V73" s="108">
        <v>30</v>
      </c>
      <c r="W73" s="214">
        <f t="shared" si="8"/>
        <v>4504</v>
      </c>
    </row>
    <row r="74" spans="1:23" ht="18">
      <c r="A74" s="210">
        <v>44934</v>
      </c>
      <c r="B74" s="211" t="s">
        <v>3240</v>
      </c>
      <c r="C74" s="211" t="s">
        <v>35</v>
      </c>
      <c r="D74" s="217" t="s">
        <v>3352</v>
      </c>
      <c r="E74" s="211" t="s">
        <v>3353</v>
      </c>
      <c r="F74" s="211" t="s">
        <v>3243</v>
      </c>
      <c r="G74" s="211" t="s">
        <v>3354</v>
      </c>
      <c r="H74" s="215">
        <v>0.57638888888888895</v>
      </c>
      <c r="I74" s="212">
        <v>1.2222222222222201</v>
      </c>
      <c r="J74" s="212">
        <f t="shared" si="5"/>
        <v>0.64583333333333115</v>
      </c>
      <c r="K74" s="213" t="s">
        <v>3356</v>
      </c>
      <c r="L74" s="211">
        <v>3000</v>
      </c>
      <c r="M74" s="218">
        <v>47</v>
      </c>
      <c r="N74" s="108"/>
      <c r="O74" s="108">
        <v>50</v>
      </c>
      <c r="P74" s="108">
        <f t="shared" si="6"/>
        <v>0</v>
      </c>
      <c r="Q74" s="108">
        <v>8</v>
      </c>
      <c r="R74" s="108">
        <v>250</v>
      </c>
      <c r="S74" s="108">
        <f t="shared" si="7"/>
        <v>2000</v>
      </c>
      <c r="T74" s="108">
        <v>0</v>
      </c>
      <c r="U74" s="108">
        <v>35</v>
      </c>
      <c r="V74" s="108">
        <v>90</v>
      </c>
      <c r="W74" s="214">
        <f t="shared" si="8"/>
        <v>5125</v>
      </c>
    </row>
    <row r="75" spans="1:23" ht="18">
      <c r="A75" s="210">
        <v>44935</v>
      </c>
      <c r="B75" s="211" t="s">
        <v>3240</v>
      </c>
      <c r="C75" s="211" t="s">
        <v>35</v>
      </c>
      <c r="D75" s="217" t="s">
        <v>3352</v>
      </c>
      <c r="E75" s="211" t="s">
        <v>3353</v>
      </c>
      <c r="F75" s="211" t="s">
        <v>3243</v>
      </c>
      <c r="G75" s="211" t="s">
        <v>3354</v>
      </c>
      <c r="H75" s="215">
        <v>0.5625</v>
      </c>
      <c r="I75" s="212">
        <v>0.67638888888888904</v>
      </c>
      <c r="J75" s="212">
        <f t="shared" si="5"/>
        <v>0.11388888888888904</v>
      </c>
      <c r="K75" s="228" t="s">
        <v>3268</v>
      </c>
      <c r="L75" s="211">
        <v>3000</v>
      </c>
      <c r="M75" s="218">
        <v>44</v>
      </c>
      <c r="N75" s="108"/>
      <c r="O75" s="108">
        <v>50</v>
      </c>
      <c r="P75" s="108">
        <f t="shared" si="6"/>
        <v>0</v>
      </c>
      <c r="Q75" s="108">
        <v>0</v>
      </c>
      <c r="R75" s="108">
        <v>250</v>
      </c>
      <c r="S75" s="108">
        <f t="shared" si="7"/>
        <v>0</v>
      </c>
      <c r="T75" s="108">
        <v>12</v>
      </c>
      <c r="U75" s="108">
        <v>0</v>
      </c>
      <c r="V75" s="108"/>
      <c r="W75" s="214">
        <f t="shared" si="8"/>
        <v>3012</v>
      </c>
    </row>
    <row r="76" spans="1:23" ht="18">
      <c r="A76" s="210">
        <v>44933</v>
      </c>
      <c r="B76" s="211" t="s">
        <v>3240</v>
      </c>
      <c r="C76" s="211" t="s">
        <v>35</v>
      </c>
      <c r="D76" s="217" t="s">
        <v>3357</v>
      </c>
      <c r="E76" s="211" t="s">
        <v>3358</v>
      </c>
      <c r="F76" s="211" t="s">
        <v>48</v>
      </c>
      <c r="G76" s="227" t="s">
        <v>3359</v>
      </c>
      <c r="H76" s="212">
        <v>0.49513888888888902</v>
      </c>
      <c r="I76" s="212">
        <v>0.85138888888888886</v>
      </c>
      <c r="J76" s="212">
        <f>I76-H76</f>
        <v>0.35624999999999984</v>
      </c>
      <c r="K76" s="213" t="s">
        <v>3360</v>
      </c>
      <c r="L76" s="224">
        <v>1200</v>
      </c>
      <c r="M76" s="229">
        <v>124</v>
      </c>
      <c r="N76" s="108">
        <f t="shared" si="9"/>
        <v>24</v>
      </c>
      <c r="O76" s="108">
        <v>10</v>
      </c>
      <c r="P76" s="108">
        <f>N76*O76</f>
        <v>240</v>
      </c>
      <c r="Q76" s="230"/>
      <c r="R76" s="108">
        <v>70</v>
      </c>
      <c r="S76" s="108">
        <f>Q76*R76</f>
        <v>0</v>
      </c>
      <c r="T76" s="211">
        <v>0</v>
      </c>
      <c r="U76" s="211">
        <v>42</v>
      </c>
      <c r="V76" s="108">
        <v>60</v>
      </c>
      <c r="W76" s="214">
        <f t="shared" si="8"/>
        <v>1542</v>
      </c>
    </row>
    <row r="77" spans="1:23" ht="18">
      <c r="A77" s="210">
        <v>44934</v>
      </c>
      <c r="B77" s="211" t="s">
        <v>3240</v>
      </c>
      <c r="C77" s="211" t="s">
        <v>35</v>
      </c>
      <c r="D77" s="217" t="s">
        <v>3357</v>
      </c>
      <c r="E77" s="211" t="s">
        <v>3358</v>
      </c>
      <c r="F77" s="211" t="s">
        <v>48</v>
      </c>
      <c r="G77" s="227" t="s">
        <v>3359</v>
      </c>
      <c r="H77" s="212">
        <v>0.66666666666666696</v>
      </c>
      <c r="I77" s="212">
        <v>1.0486111111111112</v>
      </c>
      <c r="J77" s="212">
        <f t="shared" ref="J77:J128" si="10">I77-H77</f>
        <v>0.3819444444444442</v>
      </c>
      <c r="K77" s="231" t="s">
        <v>3190</v>
      </c>
      <c r="L77" s="224">
        <v>1200</v>
      </c>
      <c r="M77" s="218">
        <v>0</v>
      </c>
      <c r="N77" s="108"/>
      <c r="O77" s="108">
        <v>10</v>
      </c>
      <c r="P77" s="108">
        <f t="shared" si="6"/>
        <v>0</v>
      </c>
      <c r="Q77" s="230"/>
      <c r="R77" s="108">
        <v>70</v>
      </c>
      <c r="S77" s="108">
        <f t="shared" si="7"/>
        <v>0</v>
      </c>
      <c r="T77" s="211">
        <v>0</v>
      </c>
      <c r="U77" s="211">
        <v>0</v>
      </c>
      <c r="V77" s="108">
        <v>60</v>
      </c>
      <c r="W77" s="214">
        <f t="shared" si="8"/>
        <v>1260</v>
      </c>
    </row>
    <row r="78" spans="1:23" ht="18">
      <c r="A78" s="210">
        <v>44935</v>
      </c>
      <c r="B78" s="211" t="s">
        <v>3240</v>
      </c>
      <c r="C78" s="211" t="s">
        <v>35</v>
      </c>
      <c r="D78" s="211" t="s">
        <v>3357</v>
      </c>
      <c r="E78" s="211" t="s">
        <v>3358</v>
      </c>
      <c r="F78" s="211" t="s">
        <v>48</v>
      </c>
      <c r="G78" s="211" t="s">
        <v>3359</v>
      </c>
      <c r="H78" s="212">
        <v>0.41666666666666702</v>
      </c>
      <c r="I78" s="212">
        <v>0.46875</v>
      </c>
      <c r="J78" s="212">
        <f t="shared" si="10"/>
        <v>5.2083333333332982E-2</v>
      </c>
      <c r="K78" s="232" t="s">
        <v>3361</v>
      </c>
      <c r="L78" s="224">
        <v>1200</v>
      </c>
      <c r="M78" s="218">
        <v>56</v>
      </c>
      <c r="N78" s="108"/>
      <c r="O78" s="108">
        <v>10</v>
      </c>
      <c r="P78" s="108">
        <f t="shared" si="6"/>
        <v>0</v>
      </c>
      <c r="Q78" s="230"/>
      <c r="R78" s="108">
        <v>70</v>
      </c>
      <c r="S78" s="108">
        <f t="shared" si="7"/>
        <v>0</v>
      </c>
      <c r="T78" s="211">
        <v>12</v>
      </c>
      <c r="U78" s="211">
        <v>0</v>
      </c>
      <c r="V78" s="108"/>
      <c r="W78" s="214">
        <f t="shared" si="8"/>
        <v>1212</v>
      </c>
    </row>
    <row r="79" spans="1:23" ht="36">
      <c r="A79" s="210">
        <v>44933</v>
      </c>
      <c r="B79" s="211" t="s">
        <v>3240</v>
      </c>
      <c r="C79" s="211" t="s">
        <v>35</v>
      </c>
      <c r="D79" s="217" t="s">
        <v>3362</v>
      </c>
      <c r="E79" s="211" t="s">
        <v>3363</v>
      </c>
      <c r="F79" s="211" t="s">
        <v>3243</v>
      </c>
      <c r="G79" s="211" t="s">
        <v>3364</v>
      </c>
      <c r="H79" s="215">
        <v>0.5</v>
      </c>
      <c r="I79" s="212">
        <v>0.98611111111111116</v>
      </c>
      <c r="J79" s="212">
        <f t="shared" si="10"/>
        <v>0.48611111111111116</v>
      </c>
      <c r="K79" s="213" t="s">
        <v>3365</v>
      </c>
      <c r="L79" s="211">
        <v>3000</v>
      </c>
      <c r="M79" s="218">
        <v>131</v>
      </c>
      <c r="N79" s="108">
        <f t="shared" si="9"/>
        <v>31</v>
      </c>
      <c r="O79" s="108">
        <v>50</v>
      </c>
      <c r="P79" s="108">
        <f>N79*O79</f>
        <v>1550</v>
      </c>
      <c r="Q79" s="108">
        <v>4</v>
      </c>
      <c r="R79" s="108">
        <v>250</v>
      </c>
      <c r="S79" s="108">
        <f>Q79*R79</f>
        <v>1000</v>
      </c>
      <c r="T79" s="108">
        <v>24</v>
      </c>
      <c r="U79" s="108">
        <v>40</v>
      </c>
      <c r="V79" s="108">
        <v>60</v>
      </c>
      <c r="W79" s="214">
        <f t="shared" si="8"/>
        <v>5674</v>
      </c>
    </row>
    <row r="80" spans="1:23" ht="18">
      <c r="A80" s="210">
        <v>44934</v>
      </c>
      <c r="B80" s="211" t="s">
        <v>3240</v>
      </c>
      <c r="C80" s="211" t="s">
        <v>35</v>
      </c>
      <c r="D80" s="217" t="s">
        <v>3362</v>
      </c>
      <c r="E80" s="211" t="s">
        <v>3363</v>
      </c>
      <c r="F80" s="211" t="s">
        <v>3243</v>
      </c>
      <c r="G80" s="211" t="s">
        <v>3364</v>
      </c>
      <c r="H80" s="215">
        <v>0.66666666666666696</v>
      </c>
      <c r="I80" s="212">
        <v>1.0972222222222201</v>
      </c>
      <c r="J80" s="212">
        <f t="shared" si="10"/>
        <v>0.43055555555555314</v>
      </c>
      <c r="K80" s="213" t="s">
        <v>3366</v>
      </c>
      <c r="L80" s="211">
        <v>3000</v>
      </c>
      <c r="M80" s="218">
        <v>52</v>
      </c>
      <c r="N80" s="108"/>
      <c r="O80" s="108">
        <v>50</v>
      </c>
      <c r="P80" s="108">
        <f t="shared" si="6"/>
        <v>0</v>
      </c>
      <c r="Q80" s="108">
        <v>3</v>
      </c>
      <c r="R80" s="108">
        <v>250</v>
      </c>
      <c r="S80" s="108">
        <f t="shared" si="7"/>
        <v>750</v>
      </c>
      <c r="T80" s="108">
        <v>0</v>
      </c>
      <c r="U80" s="108">
        <v>30</v>
      </c>
      <c r="V80" s="108">
        <v>60</v>
      </c>
      <c r="W80" s="214">
        <f t="shared" si="8"/>
        <v>3840</v>
      </c>
    </row>
    <row r="81" spans="1:23" ht="18">
      <c r="A81" s="210">
        <v>44935</v>
      </c>
      <c r="B81" s="211" t="s">
        <v>3240</v>
      </c>
      <c r="C81" s="211" t="s">
        <v>35</v>
      </c>
      <c r="D81" s="217" t="s">
        <v>3362</v>
      </c>
      <c r="E81" s="211" t="s">
        <v>3363</v>
      </c>
      <c r="F81" s="211" t="s">
        <v>3243</v>
      </c>
      <c r="G81" s="211" t="s">
        <v>3364</v>
      </c>
      <c r="H81" s="215">
        <v>0.39583333333333298</v>
      </c>
      <c r="I81" s="212">
        <v>0.64583333333333304</v>
      </c>
      <c r="J81" s="212">
        <f t="shared" si="10"/>
        <v>0.25000000000000006</v>
      </c>
      <c r="K81" s="216" t="s">
        <v>3367</v>
      </c>
      <c r="L81" s="211">
        <v>3000</v>
      </c>
      <c r="M81" s="218">
        <v>109</v>
      </c>
      <c r="N81" s="108">
        <f t="shared" si="9"/>
        <v>9</v>
      </c>
      <c r="O81" s="108">
        <v>50</v>
      </c>
      <c r="P81" s="108">
        <f>N81*O81</f>
        <v>450</v>
      </c>
      <c r="Q81" s="108">
        <v>0</v>
      </c>
      <c r="R81" s="108">
        <v>250</v>
      </c>
      <c r="S81" s="108">
        <f>Q81*R81</f>
        <v>0</v>
      </c>
      <c r="T81" s="108">
        <v>12</v>
      </c>
      <c r="U81" s="108">
        <v>30</v>
      </c>
      <c r="V81" s="108">
        <v>30</v>
      </c>
      <c r="W81" s="214">
        <f t="shared" si="8"/>
        <v>3522</v>
      </c>
    </row>
    <row r="82" spans="1:23" ht="18">
      <c r="A82" s="210">
        <v>44933</v>
      </c>
      <c r="B82" s="211" t="s">
        <v>3240</v>
      </c>
      <c r="C82" s="211" t="s">
        <v>35</v>
      </c>
      <c r="D82" s="217" t="s">
        <v>3368</v>
      </c>
      <c r="E82" s="211" t="s">
        <v>3369</v>
      </c>
      <c r="F82" s="211" t="s">
        <v>48</v>
      </c>
      <c r="G82" s="227" t="s">
        <v>3370</v>
      </c>
      <c r="H82" s="212">
        <v>0.88541666666666696</v>
      </c>
      <c r="I82" s="212">
        <v>0.91666666666666696</v>
      </c>
      <c r="J82" s="212">
        <f t="shared" si="10"/>
        <v>3.125E-2</v>
      </c>
      <c r="K82" s="213" t="s">
        <v>3291</v>
      </c>
      <c r="L82" s="224">
        <v>1200</v>
      </c>
      <c r="M82" s="229">
        <v>44</v>
      </c>
      <c r="N82" s="108"/>
      <c r="O82" s="108">
        <v>10</v>
      </c>
      <c r="P82" s="108">
        <f t="shared" si="6"/>
        <v>0</v>
      </c>
      <c r="Q82" s="230"/>
      <c r="R82" s="108">
        <v>70</v>
      </c>
      <c r="S82" s="108">
        <f t="shared" si="7"/>
        <v>0</v>
      </c>
      <c r="T82" s="211">
        <v>12</v>
      </c>
      <c r="U82" s="211">
        <v>5</v>
      </c>
      <c r="V82" s="108"/>
      <c r="W82" s="214">
        <f t="shared" si="8"/>
        <v>1217</v>
      </c>
    </row>
    <row r="83" spans="1:23" ht="18">
      <c r="A83" s="210">
        <v>44934</v>
      </c>
      <c r="B83" s="211" t="s">
        <v>3240</v>
      </c>
      <c r="C83" s="211" t="s">
        <v>35</v>
      </c>
      <c r="D83" s="217" t="s">
        <v>3368</v>
      </c>
      <c r="E83" s="211" t="s">
        <v>3369</v>
      </c>
      <c r="F83" s="211" t="s">
        <v>48</v>
      </c>
      <c r="G83" s="227" t="s">
        <v>3370</v>
      </c>
      <c r="H83" s="212">
        <v>0.66666666666666696</v>
      </c>
      <c r="I83" s="212">
        <v>1.05555555555556</v>
      </c>
      <c r="J83" s="212">
        <f t="shared" si="10"/>
        <v>0.38888888888889306</v>
      </c>
      <c r="K83" s="231" t="s">
        <v>3190</v>
      </c>
      <c r="L83" s="224">
        <v>1200</v>
      </c>
      <c r="M83" s="218">
        <v>0</v>
      </c>
      <c r="N83" s="108"/>
      <c r="O83" s="108">
        <v>10</v>
      </c>
      <c r="P83" s="108">
        <f t="shared" si="6"/>
        <v>0</v>
      </c>
      <c r="Q83" s="230"/>
      <c r="R83" s="108">
        <v>70</v>
      </c>
      <c r="S83" s="108">
        <f t="shared" si="7"/>
        <v>0</v>
      </c>
      <c r="T83" s="211">
        <v>0</v>
      </c>
      <c r="U83" s="211">
        <v>0</v>
      </c>
      <c r="V83" s="108">
        <v>60</v>
      </c>
      <c r="W83" s="214">
        <f t="shared" si="8"/>
        <v>1260</v>
      </c>
    </row>
    <row r="84" spans="1:23" ht="18">
      <c r="A84" s="210">
        <v>44935</v>
      </c>
      <c r="B84" s="211" t="s">
        <v>3240</v>
      </c>
      <c r="C84" s="211" t="s">
        <v>35</v>
      </c>
      <c r="D84" s="211" t="s">
        <v>3368</v>
      </c>
      <c r="E84" s="211" t="s">
        <v>3369</v>
      </c>
      <c r="F84" s="211" t="s">
        <v>48</v>
      </c>
      <c r="G84" s="211" t="s">
        <v>3370</v>
      </c>
      <c r="H84" s="212">
        <v>0.375</v>
      </c>
      <c r="I84" s="212">
        <v>0.40486111111111101</v>
      </c>
      <c r="J84" s="212">
        <f t="shared" si="10"/>
        <v>2.9861111111111005E-2</v>
      </c>
      <c r="K84" s="232" t="s">
        <v>3268</v>
      </c>
      <c r="L84" s="224">
        <v>1200</v>
      </c>
      <c r="M84" s="218">
        <v>44</v>
      </c>
      <c r="N84" s="108"/>
      <c r="O84" s="108">
        <v>10</v>
      </c>
      <c r="P84" s="108">
        <f t="shared" si="6"/>
        <v>0</v>
      </c>
      <c r="Q84" s="230"/>
      <c r="R84" s="108">
        <v>70</v>
      </c>
      <c r="S84" s="108">
        <f t="shared" si="7"/>
        <v>0</v>
      </c>
      <c r="T84" s="211">
        <v>12</v>
      </c>
      <c r="U84" s="211">
        <v>0</v>
      </c>
      <c r="V84" s="108"/>
      <c r="W84" s="214">
        <f t="shared" si="8"/>
        <v>1212</v>
      </c>
    </row>
    <row r="85" spans="1:23" ht="18">
      <c r="A85" s="210">
        <v>44933</v>
      </c>
      <c r="B85" s="211" t="s">
        <v>3240</v>
      </c>
      <c r="C85" s="211" t="s">
        <v>35</v>
      </c>
      <c r="D85" s="217" t="s">
        <v>3371</v>
      </c>
      <c r="E85" s="211" t="s">
        <v>3372</v>
      </c>
      <c r="F85" s="211" t="s">
        <v>48</v>
      </c>
      <c r="G85" s="227" t="s">
        <v>3373</v>
      </c>
      <c r="H85" s="212">
        <v>0.61111111111111105</v>
      </c>
      <c r="I85" s="212">
        <v>0.92361111111111105</v>
      </c>
      <c r="J85" s="212">
        <f t="shared" si="10"/>
        <v>0.3125</v>
      </c>
      <c r="K85" s="213" t="s">
        <v>3291</v>
      </c>
      <c r="L85" s="224">
        <v>1200</v>
      </c>
      <c r="M85" s="229">
        <v>45</v>
      </c>
      <c r="N85" s="108"/>
      <c r="O85" s="108">
        <v>10</v>
      </c>
      <c r="P85" s="108">
        <f t="shared" si="6"/>
        <v>0</v>
      </c>
      <c r="Q85" s="230"/>
      <c r="R85" s="108">
        <v>70</v>
      </c>
      <c r="S85" s="108">
        <f t="shared" si="7"/>
        <v>0</v>
      </c>
      <c r="T85" s="211">
        <v>12</v>
      </c>
      <c r="U85" s="211">
        <v>5</v>
      </c>
      <c r="V85" s="108">
        <v>30</v>
      </c>
      <c r="W85" s="214">
        <f t="shared" si="8"/>
        <v>1247</v>
      </c>
    </row>
    <row r="86" spans="1:23" ht="18">
      <c r="A86" s="210">
        <v>44934</v>
      </c>
      <c r="B86" s="211" t="s">
        <v>3240</v>
      </c>
      <c r="C86" s="211" t="s">
        <v>35</v>
      </c>
      <c r="D86" s="217" t="s">
        <v>3371</v>
      </c>
      <c r="E86" s="211" t="s">
        <v>3372</v>
      </c>
      <c r="F86" s="211" t="s">
        <v>48</v>
      </c>
      <c r="G86" s="227" t="s">
        <v>3373</v>
      </c>
      <c r="H86" s="212">
        <v>0.625</v>
      </c>
      <c r="I86" s="212">
        <v>1.1458333333333333</v>
      </c>
      <c r="J86" s="212">
        <f t="shared" si="10"/>
        <v>0.52083333333333326</v>
      </c>
      <c r="K86" s="231" t="s">
        <v>3374</v>
      </c>
      <c r="L86" s="224">
        <v>1200</v>
      </c>
      <c r="M86" s="218">
        <v>57</v>
      </c>
      <c r="N86" s="108"/>
      <c r="O86" s="108">
        <v>10</v>
      </c>
      <c r="P86" s="108">
        <f t="shared" si="6"/>
        <v>0</v>
      </c>
      <c r="Q86" s="108">
        <v>5</v>
      </c>
      <c r="R86" s="108">
        <v>70</v>
      </c>
      <c r="S86" s="108">
        <f t="shared" si="7"/>
        <v>350</v>
      </c>
      <c r="T86" s="211">
        <v>40</v>
      </c>
      <c r="U86" s="211">
        <v>0</v>
      </c>
      <c r="V86" s="108">
        <v>90</v>
      </c>
      <c r="W86" s="214">
        <f t="shared" si="8"/>
        <v>1680</v>
      </c>
    </row>
    <row r="87" spans="1:23" ht="18">
      <c r="A87" s="210">
        <v>44935</v>
      </c>
      <c r="B87" s="211" t="s">
        <v>3240</v>
      </c>
      <c r="C87" s="211" t="s">
        <v>35</v>
      </c>
      <c r="D87" s="211" t="s">
        <v>3371</v>
      </c>
      <c r="E87" s="211" t="s">
        <v>3372</v>
      </c>
      <c r="F87" s="211" t="s">
        <v>48</v>
      </c>
      <c r="G87" s="211" t="s">
        <v>3373</v>
      </c>
      <c r="H87" s="212">
        <v>0.61805555555555602</v>
      </c>
      <c r="I87" s="212">
        <v>0.68055555555555503</v>
      </c>
      <c r="J87" s="212">
        <f t="shared" si="10"/>
        <v>6.2499999999999001E-2</v>
      </c>
      <c r="K87" s="232" t="s">
        <v>3268</v>
      </c>
      <c r="L87" s="224">
        <v>1200</v>
      </c>
      <c r="M87" s="218">
        <v>48</v>
      </c>
      <c r="N87" s="108"/>
      <c r="O87" s="108">
        <v>10</v>
      </c>
      <c r="P87" s="108">
        <f t="shared" si="6"/>
        <v>0</v>
      </c>
      <c r="Q87" s="108"/>
      <c r="R87" s="108">
        <v>70</v>
      </c>
      <c r="S87" s="108">
        <f t="shared" si="7"/>
        <v>0</v>
      </c>
      <c r="T87" s="211">
        <v>12</v>
      </c>
      <c r="U87" s="211">
        <v>0</v>
      </c>
      <c r="V87" s="108"/>
      <c r="W87" s="214">
        <f t="shared" si="8"/>
        <v>1212</v>
      </c>
    </row>
    <row r="88" spans="1:23" ht="18">
      <c r="A88" s="210">
        <v>44933</v>
      </c>
      <c r="B88" s="211" t="s">
        <v>3240</v>
      </c>
      <c r="C88" s="211" t="s">
        <v>35</v>
      </c>
      <c r="D88" s="217" t="s">
        <v>3375</v>
      </c>
      <c r="E88" s="211" t="s">
        <v>3376</v>
      </c>
      <c r="F88" s="211" t="s">
        <v>48</v>
      </c>
      <c r="G88" s="227" t="s">
        <v>3377</v>
      </c>
      <c r="H88" s="212">
        <v>0.70138888888888895</v>
      </c>
      <c r="I88" s="212">
        <v>1.0104166666666701</v>
      </c>
      <c r="J88" s="212">
        <f t="shared" si="10"/>
        <v>0.30902777777778112</v>
      </c>
      <c r="K88" s="213" t="s">
        <v>3291</v>
      </c>
      <c r="L88" s="224">
        <v>1200</v>
      </c>
      <c r="M88" s="229">
        <v>83</v>
      </c>
      <c r="N88" s="108"/>
      <c r="O88" s="108">
        <v>10</v>
      </c>
      <c r="P88" s="108">
        <f t="shared" si="6"/>
        <v>0</v>
      </c>
      <c r="Q88" s="108"/>
      <c r="R88" s="108">
        <v>70</v>
      </c>
      <c r="S88" s="108">
        <f t="shared" si="7"/>
        <v>0</v>
      </c>
      <c r="T88" s="211">
        <v>12</v>
      </c>
      <c r="U88" s="211">
        <v>5</v>
      </c>
      <c r="V88" s="108">
        <v>30</v>
      </c>
      <c r="W88" s="214">
        <f t="shared" si="8"/>
        <v>1247</v>
      </c>
    </row>
    <row r="89" spans="1:23" ht="18">
      <c r="A89" s="210">
        <v>44934</v>
      </c>
      <c r="B89" s="211" t="s">
        <v>3240</v>
      </c>
      <c r="C89" s="211" t="s">
        <v>35</v>
      </c>
      <c r="D89" s="217" t="s">
        <v>3375</v>
      </c>
      <c r="E89" s="211" t="s">
        <v>3376</v>
      </c>
      <c r="F89" s="211" t="s">
        <v>48</v>
      </c>
      <c r="G89" s="227" t="s">
        <v>3377</v>
      </c>
      <c r="H89" s="212">
        <v>0.625</v>
      </c>
      <c r="I89" s="212">
        <v>1.1215277777777777</v>
      </c>
      <c r="J89" s="212">
        <f t="shared" si="10"/>
        <v>0.49652777777777768</v>
      </c>
      <c r="K89" s="231" t="s">
        <v>3378</v>
      </c>
      <c r="L89" s="224">
        <v>1200</v>
      </c>
      <c r="M89" s="218">
        <v>56</v>
      </c>
      <c r="N89" s="108"/>
      <c r="O89" s="108">
        <v>10</v>
      </c>
      <c r="P89" s="108">
        <f t="shared" si="6"/>
        <v>0</v>
      </c>
      <c r="Q89" s="108">
        <v>4</v>
      </c>
      <c r="R89" s="108">
        <v>70</v>
      </c>
      <c r="S89" s="108">
        <f t="shared" si="7"/>
        <v>280</v>
      </c>
      <c r="T89" s="211">
        <v>30</v>
      </c>
      <c r="U89" s="211">
        <v>10</v>
      </c>
      <c r="V89" s="108">
        <v>60</v>
      </c>
      <c r="W89" s="214">
        <f t="shared" si="8"/>
        <v>1580</v>
      </c>
    </row>
    <row r="90" spans="1:23" ht="18">
      <c r="A90" s="210">
        <v>44935</v>
      </c>
      <c r="B90" s="211" t="s">
        <v>3240</v>
      </c>
      <c r="C90" s="211" t="s">
        <v>35</v>
      </c>
      <c r="D90" s="211" t="s">
        <v>3375</v>
      </c>
      <c r="E90" s="211" t="s">
        <v>3376</v>
      </c>
      <c r="F90" s="211" t="s">
        <v>48</v>
      </c>
      <c r="G90" s="211" t="s">
        <v>3377</v>
      </c>
      <c r="H90" s="212">
        <v>0.58333333333333304</v>
      </c>
      <c r="I90" s="212">
        <v>0.65833333333333299</v>
      </c>
      <c r="J90" s="212">
        <f t="shared" si="10"/>
        <v>7.4999999999999956E-2</v>
      </c>
      <c r="K90" s="232" t="s">
        <v>3268</v>
      </c>
      <c r="L90" s="224">
        <v>1200</v>
      </c>
      <c r="M90" s="218">
        <v>121</v>
      </c>
      <c r="N90" s="108">
        <f t="shared" si="9"/>
        <v>21</v>
      </c>
      <c r="O90" s="108">
        <v>10</v>
      </c>
      <c r="P90" s="108">
        <f>N90*O90</f>
        <v>210</v>
      </c>
      <c r="Q90" s="108">
        <v>0</v>
      </c>
      <c r="R90" s="108">
        <v>70</v>
      </c>
      <c r="S90" s="108">
        <f>Q90*R90</f>
        <v>0</v>
      </c>
      <c r="T90" s="211">
        <v>12</v>
      </c>
      <c r="U90" s="211">
        <v>0</v>
      </c>
      <c r="V90" s="108"/>
      <c r="W90" s="214">
        <f t="shared" si="8"/>
        <v>1422</v>
      </c>
    </row>
    <row r="91" spans="1:23" ht="18">
      <c r="A91" s="210">
        <v>44933</v>
      </c>
      <c r="B91" s="211" t="s">
        <v>3240</v>
      </c>
      <c r="C91" s="211" t="s">
        <v>35</v>
      </c>
      <c r="D91" s="217" t="s">
        <v>3379</v>
      </c>
      <c r="E91" s="211" t="s">
        <v>3380</v>
      </c>
      <c r="F91" s="211" t="s">
        <v>48</v>
      </c>
      <c r="G91" s="227" t="s">
        <v>3381</v>
      </c>
      <c r="H91" s="212">
        <v>0.5</v>
      </c>
      <c r="I91" s="212">
        <v>0.89583333333333304</v>
      </c>
      <c r="J91" s="212">
        <f t="shared" si="10"/>
        <v>0.39583333333333304</v>
      </c>
      <c r="K91" s="213" t="s">
        <v>3190</v>
      </c>
      <c r="L91" s="224">
        <v>1200</v>
      </c>
      <c r="M91" s="229">
        <v>0</v>
      </c>
      <c r="N91" s="108"/>
      <c r="O91" s="108">
        <v>10</v>
      </c>
      <c r="P91" s="108">
        <f t="shared" si="6"/>
        <v>0</v>
      </c>
      <c r="Q91" s="108">
        <v>2</v>
      </c>
      <c r="R91" s="108">
        <v>70</v>
      </c>
      <c r="S91" s="108">
        <f t="shared" si="7"/>
        <v>140</v>
      </c>
      <c r="T91" s="211">
        <v>0</v>
      </c>
      <c r="U91" s="211">
        <v>0</v>
      </c>
      <c r="V91" s="108">
        <v>60</v>
      </c>
      <c r="W91" s="214">
        <f t="shared" si="8"/>
        <v>1400</v>
      </c>
    </row>
    <row r="92" spans="1:23" ht="18">
      <c r="A92" s="210">
        <v>44934</v>
      </c>
      <c r="B92" s="211" t="s">
        <v>3240</v>
      </c>
      <c r="C92" s="211" t="s">
        <v>35</v>
      </c>
      <c r="D92" s="217" t="s">
        <v>3379</v>
      </c>
      <c r="E92" s="211" t="s">
        <v>3380</v>
      </c>
      <c r="F92" s="211" t="s">
        <v>48</v>
      </c>
      <c r="G92" s="227" t="s">
        <v>3381</v>
      </c>
      <c r="H92" s="212">
        <v>0.66666666666666696</v>
      </c>
      <c r="I92" s="212">
        <v>1.00833333333333</v>
      </c>
      <c r="J92" s="212">
        <f t="shared" si="10"/>
        <v>0.34166666666666301</v>
      </c>
      <c r="K92" s="231" t="s">
        <v>3190</v>
      </c>
      <c r="L92" s="224">
        <v>1200</v>
      </c>
      <c r="M92" s="218">
        <v>0</v>
      </c>
      <c r="N92" s="108"/>
      <c r="O92" s="108">
        <v>10</v>
      </c>
      <c r="P92" s="108">
        <f t="shared" si="6"/>
        <v>0</v>
      </c>
      <c r="Q92" s="108">
        <v>1</v>
      </c>
      <c r="R92" s="108">
        <v>70</v>
      </c>
      <c r="S92" s="108">
        <f t="shared" si="7"/>
        <v>70</v>
      </c>
      <c r="T92" s="211">
        <v>0</v>
      </c>
      <c r="U92" s="211">
        <v>0</v>
      </c>
      <c r="V92" s="108">
        <v>60</v>
      </c>
      <c r="W92" s="214">
        <f t="shared" si="8"/>
        <v>1330</v>
      </c>
    </row>
    <row r="93" spans="1:23" ht="18">
      <c r="A93" s="210">
        <v>44935</v>
      </c>
      <c r="B93" s="211" t="s">
        <v>3240</v>
      </c>
      <c r="C93" s="211" t="s">
        <v>35</v>
      </c>
      <c r="D93" s="211" t="s">
        <v>3379</v>
      </c>
      <c r="E93" s="211" t="s">
        <v>3380</v>
      </c>
      <c r="F93" s="211" t="s">
        <v>48</v>
      </c>
      <c r="G93" s="211" t="s">
        <v>3381</v>
      </c>
      <c r="H93" s="212">
        <v>0.3125</v>
      </c>
      <c r="I93" s="212">
        <v>0.55555555555555602</v>
      </c>
      <c r="J93" s="212">
        <f t="shared" si="10"/>
        <v>0.24305555555555602</v>
      </c>
      <c r="K93" s="232" t="s">
        <v>3382</v>
      </c>
      <c r="L93" s="224">
        <v>1200</v>
      </c>
      <c r="M93" s="218">
        <v>112</v>
      </c>
      <c r="N93" s="108">
        <f t="shared" si="9"/>
        <v>12</v>
      </c>
      <c r="O93" s="108">
        <v>10</v>
      </c>
      <c r="P93" s="108">
        <f>N93*O93</f>
        <v>120</v>
      </c>
      <c r="Q93" s="108">
        <v>0</v>
      </c>
      <c r="R93" s="108">
        <v>70</v>
      </c>
      <c r="S93" s="108">
        <f>Q93*R93</f>
        <v>0</v>
      </c>
      <c r="T93" s="211">
        <v>12</v>
      </c>
      <c r="U93" s="211">
        <v>25</v>
      </c>
      <c r="V93" s="108">
        <v>30</v>
      </c>
      <c r="W93" s="214">
        <f t="shared" si="8"/>
        <v>1387</v>
      </c>
    </row>
    <row r="94" spans="1:23" ht="18">
      <c r="A94" s="210">
        <v>44933</v>
      </c>
      <c r="B94" s="211" t="s">
        <v>3240</v>
      </c>
      <c r="C94" s="211" t="s">
        <v>55</v>
      </c>
      <c r="D94" s="217" t="s">
        <v>3383</v>
      </c>
      <c r="E94" s="211" t="s">
        <v>3384</v>
      </c>
      <c r="F94" s="211" t="s">
        <v>48</v>
      </c>
      <c r="G94" s="227" t="s">
        <v>3385</v>
      </c>
      <c r="H94" s="212">
        <v>0.81944444444444497</v>
      </c>
      <c r="I94" s="212">
        <v>0.96180555555555503</v>
      </c>
      <c r="J94" s="212">
        <f t="shared" si="10"/>
        <v>0.14236111111111005</v>
      </c>
      <c r="K94" s="213" t="s">
        <v>3386</v>
      </c>
      <c r="L94" s="224">
        <v>1200</v>
      </c>
      <c r="M94" s="233">
        <v>88</v>
      </c>
      <c r="N94" s="108"/>
      <c r="O94" s="108">
        <v>10</v>
      </c>
      <c r="P94" s="108">
        <f t="shared" si="6"/>
        <v>0</v>
      </c>
      <c r="Q94" s="108">
        <v>0</v>
      </c>
      <c r="R94" s="108">
        <v>70</v>
      </c>
      <c r="S94" s="108">
        <f t="shared" si="7"/>
        <v>0</v>
      </c>
      <c r="T94" s="211">
        <v>12</v>
      </c>
      <c r="U94" s="211">
        <v>30</v>
      </c>
      <c r="V94" s="108"/>
      <c r="W94" s="214">
        <f t="shared" si="8"/>
        <v>1242</v>
      </c>
    </row>
    <row r="95" spans="1:23" ht="18">
      <c r="A95" s="210">
        <v>44934</v>
      </c>
      <c r="B95" s="211" t="s">
        <v>3240</v>
      </c>
      <c r="C95" s="211" t="s">
        <v>55</v>
      </c>
      <c r="D95" s="211" t="s">
        <v>3387</v>
      </c>
      <c r="E95" s="211" t="s">
        <v>3384</v>
      </c>
      <c r="F95" s="211" t="s">
        <v>48</v>
      </c>
      <c r="G95" s="211" t="s">
        <v>3385</v>
      </c>
      <c r="H95" s="212">
        <v>0.58333333333333304</v>
      </c>
      <c r="I95" s="212">
        <v>1.16319444444444</v>
      </c>
      <c r="J95" s="212">
        <f t="shared" si="10"/>
        <v>0.57986111111110694</v>
      </c>
      <c r="K95" s="232" t="s">
        <v>3388</v>
      </c>
      <c r="L95" s="224">
        <v>1200</v>
      </c>
      <c r="M95" s="224">
        <v>44</v>
      </c>
      <c r="N95" s="108"/>
      <c r="O95" s="108">
        <v>10</v>
      </c>
      <c r="P95" s="108">
        <f t="shared" si="6"/>
        <v>0</v>
      </c>
      <c r="Q95" s="108">
        <v>6</v>
      </c>
      <c r="R95" s="108">
        <v>70</v>
      </c>
      <c r="S95" s="108">
        <f t="shared" si="7"/>
        <v>420</v>
      </c>
      <c r="T95" s="211">
        <v>9</v>
      </c>
      <c r="U95" s="211">
        <v>0</v>
      </c>
      <c r="V95" s="108">
        <v>90</v>
      </c>
      <c r="W95" s="214">
        <f t="shared" si="8"/>
        <v>1719</v>
      </c>
    </row>
    <row r="96" spans="1:23" ht="18">
      <c r="A96" s="210">
        <v>44935</v>
      </c>
      <c r="B96" s="211" t="s">
        <v>3240</v>
      </c>
      <c r="C96" s="211" t="s">
        <v>55</v>
      </c>
      <c r="D96" s="211" t="s">
        <v>3387</v>
      </c>
      <c r="E96" s="211" t="s">
        <v>3384</v>
      </c>
      <c r="F96" s="211" t="s">
        <v>48</v>
      </c>
      <c r="G96" s="211" t="s">
        <v>3385</v>
      </c>
      <c r="H96" s="212">
        <v>0.54166666666666696</v>
      </c>
      <c r="I96" s="212">
        <v>0.875</v>
      </c>
      <c r="J96" s="212">
        <f t="shared" si="10"/>
        <v>0.33333333333333304</v>
      </c>
      <c r="K96" s="232" t="s">
        <v>3190</v>
      </c>
      <c r="L96" s="224">
        <v>1200</v>
      </c>
      <c r="M96" s="224"/>
      <c r="N96" s="108"/>
      <c r="O96" s="108">
        <v>10</v>
      </c>
      <c r="P96" s="108">
        <f t="shared" si="6"/>
        <v>0</v>
      </c>
      <c r="Q96" s="108">
        <v>0</v>
      </c>
      <c r="R96" s="108">
        <v>70</v>
      </c>
      <c r="S96" s="108">
        <f t="shared" si="7"/>
        <v>0</v>
      </c>
      <c r="T96" s="211">
        <v>0</v>
      </c>
      <c r="U96" s="211">
        <v>0</v>
      </c>
      <c r="V96" s="108">
        <v>30</v>
      </c>
      <c r="W96" s="214">
        <f t="shared" si="8"/>
        <v>1230</v>
      </c>
    </row>
    <row r="97" spans="1:23" ht="18">
      <c r="A97" s="210">
        <v>44933</v>
      </c>
      <c r="B97" s="211" t="s">
        <v>3240</v>
      </c>
      <c r="C97" s="211" t="s">
        <v>35</v>
      </c>
      <c r="D97" s="217" t="s">
        <v>3322</v>
      </c>
      <c r="E97" s="211" t="s">
        <v>3389</v>
      </c>
      <c r="F97" s="211" t="s">
        <v>48</v>
      </c>
      <c r="G97" s="227" t="s">
        <v>3390</v>
      </c>
      <c r="H97" s="212">
        <v>0.65625</v>
      </c>
      <c r="I97" s="212">
        <v>0.875</v>
      </c>
      <c r="J97" s="212">
        <f t="shared" si="10"/>
        <v>0.21875</v>
      </c>
      <c r="K97" s="213" t="s">
        <v>3291</v>
      </c>
      <c r="L97" s="224">
        <v>1200</v>
      </c>
      <c r="M97" s="229">
        <v>85</v>
      </c>
      <c r="N97" s="108"/>
      <c r="O97" s="108">
        <v>10</v>
      </c>
      <c r="P97" s="108">
        <f t="shared" si="6"/>
        <v>0</v>
      </c>
      <c r="Q97" s="108">
        <v>0</v>
      </c>
      <c r="R97" s="108">
        <v>70</v>
      </c>
      <c r="S97" s="108">
        <f t="shared" si="7"/>
        <v>0</v>
      </c>
      <c r="T97" s="211">
        <v>12</v>
      </c>
      <c r="U97" s="211">
        <v>10</v>
      </c>
      <c r="V97" s="108">
        <v>30</v>
      </c>
      <c r="W97" s="214">
        <f t="shared" si="8"/>
        <v>1252</v>
      </c>
    </row>
    <row r="98" spans="1:23" ht="18">
      <c r="A98" s="210">
        <v>44934</v>
      </c>
      <c r="B98" s="211" t="s">
        <v>3240</v>
      </c>
      <c r="C98" s="211" t="s">
        <v>3257</v>
      </c>
      <c r="D98" s="217"/>
      <c r="E98" s="211" t="s">
        <v>3389</v>
      </c>
      <c r="F98" s="211" t="s">
        <v>48</v>
      </c>
      <c r="G98" s="227" t="s">
        <v>3390</v>
      </c>
      <c r="H98" s="212">
        <v>0.83333333333333304</v>
      </c>
      <c r="I98" s="212">
        <v>1.12222222222222</v>
      </c>
      <c r="J98" s="212">
        <f t="shared" si="10"/>
        <v>0.28888888888888697</v>
      </c>
      <c r="K98" s="231" t="s">
        <v>3258</v>
      </c>
      <c r="L98" s="224">
        <v>1200</v>
      </c>
      <c r="M98" s="224">
        <v>132</v>
      </c>
      <c r="N98" s="108">
        <f t="shared" si="9"/>
        <v>32</v>
      </c>
      <c r="O98" s="108">
        <v>10</v>
      </c>
      <c r="P98" s="108">
        <f t="shared" si="6"/>
        <v>320</v>
      </c>
      <c r="Q98" s="108">
        <v>0</v>
      </c>
      <c r="R98" s="108">
        <v>70</v>
      </c>
      <c r="S98" s="108">
        <f t="shared" si="7"/>
        <v>0</v>
      </c>
      <c r="T98" s="211">
        <v>0</v>
      </c>
      <c r="U98" s="211">
        <v>0</v>
      </c>
      <c r="V98" s="108">
        <v>30</v>
      </c>
      <c r="W98" s="214">
        <f t="shared" si="8"/>
        <v>1550</v>
      </c>
    </row>
    <row r="99" spans="1:23" ht="18">
      <c r="A99" s="210">
        <v>44935</v>
      </c>
      <c r="B99" s="211" t="s">
        <v>3240</v>
      </c>
      <c r="C99" s="211" t="s">
        <v>3257</v>
      </c>
      <c r="D99" s="211"/>
      <c r="E99" s="211" t="s">
        <v>3389</v>
      </c>
      <c r="F99" s="211" t="s">
        <v>48</v>
      </c>
      <c r="G99" s="211" t="s">
        <v>3390</v>
      </c>
      <c r="H99" s="212">
        <v>0.66666666666666696</v>
      </c>
      <c r="I99" s="212">
        <v>1.125</v>
      </c>
      <c r="J99" s="212">
        <f t="shared" si="10"/>
        <v>0.45833333333333304</v>
      </c>
      <c r="K99" s="232" t="s">
        <v>3391</v>
      </c>
      <c r="L99" s="224">
        <v>1200</v>
      </c>
      <c r="M99" s="224">
        <v>248</v>
      </c>
      <c r="N99" s="108">
        <f t="shared" si="9"/>
        <v>148</v>
      </c>
      <c r="O99" s="108">
        <v>10</v>
      </c>
      <c r="P99" s="108">
        <f t="shared" si="6"/>
        <v>1480</v>
      </c>
      <c r="Q99" s="108">
        <v>3</v>
      </c>
      <c r="R99" s="108">
        <v>70</v>
      </c>
      <c r="S99" s="108">
        <f t="shared" si="7"/>
        <v>210</v>
      </c>
      <c r="T99" s="211">
        <v>12</v>
      </c>
      <c r="U99" s="211">
        <v>30</v>
      </c>
      <c r="V99" s="108">
        <v>60</v>
      </c>
      <c r="W99" s="214">
        <f t="shared" si="8"/>
        <v>2992</v>
      </c>
    </row>
    <row r="100" spans="1:23" ht="18">
      <c r="A100" s="210">
        <v>44936</v>
      </c>
      <c r="B100" s="211" t="s">
        <v>3392</v>
      </c>
      <c r="C100" s="211" t="s">
        <v>35</v>
      </c>
      <c r="D100" s="211" t="s">
        <v>3311</v>
      </c>
      <c r="E100" s="211" t="s">
        <v>3389</v>
      </c>
      <c r="F100" s="211" t="s">
        <v>48</v>
      </c>
      <c r="G100" s="211" t="s">
        <v>3390</v>
      </c>
      <c r="H100" s="212">
        <v>0.66666666666666696</v>
      </c>
      <c r="I100" s="212"/>
      <c r="J100" s="212"/>
      <c r="K100" s="213" t="s">
        <v>3268</v>
      </c>
      <c r="L100" s="224">
        <v>500</v>
      </c>
      <c r="M100" s="224"/>
      <c r="N100" s="108"/>
      <c r="O100" s="108">
        <v>10</v>
      </c>
      <c r="P100" s="108">
        <f t="shared" si="6"/>
        <v>0</v>
      </c>
      <c r="Q100" s="108">
        <v>0</v>
      </c>
      <c r="R100" s="108">
        <v>70</v>
      </c>
      <c r="S100" s="108">
        <f t="shared" si="7"/>
        <v>0</v>
      </c>
      <c r="T100" s="211">
        <v>12</v>
      </c>
      <c r="U100" s="211">
        <v>0</v>
      </c>
      <c r="V100" s="108"/>
      <c r="W100" s="214">
        <f t="shared" si="8"/>
        <v>512</v>
      </c>
    </row>
    <row r="101" spans="1:23" ht="18">
      <c r="A101" s="210">
        <v>44933</v>
      </c>
      <c r="B101" s="211" t="s">
        <v>3240</v>
      </c>
      <c r="C101" s="211" t="s">
        <v>35</v>
      </c>
      <c r="D101" s="217" t="s">
        <v>3393</v>
      </c>
      <c r="E101" s="211" t="s">
        <v>3394</v>
      </c>
      <c r="F101" s="211" t="s">
        <v>48</v>
      </c>
      <c r="G101" s="227" t="s">
        <v>3395</v>
      </c>
      <c r="H101" s="212">
        <v>0.61458333333333304</v>
      </c>
      <c r="I101" s="212">
        <v>0.85416666666666696</v>
      </c>
      <c r="J101" s="212">
        <f t="shared" si="10"/>
        <v>0.23958333333333393</v>
      </c>
      <c r="K101" s="213" t="s">
        <v>3291</v>
      </c>
      <c r="L101" s="224">
        <v>1200</v>
      </c>
      <c r="M101" s="229">
        <v>48</v>
      </c>
      <c r="N101" s="108"/>
      <c r="O101" s="108">
        <v>10</v>
      </c>
      <c r="P101" s="108">
        <f t="shared" si="6"/>
        <v>0</v>
      </c>
      <c r="Q101" s="108">
        <v>0</v>
      </c>
      <c r="R101" s="108">
        <v>70</v>
      </c>
      <c r="S101" s="108">
        <f t="shared" si="7"/>
        <v>0</v>
      </c>
      <c r="T101" s="211">
        <v>12</v>
      </c>
      <c r="U101" s="211">
        <v>10</v>
      </c>
      <c r="V101" s="108">
        <v>30</v>
      </c>
      <c r="W101" s="214">
        <f t="shared" si="8"/>
        <v>1252</v>
      </c>
    </row>
    <row r="102" spans="1:23" ht="18">
      <c r="A102" s="210">
        <v>44934</v>
      </c>
      <c r="B102" s="211" t="s">
        <v>3240</v>
      </c>
      <c r="C102" s="211" t="s">
        <v>35</v>
      </c>
      <c r="D102" s="217" t="s">
        <v>3393</v>
      </c>
      <c r="E102" s="211" t="s">
        <v>3394</v>
      </c>
      <c r="F102" s="211" t="s">
        <v>48</v>
      </c>
      <c r="G102" s="227" t="s">
        <v>3395</v>
      </c>
      <c r="H102" s="212">
        <v>0.66666666666666696</v>
      </c>
      <c r="I102" s="212">
        <v>1.01111111111111</v>
      </c>
      <c r="J102" s="212">
        <f t="shared" si="10"/>
        <v>0.344444444444443</v>
      </c>
      <c r="K102" s="231" t="s">
        <v>3190</v>
      </c>
      <c r="L102" s="224">
        <v>1200</v>
      </c>
      <c r="M102" s="218">
        <v>0</v>
      </c>
      <c r="N102" s="108"/>
      <c r="O102" s="108">
        <v>10</v>
      </c>
      <c r="P102" s="108">
        <f t="shared" si="6"/>
        <v>0</v>
      </c>
      <c r="Q102" s="108">
        <v>1</v>
      </c>
      <c r="R102" s="108">
        <v>70</v>
      </c>
      <c r="S102" s="108">
        <f t="shared" si="7"/>
        <v>70</v>
      </c>
      <c r="T102" s="211">
        <v>0</v>
      </c>
      <c r="U102" s="211">
        <v>0</v>
      </c>
      <c r="V102" s="108">
        <v>60</v>
      </c>
      <c r="W102" s="214">
        <f t="shared" si="8"/>
        <v>1330</v>
      </c>
    </row>
    <row r="103" spans="1:23" ht="18">
      <c r="A103" s="210">
        <v>44935</v>
      </c>
      <c r="B103" s="211" t="s">
        <v>3240</v>
      </c>
      <c r="C103" s="211" t="s">
        <v>35</v>
      </c>
      <c r="D103" s="211" t="s">
        <v>3393</v>
      </c>
      <c r="E103" s="211" t="s">
        <v>3394</v>
      </c>
      <c r="F103" s="211" t="s">
        <v>48</v>
      </c>
      <c r="G103" s="211" t="s">
        <v>3395</v>
      </c>
      <c r="H103" s="212">
        <v>0.5</v>
      </c>
      <c r="I103" s="212">
        <v>0.79166666666666696</v>
      </c>
      <c r="J103" s="212">
        <f t="shared" si="10"/>
        <v>0.29166666666666696</v>
      </c>
      <c r="K103" s="232" t="s">
        <v>3396</v>
      </c>
      <c r="L103" s="224">
        <v>1200</v>
      </c>
      <c r="M103" s="218">
        <v>124</v>
      </c>
      <c r="N103" s="108">
        <f t="shared" si="9"/>
        <v>24</v>
      </c>
      <c r="O103" s="108">
        <v>10</v>
      </c>
      <c r="P103" s="108">
        <f>N103*O103</f>
        <v>240</v>
      </c>
      <c r="Q103" s="108">
        <v>0</v>
      </c>
      <c r="R103" s="108">
        <v>70</v>
      </c>
      <c r="S103" s="108">
        <f>Q103*R103</f>
        <v>0</v>
      </c>
      <c r="T103" s="211">
        <v>24</v>
      </c>
      <c r="U103" s="211">
        <v>25</v>
      </c>
      <c r="V103" s="108">
        <v>30</v>
      </c>
      <c r="W103" s="214">
        <f t="shared" si="8"/>
        <v>1519</v>
      </c>
    </row>
    <row r="104" spans="1:23" ht="18">
      <c r="A104" s="210">
        <v>44936</v>
      </c>
      <c r="B104" s="211" t="s">
        <v>3392</v>
      </c>
      <c r="C104" s="211" t="s">
        <v>35</v>
      </c>
      <c r="D104" s="211" t="s">
        <v>3397</v>
      </c>
      <c r="E104" s="211" t="s">
        <v>3394</v>
      </c>
      <c r="F104" s="211" t="s">
        <v>48</v>
      </c>
      <c r="G104" s="211" t="s">
        <v>3395</v>
      </c>
      <c r="H104" s="212">
        <v>0.60416666666666696</v>
      </c>
      <c r="I104" s="212"/>
      <c r="J104" s="212"/>
      <c r="K104" s="213" t="s">
        <v>3398</v>
      </c>
      <c r="L104" s="224">
        <v>1200</v>
      </c>
      <c r="M104" s="224">
        <v>0</v>
      </c>
      <c r="N104" s="108"/>
      <c r="O104" s="108">
        <v>10</v>
      </c>
      <c r="P104" s="108">
        <f t="shared" si="6"/>
        <v>0</v>
      </c>
      <c r="Q104" s="108">
        <v>0</v>
      </c>
      <c r="R104" s="108">
        <v>70</v>
      </c>
      <c r="S104" s="108">
        <f t="shared" si="7"/>
        <v>0</v>
      </c>
      <c r="T104" s="211"/>
      <c r="U104" s="211">
        <v>0</v>
      </c>
      <c r="V104" s="108"/>
      <c r="W104" s="214">
        <f t="shared" si="8"/>
        <v>1200</v>
      </c>
    </row>
    <row r="105" spans="1:23" ht="18">
      <c r="A105" s="210">
        <v>44936</v>
      </c>
      <c r="B105" s="211" t="s">
        <v>3392</v>
      </c>
      <c r="C105" s="211" t="s">
        <v>35</v>
      </c>
      <c r="D105" s="217" t="s">
        <v>3393</v>
      </c>
      <c r="E105" s="211" t="s">
        <v>3394</v>
      </c>
      <c r="F105" s="211" t="s">
        <v>48</v>
      </c>
      <c r="G105" s="211" t="s">
        <v>3395</v>
      </c>
      <c r="H105" s="212">
        <v>0.63194444444444398</v>
      </c>
      <c r="I105" s="212"/>
      <c r="J105" s="212"/>
      <c r="K105" s="213" t="s">
        <v>3268</v>
      </c>
      <c r="L105" s="224">
        <v>500</v>
      </c>
      <c r="M105" s="233">
        <v>47</v>
      </c>
      <c r="N105" s="108"/>
      <c r="O105" s="108">
        <v>10</v>
      </c>
      <c r="P105" s="108">
        <f t="shared" si="6"/>
        <v>0</v>
      </c>
      <c r="Q105" s="108">
        <v>0</v>
      </c>
      <c r="R105" s="108">
        <v>70</v>
      </c>
      <c r="S105" s="108">
        <f t="shared" si="7"/>
        <v>0</v>
      </c>
      <c r="T105" s="211">
        <v>12</v>
      </c>
      <c r="U105" s="211"/>
      <c r="V105" s="108"/>
      <c r="W105" s="214">
        <f t="shared" si="8"/>
        <v>512</v>
      </c>
    </row>
    <row r="106" spans="1:23" ht="18">
      <c r="A106" s="210">
        <v>44933</v>
      </c>
      <c r="B106" s="211" t="s">
        <v>3240</v>
      </c>
      <c r="C106" s="211" t="s">
        <v>3257</v>
      </c>
      <c r="D106" s="217" t="s">
        <v>3399</v>
      </c>
      <c r="E106" s="211" t="s">
        <v>3400</v>
      </c>
      <c r="F106" s="211" t="s">
        <v>48</v>
      </c>
      <c r="G106" s="227" t="s">
        <v>3401</v>
      </c>
      <c r="H106" s="212">
        <v>0.375</v>
      </c>
      <c r="I106" s="212">
        <v>0.79166666666666696</v>
      </c>
      <c r="J106" s="212">
        <f t="shared" si="10"/>
        <v>0.41666666666666696</v>
      </c>
      <c r="K106" s="213" t="s">
        <v>3291</v>
      </c>
      <c r="L106" s="224">
        <v>1200</v>
      </c>
      <c r="M106" s="233">
        <v>126</v>
      </c>
      <c r="N106" s="108">
        <f t="shared" si="9"/>
        <v>26</v>
      </c>
      <c r="O106" s="108">
        <v>10</v>
      </c>
      <c r="P106" s="108">
        <f>N106*O106</f>
        <v>260</v>
      </c>
      <c r="Q106" s="108">
        <v>2</v>
      </c>
      <c r="R106" s="108">
        <v>70</v>
      </c>
      <c r="S106" s="108">
        <f>Q106*R106</f>
        <v>140</v>
      </c>
      <c r="T106" s="211">
        <v>12</v>
      </c>
      <c r="U106" s="211">
        <v>0</v>
      </c>
      <c r="V106" s="108">
        <v>60</v>
      </c>
      <c r="W106" s="214">
        <f t="shared" si="8"/>
        <v>1672</v>
      </c>
    </row>
    <row r="107" spans="1:23" ht="18">
      <c r="A107" s="210">
        <v>44934</v>
      </c>
      <c r="B107" s="211" t="s">
        <v>3240</v>
      </c>
      <c r="C107" s="211" t="s">
        <v>3257</v>
      </c>
      <c r="D107" s="211"/>
      <c r="E107" s="211" t="s">
        <v>3400</v>
      </c>
      <c r="F107" s="211" t="s">
        <v>48</v>
      </c>
      <c r="G107" s="211" t="s">
        <v>3401</v>
      </c>
      <c r="H107" s="212">
        <v>0.66666666666666696</v>
      </c>
      <c r="I107" s="212">
        <v>1.07083333333333</v>
      </c>
      <c r="J107" s="212">
        <f t="shared" si="10"/>
        <v>0.40416666666666301</v>
      </c>
      <c r="K107" s="232" t="s">
        <v>3402</v>
      </c>
      <c r="L107" s="224">
        <v>1200</v>
      </c>
      <c r="M107" s="224">
        <v>33</v>
      </c>
      <c r="N107" s="108"/>
      <c r="O107" s="108">
        <v>10</v>
      </c>
      <c r="P107" s="108">
        <f t="shared" si="6"/>
        <v>0</v>
      </c>
      <c r="Q107" s="108">
        <v>2</v>
      </c>
      <c r="R107" s="108">
        <v>70</v>
      </c>
      <c r="S107" s="108">
        <f t="shared" si="7"/>
        <v>140</v>
      </c>
      <c r="T107" s="211">
        <v>20</v>
      </c>
      <c r="U107" s="211">
        <v>0</v>
      </c>
      <c r="V107" s="108">
        <v>60</v>
      </c>
      <c r="W107" s="214">
        <f t="shared" si="8"/>
        <v>1420</v>
      </c>
    </row>
    <row r="108" spans="1:23" ht="18">
      <c r="A108" s="210">
        <v>44935</v>
      </c>
      <c r="B108" s="211" t="s">
        <v>3240</v>
      </c>
      <c r="C108" s="211" t="s">
        <v>3257</v>
      </c>
      <c r="D108" s="211"/>
      <c r="E108" s="211" t="s">
        <v>3400</v>
      </c>
      <c r="F108" s="211" t="s">
        <v>48</v>
      </c>
      <c r="G108" s="211" t="s">
        <v>3401</v>
      </c>
      <c r="H108" s="212">
        <v>0.54166666666666696</v>
      </c>
      <c r="I108" s="212">
        <v>0.82222222222222197</v>
      </c>
      <c r="J108" s="212">
        <f t="shared" si="10"/>
        <v>0.280555555555555</v>
      </c>
      <c r="K108" s="232" t="s">
        <v>3403</v>
      </c>
      <c r="L108" s="224">
        <v>1200</v>
      </c>
      <c r="M108" s="224">
        <v>34</v>
      </c>
      <c r="N108" s="108"/>
      <c r="O108" s="108">
        <v>10</v>
      </c>
      <c r="P108" s="108">
        <f t="shared" si="6"/>
        <v>0</v>
      </c>
      <c r="Q108" s="108">
        <v>0</v>
      </c>
      <c r="R108" s="108">
        <v>70</v>
      </c>
      <c r="S108" s="108">
        <f t="shared" si="7"/>
        <v>0</v>
      </c>
      <c r="T108" s="211">
        <v>15</v>
      </c>
      <c r="U108" s="211">
        <v>30</v>
      </c>
      <c r="V108" s="108">
        <v>30</v>
      </c>
      <c r="W108" s="214">
        <f t="shared" si="8"/>
        <v>1275</v>
      </c>
    </row>
    <row r="109" spans="1:23" ht="18">
      <c r="A109" s="210">
        <v>44933</v>
      </c>
      <c r="B109" s="211" t="s">
        <v>3240</v>
      </c>
      <c r="C109" s="211" t="s">
        <v>3257</v>
      </c>
      <c r="D109" s="217"/>
      <c r="E109" s="211" t="s">
        <v>3404</v>
      </c>
      <c r="F109" s="211" t="s">
        <v>48</v>
      </c>
      <c r="G109" s="227" t="s">
        <v>3405</v>
      </c>
      <c r="H109" s="212">
        <v>0.75</v>
      </c>
      <c r="I109" s="212">
        <v>1.0104166666666701</v>
      </c>
      <c r="J109" s="212">
        <f t="shared" si="10"/>
        <v>0.26041666666667007</v>
      </c>
      <c r="K109" s="213" t="s">
        <v>3190</v>
      </c>
      <c r="L109" s="224">
        <v>1200</v>
      </c>
      <c r="M109" s="233">
        <v>0</v>
      </c>
      <c r="N109" s="108"/>
      <c r="O109" s="108">
        <v>10</v>
      </c>
      <c r="P109" s="108">
        <f t="shared" si="6"/>
        <v>0</v>
      </c>
      <c r="Q109" s="108">
        <v>0</v>
      </c>
      <c r="R109" s="108">
        <v>70</v>
      </c>
      <c r="S109" s="108">
        <f t="shared" si="7"/>
        <v>0</v>
      </c>
      <c r="T109" s="211">
        <v>0</v>
      </c>
      <c r="U109" s="211">
        <v>0</v>
      </c>
      <c r="V109" s="108">
        <v>30</v>
      </c>
      <c r="W109" s="214">
        <f t="shared" si="8"/>
        <v>1230</v>
      </c>
    </row>
    <row r="110" spans="1:23" ht="18">
      <c r="A110" s="210">
        <v>44934</v>
      </c>
      <c r="B110" s="211" t="s">
        <v>3240</v>
      </c>
      <c r="C110" s="211" t="s">
        <v>3257</v>
      </c>
      <c r="D110" s="211"/>
      <c r="E110" s="211" t="s">
        <v>3404</v>
      </c>
      <c r="F110" s="211" t="s">
        <v>48</v>
      </c>
      <c r="G110" s="211" t="s">
        <v>3405</v>
      </c>
      <c r="H110" s="212">
        <v>0.83333333333333304</v>
      </c>
      <c r="I110" s="212">
        <v>1.1993055555555556</v>
      </c>
      <c r="J110" s="212">
        <f t="shared" si="10"/>
        <v>0.36597222222222259</v>
      </c>
      <c r="K110" s="232" t="s">
        <v>3258</v>
      </c>
      <c r="L110" s="224">
        <v>1200</v>
      </c>
      <c r="M110" s="224">
        <v>53</v>
      </c>
      <c r="N110" s="108"/>
      <c r="O110" s="108">
        <v>10</v>
      </c>
      <c r="P110" s="108">
        <f t="shared" si="6"/>
        <v>0</v>
      </c>
      <c r="Q110" s="108">
        <v>1</v>
      </c>
      <c r="R110" s="108">
        <v>70</v>
      </c>
      <c r="S110" s="108">
        <f t="shared" si="7"/>
        <v>70</v>
      </c>
      <c r="T110" s="211">
        <v>8</v>
      </c>
      <c r="U110" s="211">
        <v>0</v>
      </c>
      <c r="V110" s="108">
        <v>60</v>
      </c>
      <c r="W110" s="214">
        <f t="shared" si="8"/>
        <v>1338</v>
      </c>
    </row>
    <row r="111" spans="1:23" ht="18">
      <c r="A111" s="210">
        <v>44935</v>
      </c>
      <c r="B111" s="211" t="s">
        <v>3240</v>
      </c>
      <c r="C111" s="211" t="s">
        <v>3257</v>
      </c>
      <c r="D111" s="211"/>
      <c r="E111" s="211" t="s">
        <v>3404</v>
      </c>
      <c r="F111" s="211" t="s">
        <v>48</v>
      </c>
      <c r="G111" s="211" t="s">
        <v>3405</v>
      </c>
      <c r="H111" s="212">
        <v>0.25</v>
      </c>
      <c r="I111" s="212">
        <v>1.0277777777777799</v>
      </c>
      <c r="J111" s="212">
        <f t="shared" si="10"/>
        <v>0.7777777777777799</v>
      </c>
      <c r="K111" s="232" t="s">
        <v>3406</v>
      </c>
      <c r="L111" s="224">
        <v>1200</v>
      </c>
      <c r="M111" s="224">
        <v>26</v>
      </c>
      <c r="N111" s="108"/>
      <c r="O111" s="108">
        <v>10</v>
      </c>
      <c r="P111" s="108">
        <f>N111*O111</f>
        <v>0</v>
      </c>
      <c r="Q111" s="108">
        <v>11</v>
      </c>
      <c r="R111" s="108">
        <v>70</v>
      </c>
      <c r="S111" s="108">
        <f t="shared" si="7"/>
        <v>770</v>
      </c>
      <c r="T111" s="211">
        <v>0</v>
      </c>
      <c r="U111" s="211">
        <v>10</v>
      </c>
      <c r="V111" s="108">
        <v>90</v>
      </c>
      <c r="W111" s="214">
        <f t="shared" si="8"/>
        <v>2070</v>
      </c>
    </row>
    <row r="112" spans="1:23" ht="18">
      <c r="A112" s="210">
        <v>44936</v>
      </c>
      <c r="B112" s="211" t="s">
        <v>3392</v>
      </c>
      <c r="C112" s="211" t="s">
        <v>35</v>
      </c>
      <c r="D112" s="221" t="s">
        <v>3407</v>
      </c>
      <c r="E112" s="211" t="s">
        <v>3404</v>
      </c>
      <c r="F112" s="211" t="s">
        <v>48</v>
      </c>
      <c r="G112" s="211" t="s">
        <v>3405</v>
      </c>
      <c r="H112" s="212">
        <v>0.3125</v>
      </c>
      <c r="I112" s="212"/>
      <c r="J112" s="212"/>
      <c r="K112" s="213" t="s">
        <v>3268</v>
      </c>
      <c r="L112" s="224">
        <v>500</v>
      </c>
      <c r="M112" s="233">
        <v>43</v>
      </c>
      <c r="N112" s="108"/>
      <c r="O112" s="108">
        <v>10</v>
      </c>
      <c r="P112" s="108">
        <f t="shared" si="6"/>
        <v>0</v>
      </c>
      <c r="Q112" s="108">
        <v>0</v>
      </c>
      <c r="R112" s="108">
        <v>70</v>
      </c>
      <c r="S112" s="108">
        <f t="shared" si="7"/>
        <v>0</v>
      </c>
      <c r="T112" s="211">
        <v>12</v>
      </c>
      <c r="U112" s="211">
        <v>0</v>
      </c>
      <c r="V112" s="108"/>
      <c r="W112" s="214">
        <f t="shared" si="8"/>
        <v>512</v>
      </c>
    </row>
    <row r="113" spans="1:23" ht="18">
      <c r="A113" s="210">
        <v>44936</v>
      </c>
      <c r="B113" s="211" t="s">
        <v>3392</v>
      </c>
      <c r="C113" s="211" t="s">
        <v>35</v>
      </c>
      <c r="D113" s="217" t="s">
        <v>3408</v>
      </c>
      <c r="E113" s="211" t="s">
        <v>3404</v>
      </c>
      <c r="F113" s="211" t="s">
        <v>48</v>
      </c>
      <c r="G113" s="211" t="s">
        <v>3405</v>
      </c>
      <c r="H113" s="212">
        <v>0.625</v>
      </c>
      <c r="I113" s="212"/>
      <c r="J113" s="212"/>
      <c r="K113" s="213" t="s">
        <v>3268</v>
      </c>
      <c r="L113" s="224">
        <v>500</v>
      </c>
      <c r="M113" s="233">
        <v>0</v>
      </c>
      <c r="N113" s="108"/>
      <c r="O113" s="108">
        <v>10</v>
      </c>
      <c r="P113" s="108">
        <f t="shared" si="6"/>
        <v>0</v>
      </c>
      <c r="Q113" s="108">
        <v>0</v>
      </c>
      <c r="R113" s="108">
        <v>70</v>
      </c>
      <c r="S113" s="108">
        <f t="shared" si="7"/>
        <v>0</v>
      </c>
      <c r="T113" s="211">
        <v>12</v>
      </c>
      <c r="U113" s="211"/>
      <c r="V113" s="108"/>
      <c r="W113" s="214">
        <f t="shared" si="8"/>
        <v>512</v>
      </c>
    </row>
    <row r="114" spans="1:23" ht="18">
      <c r="A114" s="210">
        <v>44933</v>
      </c>
      <c r="B114" s="211" t="s">
        <v>3240</v>
      </c>
      <c r="C114" s="211" t="s">
        <v>3257</v>
      </c>
      <c r="D114" s="217"/>
      <c r="E114" s="211" t="s">
        <v>3409</v>
      </c>
      <c r="F114" s="211" t="s">
        <v>48</v>
      </c>
      <c r="G114" s="227" t="s">
        <v>3410</v>
      </c>
      <c r="H114" s="212">
        <v>0.5</v>
      </c>
      <c r="I114" s="212">
        <v>0.88958333333333295</v>
      </c>
      <c r="J114" s="212">
        <f t="shared" si="10"/>
        <v>0.38958333333333295</v>
      </c>
      <c r="K114" s="213" t="s">
        <v>3190</v>
      </c>
      <c r="L114" s="224">
        <v>1200</v>
      </c>
      <c r="M114" s="233">
        <v>30</v>
      </c>
      <c r="N114" s="108"/>
      <c r="O114" s="108">
        <v>10</v>
      </c>
      <c r="P114" s="108">
        <f t="shared" si="6"/>
        <v>0</v>
      </c>
      <c r="Q114" s="108">
        <v>2</v>
      </c>
      <c r="R114" s="108">
        <v>70</v>
      </c>
      <c r="S114" s="108">
        <f t="shared" si="7"/>
        <v>140</v>
      </c>
      <c r="T114" s="211">
        <v>19</v>
      </c>
      <c r="U114" s="211">
        <v>0</v>
      </c>
      <c r="V114" s="108">
        <v>60</v>
      </c>
      <c r="W114" s="214">
        <f t="shared" si="8"/>
        <v>1419</v>
      </c>
    </row>
    <row r="115" spans="1:23" ht="18">
      <c r="A115" s="210">
        <v>44934</v>
      </c>
      <c r="B115" s="211" t="s">
        <v>3240</v>
      </c>
      <c r="C115" s="211" t="s">
        <v>3257</v>
      </c>
      <c r="D115" s="211"/>
      <c r="E115" s="211" t="s">
        <v>3409</v>
      </c>
      <c r="F115" s="211" t="s">
        <v>48</v>
      </c>
      <c r="G115" s="211" t="s">
        <v>3410</v>
      </c>
      <c r="H115" s="212">
        <v>0.66666666666666696</v>
      </c>
      <c r="I115" s="212">
        <v>1.0208333333333299</v>
      </c>
      <c r="J115" s="212">
        <f t="shared" si="10"/>
        <v>0.35416666666666297</v>
      </c>
      <c r="K115" s="232" t="s">
        <v>3258</v>
      </c>
      <c r="L115" s="224">
        <v>1200</v>
      </c>
      <c r="M115" s="224">
        <v>23</v>
      </c>
      <c r="N115" s="108"/>
      <c r="O115" s="108">
        <v>10</v>
      </c>
      <c r="P115" s="108">
        <f t="shared" si="6"/>
        <v>0</v>
      </c>
      <c r="Q115" s="108">
        <v>1</v>
      </c>
      <c r="R115" s="108">
        <v>70</v>
      </c>
      <c r="S115" s="108">
        <f t="shared" si="7"/>
        <v>70</v>
      </c>
      <c r="T115" s="211">
        <v>0</v>
      </c>
      <c r="U115" s="211">
        <v>0</v>
      </c>
      <c r="V115" s="108">
        <v>60</v>
      </c>
      <c r="W115" s="214">
        <f t="shared" si="8"/>
        <v>1330</v>
      </c>
    </row>
    <row r="116" spans="1:23" ht="18">
      <c r="A116" s="210">
        <v>44935</v>
      </c>
      <c r="B116" s="211" t="s">
        <v>3240</v>
      </c>
      <c r="C116" s="211" t="s">
        <v>3257</v>
      </c>
      <c r="D116" s="211"/>
      <c r="E116" s="211" t="s">
        <v>3409</v>
      </c>
      <c r="F116" s="211" t="s">
        <v>48</v>
      </c>
      <c r="G116" s="211" t="s">
        <v>3410</v>
      </c>
      <c r="H116" s="212">
        <v>0.58333333333333304</v>
      </c>
      <c r="I116" s="212">
        <v>0.875</v>
      </c>
      <c r="J116" s="212">
        <f t="shared" si="10"/>
        <v>0.29166666666666696</v>
      </c>
      <c r="K116" s="232" t="s">
        <v>3190</v>
      </c>
      <c r="L116" s="224">
        <v>1200</v>
      </c>
      <c r="M116" s="224">
        <v>20</v>
      </c>
      <c r="N116" s="108"/>
      <c r="O116" s="108">
        <v>10</v>
      </c>
      <c r="P116" s="108">
        <f t="shared" si="6"/>
        <v>0</v>
      </c>
      <c r="Q116" s="108">
        <v>0</v>
      </c>
      <c r="R116" s="108">
        <v>70</v>
      </c>
      <c r="S116" s="108">
        <f t="shared" si="7"/>
        <v>0</v>
      </c>
      <c r="T116" s="211"/>
      <c r="U116" s="211">
        <v>10</v>
      </c>
      <c r="V116" s="108">
        <v>30</v>
      </c>
      <c r="W116" s="214">
        <f t="shared" si="8"/>
        <v>1240</v>
      </c>
    </row>
    <row r="117" spans="1:23" ht="18">
      <c r="A117" s="210">
        <v>44933</v>
      </c>
      <c r="B117" s="211" t="s">
        <v>3240</v>
      </c>
      <c r="C117" s="211" t="s">
        <v>35</v>
      </c>
      <c r="D117" s="217" t="s">
        <v>3411</v>
      </c>
      <c r="E117" s="211" t="s">
        <v>3412</v>
      </c>
      <c r="F117" s="211" t="s">
        <v>48</v>
      </c>
      <c r="G117" s="227" t="s">
        <v>3413</v>
      </c>
      <c r="H117" s="212">
        <v>0.65625</v>
      </c>
      <c r="I117" s="212">
        <v>0.75347222222222199</v>
      </c>
      <c r="J117" s="212">
        <f t="shared" si="10"/>
        <v>9.7222222222221988E-2</v>
      </c>
      <c r="K117" s="213" t="s">
        <v>3414</v>
      </c>
      <c r="L117" s="224">
        <v>1200</v>
      </c>
      <c r="M117" s="229">
        <v>50</v>
      </c>
      <c r="N117" s="108"/>
      <c r="O117" s="108">
        <v>10</v>
      </c>
      <c r="P117" s="108">
        <f t="shared" si="6"/>
        <v>0</v>
      </c>
      <c r="Q117" s="108">
        <v>0</v>
      </c>
      <c r="R117" s="108">
        <v>70</v>
      </c>
      <c r="S117" s="108">
        <f t="shared" si="7"/>
        <v>0</v>
      </c>
      <c r="T117" s="211">
        <v>12</v>
      </c>
      <c r="U117" s="211">
        <v>0</v>
      </c>
      <c r="V117" s="108"/>
      <c r="W117" s="214">
        <f t="shared" si="8"/>
        <v>1212</v>
      </c>
    </row>
    <row r="118" spans="1:23" ht="18">
      <c r="A118" s="210">
        <v>44934</v>
      </c>
      <c r="B118" s="211" t="s">
        <v>3240</v>
      </c>
      <c r="C118" s="211" t="s">
        <v>35</v>
      </c>
      <c r="D118" s="217" t="s">
        <v>3411</v>
      </c>
      <c r="E118" s="211" t="s">
        <v>3412</v>
      </c>
      <c r="F118" s="211" t="s">
        <v>48</v>
      </c>
      <c r="G118" s="227" t="s">
        <v>3413</v>
      </c>
      <c r="H118" s="212">
        <v>0.66666666666666696</v>
      </c>
      <c r="I118" s="212">
        <v>1.0208333333333299</v>
      </c>
      <c r="J118" s="212">
        <f t="shared" si="10"/>
        <v>0.35416666666666297</v>
      </c>
      <c r="K118" s="231" t="s">
        <v>3190</v>
      </c>
      <c r="L118" s="224">
        <v>1200</v>
      </c>
      <c r="M118" s="218">
        <v>24</v>
      </c>
      <c r="N118" s="108"/>
      <c r="O118" s="108">
        <v>10</v>
      </c>
      <c r="P118" s="108">
        <f t="shared" si="6"/>
        <v>0</v>
      </c>
      <c r="Q118" s="108">
        <v>1</v>
      </c>
      <c r="R118" s="108">
        <v>70</v>
      </c>
      <c r="S118" s="108">
        <f t="shared" si="7"/>
        <v>70</v>
      </c>
      <c r="T118" s="211">
        <v>21</v>
      </c>
      <c r="U118" s="211">
        <v>0</v>
      </c>
      <c r="V118" s="108">
        <v>60</v>
      </c>
      <c r="W118" s="214">
        <f t="shared" si="8"/>
        <v>1351</v>
      </c>
    </row>
    <row r="119" spans="1:23" ht="18">
      <c r="A119" s="210">
        <v>44935</v>
      </c>
      <c r="B119" s="211" t="s">
        <v>3240</v>
      </c>
      <c r="C119" s="211" t="s">
        <v>35</v>
      </c>
      <c r="D119" s="211" t="s">
        <v>3411</v>
      </c>
      <c r="E119" s="211" t="s">
        <v>3412</v>
      </c>
      <c r="F119" s="211" t="s">
        <v>48</v>
      </c>
      <c r="G119" s="211" t="s">
        <v>3413</v>
      </c>
      <c r="H119" s="212">
        <v>0.4375</v>
      </c>
      <c r="I119" s="212">
        <v>0.54861111111111105</v>
      </c>
      <c r="J119" s="212">
        <f t="shared" si="10"/>
        <v>0.11111111111111105</v>
      </c>
      <c r="K119" s="232" t="s">
        <v>3415</v>
      </c>
      <c r="L119" s="224">
        <v>1200</v>
      </c>
      <c r="M119" s="218">
        <v>68</v>
      </c>
      <c r="N119" s="108"/>
      <c r="O119" s="108">
        <v>10</v>
      </c>
      <c r="P119" s="108">
        <f t="shared" si="6"/>
        <v>0</v>
      </c>
      <c r="Q119" s="108">
        <v>0</v>
      </c>
      <c r="R119" s="108">
        <v>70</v>
      </c>
      <c r="S119" s="108">
        <f t="shared" si="7"/>
        <v>0</v>
      </c>
      <c r="T119" s="211">
        <v>12</v>
      </c>
      <c r="U119" s="211">
        <v>25</v>
      </c>
      <c r="V119" s="108"/>
      <c r="W119" s="214">
        <f t="shared" si="8"/>
        <v>1237</v>
      </c>
    </row>
    <row r="120" spans="1:23" ht="18">
      <c r="A120" s="210">
        <v>44933</v>
      </c>
      <c r="B120" s="211" t="s">
        <v>3240</v>
      </c>
      <c r="C120" s="211" t="s">
        <v>3416</v>
      </c>
      <c r="D120" s="217"/>
      <c r="E120" s="211" t="s">
        <v>3417</v>
      </c>
      <c r="F120" s="211" t="s">
        <v>48</v>
      </c>
      <c r="G120" s="227" t="s">
        <v>3418</v>
      </c>
      <c r="H120" s="212">
        <v>0.54166666666666696</v>
      </c>
      <c r="I120" s="212">
        <v>0.89930555555555503</v>
      </c>
      <c r="J120" s="212">
        <f t="shared" si="10"/>
        <v>0.35763888888888806</v>
      </c>
      <c r="K120" s="213" t="s">
        <v>3419</v>
      </c>
      <c r="L120" s="224">
        <v>1200</v>
      </c>
      <c r="M120" s="233">
        <v>171</v>
      </c>
      <c r="N120" s="108">
        <f t="shared" si="9"/>
        <v>71</v>
      </c>
      <c r="O120" s="108">
        <v>10</v>
      </c>
      <c r="P120" s="108">
        <f>N120*O120</f>
        <v>710</v>
      </c>
      <c r="Q120" s="108">
        <v>1</v>
      </c>
      <c r="R120" s="108">
        <v>70</v>
      </c>
      <c r="S120" s="108">
        <f>Q120*R120</f>
        <v>70</v>
      </c>
      <c r="T120" s="211">
        <v>48</v>
      </c>
      <c r="U120" s="211">
        <v>40</v>
      </c>
      <c r="V120" s="108">
        <v>60</v>
      </c>
      <c r="W120" s="214">
        <f t="shared" si="8"/>
        <v>2128</v>
      </c>
    </row>
    <row r="121" spans="1:23" ht="18">
      <c r="A121" s="210">
        <v>44934</v>
      </c>
      <c r="B121" s="211" t="s">
        <v>3240</v>
      </c>
      <c r="C121" s="211" t="s">
        <v>3416</v>
      </c>
      <c r="D121" s="211"/>
      <c r="E121" s="211" t="s">
        <v>3417</v>
      </c>
      <c r="F121" s="211" t="s">
        <v>48</v>
      </c>
      <c r="G121" s="211" t="s">
        <v>3418</v>
      </c>
      <c r="H121" s="212">
        <v>0.375</v>
      </c>
      <c r="I121" s="212">
        <v>0.96527777777777801</v>
      </c>
      <c r="J121" s="212">
        <f t="shared" si="10"/>
        <v>0.59027777777777801</v>
      </c>
      <c r="K121" s="232" t="s">
        <v>3420</v>
      </c>
      <c r="L121" s="224">
        <v>1200</v>
      </c>
      <c r="M121" s="224">
        <v>60</v>
      </c>
      <c r="N121" s="108"/>
      <c r="O121" s="108">
        <v>10</v>
      </c>
      <c r="P121" s="108">
        <f t="shared" si="6"/>
        <v>0</v>
      </c>
      <c r="Q121" s="108">
        <v>7</v>
      </c>
      <c r="R121" s="108">
        <v>70</v>
      </c>
      <c r="S121" s="108">
        <f t="shared" si="7"/>
        <v>490</v>
      </c>
      <c r="T121" s="211">
        <v>12</v>
      </c>
      <c r="U121" s="211">
        <v>0</v>
      </c>
      <c r="V121" s="108">
        <v>90</v>
      </c>
      <c r="W121" s="214">
        <f t="shared" si="8"/>
        <v>1792</v>
      </c>
    </row>
    <row r="122" spans="1:23" ht="18">
      <c r="A122" s="210">
        <v>44935</v>
      </c>
      <c r="B122" s="211" t="s">
        <v>3240</v>
      </c>
      <c r="C122" s="211" t="s">
        <v>3416</v>
      </c>
      <c r="D122" s="211"/>
      <c r="E122" s="211" t="s">
        <v>3417</v>
      </c>
      <c r="F122" s="211" t="s">
        <v>48</v>
      </c>
      <c r="G122" s="211" t="s">
        <v>3418</v>
      </c>
      <c r="H122" s="212">
        <v>0.375</v>
      </c>
      <c r="I122" s="212">
        <v>0.47222222222222199</v>
      </c>
      <c r="J122" s="212">
        <f t="shared" si="10"/>
        <v>9.7222222222221988E-2</v>
      </c>
      <c r="K122" s="232" t="s">
        <v>3421</v>
      </c>
      <c r="L122" s="224">
        <v>1200</v>
      </c>
      <c r="M122" s="224">
        <v>165</v>
      </c>
      <c r="N122" s="108">
        <f t="shared" si="9"/>
        <v>65</v>
      </c>
      <c r="O122" s="108">
        <v>10</v>
      </c>
      <c r="P122" s="108">
        <f t="shared" si="6"/>
        <v>650</v>
      </c>
      <c r="Q122" s="108">
        <v>0</v>
      </c>
      <c r="R122" s="108">
        <v>70</v>
      </c>
      <c r="S122" s="108">
        <f t="shared" si="7"/>
        <v>0</v>
      </c>
      <c r="T122" s="211">
        <v>48</v>
      </c>
      <c r="U122" s="211">
        <v>0</v>
      </c>
      <c r="V122" s="108"/>
      <c r="W122" s="214">
        <f t="shared" si="8"/>
        <v>1898</v>
      </c>
    </row>
    <row r="123" spans="1:23" ht="18">
      <c r="A123" s="210">
        <v>44933</v>
      </c>
      <c r="B123" s="211" t="s">
        <v>3240</v>
      </c>
      <c r="C123" s="211" t="s">
        <v>3257</v>
      </c>
      <c r="D123" s="217" t="s">
        <v>3399</v>
      </c>
      <c r="E123" s="211" t="s">
        <v>3422</v>
      </c>
      <c r="F123" s="211" t="s">
        <v>48</v>
      </c>
      <c r="G123" s="227" t="s">
        <v>3423</v>
      </c>
      <c r="H123" s="212">
        <v>0.375</v>
      </c>
      <c r="I123" s="212">
        <v>0.93055555555555503</v>
      </c>
      <c r="J123" s="212">
        <f t="shared" si="10"/>
        <v>0.55555555555555503</v>
      </c>
      <c r="K123" s="213" t="s">
        <v>3424</v>
      </c>
      <c r="L123" s="224">
        <v>1200</v>
      </c>
      <c r="M123" s="233">
        <v>112</v>
      </c>
      <c r="N123" s="108">
        <f t="shared" si="9"/>
        <v>12</v>
      </c>
      <c r="O123" s="108">
        <v>10</v>
      </c>
      <c r="P123" s="108">
        <f t="shared" si="6"/>
        <v>120</v>
      </c>
      <c r="Q123" s="108">
        <v>6</v>
      </c>
      <c r="R123" s="108">
        <v>70</v>
      </c>
      <c r="S123" s="108">
        <f t="shared" si="7"/>
        <v>420</v>
      </c>
      <c r="T123" s="211">
        <v>48</v>
      </c>
      <c r="U123" s="211">
        <v>45</v>
      </c>
      <c r="V123" s="108">
        <v>90</v>
      </c>
      <c r="W123" s="214">
        <f t="shared" si="8"/>
        <v>1923</v>
      </c>
    </row>
    <row r="124" spans="1:23" ht="18">
      <c r="A124" s="210">
        <v>44934</v>
      </c>
      <c r="B124" s="211" t="s">
        <v>3240</v>
      </c>
      <c r="C124" s="211" t="s">
        <v>3257</v>
      </c>
      <c r="D124" s="211"/>
      <c r="E124" s="211" t="s">
        <v>3422</v>
      </c>
      <c r="F124" s="211" t="s">
        <v>48</v>
      </c>
      <c r="G124" s="211" t="s">
        <v>3423</v>
      </c>
      <c r="H124" s="212">
        <v>0.5</v>
      </c>
      <c r="I124" s="212">
        <v>1</v>
      </c>
      <c r="J124" s="212">
        <f t="shared" si="10"/>
        <v>0.5</v>
      </c>
      <c r="K124" s="232" t="s">
        <v>3190</v>
      </c>
      <c r="L124" s="224">
        <v>1200</v>
      </c>
      <c r="M124" s="224">
        <v>20</v>
      </c>
      <c r="N124" s="108"/>
      <c r="O124" s="108">
        <v>10</v>
      </c>
      <c r="P124" s="108">
        <f t="shared" si="6"/>
        <v>0</v>
      </c>
      <c r="Q124" s="108">
        <v>4</v>
      </c>
      <c r="R124" s="108">
        <v>70</v>
      </c>
      <c r="S124" s="108">
        <f t="shared" si="7"/>
        <v>280</v>
      </c>
      <c r="T124" s="211">
        <v>12</v>
      </c>
      <c r="U124" s="211">
        <v>0</v>
      </c>
      <c r="V124" s="108">
        <v>90</v>
      </c>
      <c r="W124" s="214">
        <f t="shared" si="8"/>
        <v>1582</v>
      </c>
    </row>
    <row r="125" spans="1:23" ht="18">
      <c r="A125" s="210">
        <v>44935</v>
      </c>
      <c r="B125" s="211" t="s">
        <v>3240</v>
      </c>
      <c r="C125" s="211" t="s">
        <v>3257</v>
      </c>
      <c r="D125" s="211"/>
      <c r="E125" s="211" t="s">
        <v>3422</v>
      </c>
      <c r="F125" s="211" t="s">
        <v>48</v>
      </c>
      <c r="G125" s="211" t="s">
        <v>3423</v>
      </c>
      <c r="H125" s="212">
        <v>0.5</v>
      </c>
      <c r="I125" s="212">
        <v>0.68263888888888902</v>
      </c>
      <c r="J125" s="212">
        <f t="shared" si="10"/>
        <v>0.18263888888888902</v>
      </c>
      <c r="K125" s="232" t="s">
        <v>3268</v>
      </c>
      <c r="L125" s="224">
        <v>1200</v>
      </c>
      <c r="M125" s="224">
        <v>97</v>
      </c>
      <c r="N125" s="108"/>
      <c r="O125" s="108">
        <v>10</v>
      </c>
      <c r="P125" s="108">
        <f t="shared" si="6"/>
        <v>0</v>
      </c>
      <c r="Q125" s="108">
        <v>0</v>
      </c>
      <c r="R125" s="108">
        <v>70</v>
      </c>
      <c r="S125" s="108">
        <f t="shared" si="7"/>
        <v>0</v>
      </c>
      <c r="T125" s="211">
        <v>24</v>
      </c>
      <c r="U125" s="211">
        <v>0</v>
      </c>
      <c r="V125" s="108">
        <v>30</v>
      </c>
      <c r="W125" s="214">
        <f t="shared" si="8"/>
        <v>1254</v>
      </c>
    </row>
    <row r="126" spans="1:23" ht="18">
      <c r="A126" s="210">
        <v>44933</v>
      </c>
      <c r="B126" s="211" t="s">
        <v>3240</v>
      </c>
      <c r="C126" s="211" t="s">
        <v>35</v>
      </c>
      <c r="D126" s="217" t="s">
        <v>3425</v>
      </c>
      <c r="E126" s="211" t="s">
        <v>3426</v>
      </c>
      <c r="F126" s="211" t="s">
        <v>48</v>
      </c>
      <c r="G126" s="227" t="s">
        <v>3427</v>
      </c>
      <c r="H126" s="212">
        <v>0.5</v>
      </c>
      <c r="I126" s="212">
        <v>0.89583333333333304</v>
      </c>
      <c r="J126" s="212">
        <f t="shared" si="10"/>
        <v>0.39583333333333304</v>
      </c>
      <c r="K126" s="213" t="s">
        <v>3190</v>
      </c>
      <c r="L126" s="224">
        <v>1200</v>
      </c>
      <c r="M126" s="229">
        <v>4</v>
      </c>
      <c r="N126" s="108"/>
      <c r="O126" s="108">
        <v>10</v>
      </c>
      <c r="P126" s="108">
        <f t="shared" si="6"/>
        <v>0</v>
      </c>
      <c r="Q126" s="108">
        <v>2</v>
      </c>
      <c r="R126" s="108">
        <v>70</v>
      </c>
      <c r="S126" s="108">
        <f t="shared" si="7"/>
        <v>140</v>
      </c>
      <c r="T126" s="211">
        <v>25</v>
      </c>
      <c r="U126" s="211">
        <v>0</v>
      </c>
      <c r="V126" s="108">
        <v>60</v>
      </c>
      <c r="W126" s="214">
        <f t="shared" si="8"/>
        <v>1425</v>
      </c>
    </row>
    <row r="127" spans="1:23" ht="18">
      <c r="A127" s="210">
        <v>44934</v>
      </c>
      <c r="B127" s="211" t="s">
        <v>3240</v>
      </c>
      <c r="C127" s="211" t="s">
        <v>35</v>
      </c>
      <c r="D127" s="217" t="s">
        <v>3425</v>
      </c>
      <c r="E127" s="211" t="s">
        <v>3426</v>
      </c>
      <c r="F127" s="211" t="s">
        <v>48</v>
      </c>
      <c r="G127" s="227" t="s">
        <v>3427</v>
      </c>
      <c r="H127" s="212">
        <v>0.66666666666666696</v>
      </c>
      <c r="I127" s="212">
        <v>1.00833333333333</v>
      </c>
      <c r="J127" s="212">
        <f t="shared" si="10"/>
        <v>0.34166666666666301</v>
      </c>
      <c r="K127" s="231" t="s">
        <v>3190</v>
      </c>
      <c r="L127" s="224">
        <v>1200</v>
      </c>
      <c r="M127" s="218">
        <v>0</v>
      </c>
      <c r="N127" s="108"/>
      <c r="O127" s="108">
        <v>10</v>
      </c>
      <c r="P127" s="108">
        <f t="shared" si="6"/>
        <v>0</v>
      </c>
      <c r="Q127" s="108">
        <v>1</v>
      </c>
      <c r="R127" s="108">
        <v>70</v>
      </c>
      <c r="S127" s="108">
        <f t="shared" si="7"/>
        <v>70</v>
      </c>
      <c r="T127" s="211">
        <v>0</v>
      </c>
      <c r="U127" s="211">
        <v>0</v>
      </c>
      <c r="V127" s="108">
        <v>60</v>
      </c>
      <c r="W127" s="214">
        <f t="shared" si="8"/>
        <v>1330</v>
      </c>
    </row>
    <row r="128" spans="1:23" ht="18">
      <c r="A128" s="210">
        <v>44935</v>
      </c>
      <c r="B128" s="211" t="s">
        <v>3240</v>
      </c>
      <c r="C128" s="211" t="s">
        <v>35</v>
      </c>
      <c r="D128" s="211" t="s">
        <v>3425</v>
      </c>
      <c r="E128" s="211" t="s">
        <v>3426</v>
      </c>
      <c r="F128" s="211" t="s">
        <v>48</v>
      </c>
      <c r="G128" s="211" t="s">
        <v>3427</v>
      </c>
      <c r="H128" s="212">
        <v>0.66666666666666696</v>
      </c>
      <c r="I128" s="212">
        <v>1.0347222222222201</v>
      </c>
      <c r="J128" s="212">
        <f t="shared" si="10"/>
        <v>0.36805555555555314</v>
      </c>
      <c r="K128" s="232" t="s">
        <v>3428</v>
      </c>
      <c r="L128" s="224">
        <v>1200</v>
      </c>
      <c r="M128" s="218">
        <v>20</v>
      </c>
      <c r="N128" s="108"/>
      <c r="O128" s="108">
        <v>10</v>
      </c>
      <c r="P128" s="108">
        <f t="shared" si="6"/>
        <v>0</v>
      </c>
      <c r="Q128" s="108">
        <v>1</v>
      </c>
      <c r="R128" s="108">
        <v>70</v>
      </c>
      <c r="S128" s="108">
        <f t="shared" si="7"/>
        <v>70</v>
      </c>
      <c r="T128" s="211">
        <v>13</v>
      </c>
      <c r="U128" s="211">
        <v>35</v>
      </c>
      <c r="V128" s="108">
        <v>30</v>
      </c>
      <c r="W128" s="214">
        <f t="shared" si="8"/>
        <v>1348</v>
      </c>
    </row>
    <row r="129" spans="1:23" ht="18">
      <c r="A129" s="210">
        <v>44936</v>
      </c>
      <c r="B129" s="211" t="s">
        <v>3429</v>
      </c>
      <c r="C129" s="211" t="s">
        <v>35</v>
      </c>
      <c r="D129" s="211" t="s">
        <v>3282</v>
      </c>
      <c r="E129" s="211" t="s">
        <v>3426</v>
      </c>
      <c r="F129" s="211" t="s">
        <v>48</v>
      </c>
      <c r="G129" s="211" t="s">
        <v>3427</v>
      </c>
      <c r="H129" s="212">
        <v>0.66666666666666696</v>
      </c>
      <c r="I129" s="212"/>
      <c r="J129" s="212"/>
      <c r="K129" s="213" t="s">
        <v>3430</v>
      </c>
      <c r="L129" s="224">
        <v>1700</v>
      </c>
      <c r="M129" s="224"/>
      <c r="N129" s="108"/>
      <c r="O129" s="108">
        <v>10</v>
      </c>
      <c r="P129" s="108">
        <f t="shared" si="6"/>
        <v>0</v>
      </c>
      <c r="Q129" s="108">
        <v>0</v>
      </c>
      <c r="R129" s="108">
        <v>70</v>
      </c>
      <c r="S129" s="108">
        <f t="shared" si="7"/>
        <v>0</v>
      </c>
      <c r="T129" s="211">
        <v>222</v>
      </c>
      <c r="U129" s="211">
        <v>0</v>
      </c>
      <c r="V129" s="108"/>
      <c r="W129" s="214">
        <f t="shared" si="8"/>
        <v>1922</v>
      </c>
    </row>
    <row r="130" spans="1:23" ht="18">
      <c r="A130" s="220">
        <v>44933</v>
      </c>
      <c r="B130" s="221" t="s">
        <v>3240</v>
      </c>
      <c r="C130" s="108" t="s">
        <v>55</v>
      </c>
      <c r="D130" s="108" t="s">
        <v>3431</v>
      </c>
      <c r="E130" s="108" t="s">
        <v>3432</v>
      </c>
      <c r="F130" s="221" t="s">
        <v>52</v>
      </c>
      <c r="G130" s="108" t="s">
        <v>3433</v>
      </c>
      <c r="H130" s="230">
        <v>0.44097222222222199</v>
      </c>
      <c r="I130" s="230">
        <v>1.0416666666666701</v>
      </c>
      <c r="J130" s="230">
        <f>I130-H130</f>
        <v>0.60069444444444808</v>
      </c>
      <c r="K130" s="223" t="s">
        <v>3434</v>
      </c>
      <c r="L130" s="211">
        <v>3200</v>
      </c>
      <c r="M130" s="108">
        <v>50</v>
      </c>
      <c r="N130" s="108"/>
      <c r="O130" s="108">
        <v>50</v>
      </c>
      <c r="P130" s="108">
        <f t="shared" si="6"/>
        <v>0</v>
      </c>
      <c r="Q130" s="108">
        <v>7</v>
      </c>
      <c r="R130" s="108">
        <v>250</v>
      </c>
      <c r="S130" s="108">
        <f t="shared" si="7"/>
        <v>1750</v>
      </c>
      <c r="T130" s="211">
        <v>12</v>
      </c>
      <c r="U130" s="108">
        <v>70</v>
      </c>
      <c r="V130" s="108">
        <v>90</v>
      </c>
      <c r="W130" s="214">
        <f t="shared" si="8"/>
        <v>5122</v>
      </c>
    </row>
    <row r="131" spans="1:23" ht="18">
      <c r="A131" s="220">
        <v>44934</v>
      </c>
      <c r="B131" s="221" t="s">
        <v>3240</v>
      </c>
      <c r="C131" s="108" t="s">
        <v>55</v>
      </c>
      <c r="D131" s="108" t="s">
        <v>3431</v>
      </c>
      <c r="E131" s="108" t="s">
        <v>3432</v>
      </c>
      <c r="F131" s="221" t="s">
        <v>52</v>
      </c>
      <c r="G131" s="108" t="s">
        <v>3433</v>
      </c>
      <c r="H131" s="230">
        <v>0.41666666666666702</v>
      </c>
      <c r="I131" s="230">
        <v>0.79513888888888895</v>
      </c>
      <c r="J131" s="230">
        <f>I131-H131</f>
        <v>0.37847222222222193</v>
      </c>
      <c r="K131" s="223" t="s">
        <v>3435</v>
      </c>
      <c r="L131" s="211">
        <v>3200</v>
      </c>
      <c r="M131" s="108">
        <v>39</v>
      </c>
      <c r="N131" s="108"/>
      <c r="O131" s="108">
        <v>50</v>
      </c>
      <c r="P131" s="108">
        <f t="shared" ref="P131:P194" si="11">N131*O131</f>
        <v>0</v>
      </c>
      <c r="Q131" s="108">
        <v>2</v>
      </c>
      <c r="R131" s="108">
        <v>250</v>
      </c>
      <c r="S131" s="108">
        <f t="shared" ref="S131:S194" si="12">Q131*R131</f>
        <v>500</v>
      </c>
      <c r="T131" s="108">
        <v>0</v>
      </c>
      <c r="U131" s="108">
        <v>0</v>
      </c>
      <c r="V131" s="108">
        <v>60</v>
      </c>
      <c r="W131" s="214">
        <f t="shared" ref="W131:W194" si="13">P131+S131+T131+U131+V131+L131</f>
        <v>3760</v>
      </c>
    </row>
    <row r="132" spans="1:23" ht="18">
      <c r="A132" s="220">
        <v>44935</v>
      </c>
      <c r="B132" s="221" t="s">
        <v>3240</v>
      </c>
      <c r="C132" s="108" t="s">
        <v>55</v>
      </c>
      <c r="D132" s="108" t="s">
        <v>3431</v>
      </c>
      <c r="E132" s="108" t="s">
        <v>3432</v>
      </c>
      <c r="F132" s="221" t="s">
        <v>52</v>
      </c>
      <c r="G132" s="108" t="s">
        <v>3433</v>
      </c>
      <c r="H132" s="230">
        <v>0.375</v>
      </c>
      <c r="I132" s="230">
        <v>0.45833333333333298</v>
      </c>
      <c r="J132" s="230">
        <f t="shared" ref="J132:J141" si="14">I132-H132</f>
        <v>8.3333333333332982E-2</v>
      </c>
      <c r="K132" s="223" t="s">
        <v>3436</v>
      </c>
      <c r="L132" s="211">
        <v>3200</v>
      </c>
      <c r="M132" s="108">
        <v>50</v>
      </c>
      <c r="N132" s="108"/>
      <c r="O132" s="108">
        <v>50</v>
      </c>
      <c r="P132" s="108">
        <f t="shared" si="11"/>
        <v>0</v>
      </c>
      <c r="Q132" s="108">
        <v>0</v>
      </c>
      <c r="R132" s="108">
        <v>250</v>
      </c>
      <c r="S132" s="108">
        <f t="shared" si="12"/>
        <v>0</v>
      </c>
      <c r="T132" s="211">
        <v>12</v>
      </c>
      <c r="U132" s="108">
        <v>20</v>
      </c>
      <c r="V132" s="108"/>
      <c r="W132" s="214">
        <f t="shared" si="13"/>
        <v>3232</v>
      </c>
    </row>
    <row r="133" spans="1:23" ht="18">
      <c r="A133" s="210">
        <v>44933</v>
      </c>
      <c r="B133" s="211" t="s">
        <v>3240</v>
      </c>
      <c r="C133" s="211" t="s">
        <v>55</v>
      </c>
      <c r="D133" s="217" t="s">
        <v>3437</v>
      </c>
      <c r="E133" s="211" t="s">
        <v>3438</v>
      </c>
      <c r="F133" s="211" t="s">
        <v>48</v>
      </c>
      <c r="G133" s="227" t="s">
        <v>3439</v>
      </c>
      <c r="H133" s="212">
        <v>0.58333333333333304</v>
      </c>
      <c r="I133" s="212">
        <v>0.91319444444444497</v>
      </c>
      <c r="J133" s="212">
        <f t="shared" si="14"/>
        <v>0.32986111111111194</v>
      </c>
      <c r="K133" s="213" t="s">
        <v>3190</v>
      </c>
      <c r="L133" s="224">
        <v>1200</v>
      </c>
      <c r="M133" s="233">
        <v>0</v>
      </c>
      <c r="N133" s="108"/>
      <c r="O133" s="108">
        <v>10</v>
      </c>
      <c r="P133" s="108">
        <f t="shared" si="11"/>
        <v>0</v>
      </c>
      <c r="Q133" s="108">
        <v>0</v>
      </c>
      <c r="R133" s="108">
        <v>70</v>
      </c>
      <c r="S133" s="108">
        <f t="shared" si="12"/>
        <v>0</v>
      </c>
      <c r="T133" s="211">
        <v>0</v>
      </c>
      <c r="U133" s="211">
        <v>0</v>
      </c>
      <c r="V133" s="108">
        <v>30</v>
      </c>
      <c r="W133" s="214">
        <f t="shared" si="13"/>
        <v>1230</v>
      </c>
    </row>
    <row r="134" spans="1:23" ht="18">
      <c r="A134" s="210">
        <v>44934</v>
      </c>
      <c r="B134" s="211" t="s">
        <v>3240</v>
      </c>
      <c r="C134" s="211" t="s">
        <v>55</v>
      </c>
      <c r="D134" s="211" t="s">
        <v>3437</v>
      </c>
      <c r="E134" s="211" t="s">
        <v>3438</v>
      </c>
      <c r="F134" s="211" t="s">
        <v>48</v>
      </c>
      <c r="G134" s="211" t="s">
        <v>3439</v>
      </c>
      <c r="H134" s="212">
        <v>0.66666666666666696</v>
      </c>
      <c r="I134" s="212">
        <v>1.0625</v>
      </c>
      <c r="J134" s="212">
        <f t="shared" si="14"/>
        <v>0.39583333333333304</v>
      </c>
      <c r="K134" s="232" t="s">
        <v>3258</v>
      </c>
      <c r="L134" s="224">
        <v>1200</v>
      </c>
      <c r="M134" s="224">
        <v>21</v>
      </c>
      <c r="N134" s="108"/>
      <c r="O134" s="108">
        <v>10</v>
      </c>
      <c r="P134" s="108">
        <f t="shared" si="11"/>
        <v>0</v>
      </c>
      <c r="Q134" s="108">
        <v>2</v>
      </c>
      <c r="R134" s="108">
        <v>70</v>
      </c>
      <c r="S134" s="108">
        <f t="shared" si="12"/>
        <v>140</v>
      </c>
      <c r="T134" s="211">
        <v>0</v>
      </c>
      <c r="U134" s="211">
        <v>0</v>
      </c>
      <c r="V134" s="108">
        <v>60</v>
      </c>
      <c r="W134" s="214">
        <f t="shared" si="13"/>
        <v>1400</v>
      </c>
    </row>
    <row r="135" spans="1:23" ht="18">
      <c r="A135" s="210">
        <v>44935</v>
      </c>
      <c r="B135" s="211" t="s">
        <v>3240</v>
      </c>
      <c r="C135" s="211" t="s">
        <v>55</v>
      </c>
      <c r="D135" s="211" t="s">
        <v>3437</v>
      </c>
      <c r="E135" s="211" t="s">
        <v>3438</v>
      </c>
      <c r="F135" s="211" t="s">
        <v>48</v>
      </c>
      <c r="G135" s="211" t="s">
        <v>3439</v>
      </c>
      <c r="H135" s="212">
        <v>0.54166666666666696</v>
      </c>
      <c r="I135" s="212">
        <v>0.875</v>
      </c>
      <c r="J135" s="212">
        <f t="shared" si="14"/>
        <v>0.33333333333333304</v>
      </c>
      <c r="K135" s="232" t="s">
        <v>3190</v>
      </c>
      <c r="L135" s="224">
        <v>1200</v>
      </c>
      <c r="M135" s="224"/>
      <c r="N135" s="108"/>
      <c r="O135" s="108">
        <v>10</v>
      </c>
      <c r="P135" s="108">
        <f t="shared" si="11"/>
        <v>0</v>
      </c>
      <c r="Q135" s="108">
        <v>0</v>
      </c>
      <c r="R135" s="108">
        <v>70</v>
      </c>
      <c r="S135" s="108">
        <f t="shared" si="12"/>
        <v>0</v>
      </c>
      <c r="T135" s="211">
        <v>14</v>
      </c>
      <c r="U135" s="211">
        <v>0</v>
      </c>
      <c r="V135" s="108">
        <v>30</v>
      </c>
      <c r="W135" s="214">
        <f t="shared" si="13"/>
        <v>1244</v>
      </c>
    </row>
    <row r="136" spans="1:23" ht="18">
      <c r="A136" s="210">
        <v>44933</v>
      </c>
      <c r="B136" s="211" t="s">
        <v>3240</v>
      </c>
      <c r="C136" s="211" t="s">
        <v>35</v>
      </c>
      <c r="D136" s="217" t="s">
        <v>3407</v>
      </c>
      <c r="E136" s="211" t="s">
        <v>3440</v>
      </c>
      <c r="F136" s="211" t="s">
        <v>48</v>
      </c>
      <c r="G136" s="227" t="s">
        <v>3441</v>
      </c>
      <c r="H136" s="212">
        <v>0.5</v>
      </c>
      <c r="I136" s="212">
        <v>0.86458333333333304</v>
      </c>
      <c r="J136" s="212">
        <f t="shared" si="14"/>
        <v>0.36458333333333304</v>
      </c>
      <c r="K136" s="213" t="s">
        <v>3442</v>
      </c>
      <c r="L136" s="224">
        <v>1200</v>
      </c>
      <c r="M136" s="229">
        <v>19</v>
      </c>
      <c r="N136" s="108"/>
      <c r="O136" s="108">
        <v>10</v>
      </c>
      <c r="P136" s="108">
        <f t="shared" si="11"/>
        <v>0</v>
      </c>
      <c r="Q136" s="108">
        <v>1</v>
      </c>
      <c r="R136" s="108">
        <v>70</v>
      </c>
      <c r="S136" s="108">
        <f t="shared" si="12"/>
        <v>70</v>
      </c>
      <c r="T136" s="211">
        <v>0</v>
      </c>
      <c r="U136" s="211">
        <v>0</v>
      </c>
      <c r="V136" s="108">
        <v>60</v>
      </c>
      <c r="W136" s="214">
        <f t="shared" si="13"/>
        <v>1330</v>
      </c>
    </row>
    <row r="137" spans="1:23" ht="18">
      <c r="A137" s="210">
        <v>44934</v>
      </c>
      <c r="B137" s="211" t="s">
        <v>3240</v>
      </c>
      <c r="C137" s="211" t="s">
        <v>35</v>
      </c>
      <c r="D137" s="217" t="s">
        <v>3407</v>
      </c>
      <c r="E137" s="211" t="s">
        <v>3440</v>
      </c>
      <c r="F137" s="211" t="s">
        <v>48</v>
      </c>
      <c r="G137" s="227" t="s">
        <v>3441</v>
      </c>
      <c r="H137" s="212">
        <v>0.50694444444444398</v>
      </c>
      <c r="I137" s="212">
        <v>0.97222222222222199</v>
      </c>
      <c r="J137" s="212">
        <f t="shared" si="14"/>
        <v>0.46527777777777801</v>
      </c>
      <c r="K137" s="231" t="s">
        <v>3443</v>
      </c>
      <c r="L137" s="224">
        <v>1200</v>
      </c>
      <c r="M137" s="218">
        <v>34</v>
      </c>
      <c r="N137" s="108"/>
      <c r="O137" s="108">
        <v>10</v>
      </c>
      <c r="P137" s="108">
        <f t="shared" si="11"/>
        <v>0</v>
      </c>
      <c r="Q137" s="108">
        <v>4</v>
      </c>
      <c r="R137" s="108">
        <v>70</v>
      </c>
      <c r="S137" s="108">
        <f t="shared" si="12"/>
        <v>280</v>
      </c>
      <c r="T137" s="211">
        <v>0</v>
      </c>
      <c r="U137" s="211">
        <v>35</v>
      </c>
      <c r="V137" s="108">
        <v>60</v>
      </c>
      <c r="W137" s="214">
        <f t="shared" si="13"/>
        <v>1575</v>
      </c>
    </row>
    <row r="138" spans="1:23" ht="18">
      <c r="A138" s="210">
        <v>44935</v>
      </c>
      <c r="B138" s="211" t="s">
        <v>3240</v>
      </c>
      <c r="C138" s="211" t="s">
        <v>35</v>
      </c>
      <c r="D138" s="211" t="s">
        <v>3407</v>
      </c>
      <c r="E138" s="211" t="s">
        <v>3440</v>
      </c>
      <c r="F138" s="211" t="s">
        <v>48</v>
      </c>
      <c r="G138" s="211" t="s">
        <v>3441</v>
      </c>
      <c r="H138" s="215">
        <v>0.54166666666666696</v>
      </c>
      <c r="I138" s="212">
        <v>0.875</v>
      </c>
      <c r="J138" s="212">
        <f t="shared" si="14"/>
        <v>0.33333333333333304</v>
      </c>
      <c r="K138" s="232" t="s">
        <v>3190</v>
      </c>
      <c r="L138" s="224">
        <v>1200</v>
      </c>
      <c r="M138" s="218"/>
      <c r="N138" s="108"/>
      <c r="O138" s="108">
        <v>10</v>
      </c>
      <c r="P138" s="108">
        <f t="shared" si="11"/>
        <v>0</v>
      </c>
      <c r="Q138" s="108">
        <v>0</v>
      </c>
      <c r="R138" s="108">
        <v>70</v>
      </c>
      <c r="S138" s="108">
        <f t="shared" si="12"/>
        <v>0</v>
      </c>
      <c r="T138" s="211">
        <v>12</v>
      </c>
      <c r="U138" s="211"/>
      <c r="V138" s="108">
        <v>30</v>
      </c>
      <c r="W138" s="214">
        <f t="shared" si="13"/>
        <v>1242</v>
      </c>
    </row>
    <row r="139" spans="1:23" ht="36">
      <c r="A139" s="210">
        <v>44933</v>
      </c>
      <c r="B139" s="211" t="s">
        <v>3240</v>
      </c>
      <c r="C139" s="211" t="s">
        <v>35</v>
      </c>
      <c r="D139" s="217" t="s">
        <v>3444</v>
      </c>
      <c r="E139" s="211" t="s">
        <v>3445</v>
      </c>
      <c r="F139" s="211" t="s">
        <v>48</v>
      </c>
      <c r="G139" s="227" t="s">
        <v>3446</v>
      </c>
      <c r="H139" s="212">
        <v>0.74652777777777801</v>
      </c>
      <c r="I139" s="212">
        <v>1.0520833333333299</v>
      </c>
      <c r="J139" s="212">
        <f t="shared" si="14"/>
        <v>0.30555555555555192</v>
      </c>
      <c r="K139" s="213" t="s">
        <v>3447</v>
      </c>
      <c r="L139" s="224">
        <v>1200</v>
      </c>
      <c r="M139" s="229">
        <v>147</v>
      </c>
      <c r="N139" s="108">
        <f t="shared" ref="N139" si="15">M139-100</f>
        <v>47</v>
      </c>
      <c r="O139" s="108">
        <v>10</v>
      </c>
      <c r="P139" s="108">
        <f>N139*O139</f>
        <v>470</v>
      </c>
      <c r="Q139" s="108">
        <v>0</v>
      </c>
      <c r="R139" s="108">
        <v>70</v>
      </c>
      <c r="S139" s="108">
        <f>Q139*R139</f>
        <v>0</v>
      </c>
      <c r="T139" s="211">
        <v>12</v>
      </c>
      <c r="U139" s="211">
        <v>40</v>
      </c>
      <c r="V139" s="108">
        <v>30</v>
      </c>
      <c r="W139" s="214">
        <f t="shared" si="13"/>
        <v>1752</v>
      </c>
    </row>
    <row r="140" spans="1:23" ht="18">
      <c r="A140" s="210">
        <v>44934</v>
      </c>
      <c r="B140" s="211" t="s">
        <v>3240</v>
      </c>
      <c r="C140" s="211" t="s">
        <v>35</v>
      </c>
      <c r="D140" s="217" t="s">
        <v>3444</v>
      </c>
      <c r="E140" s="211" t="s">
        <v>3445</v>
      </c>
      <c r="F140" s="211" t="s">
        <v>48</v>
      </c>
      <c r="G140" s="227" t="s">
        <v>3446</v>
      </c>
      <c r="H140" s="212">
        <v>0.66666666666666696</v>
      </c>
      <c r="I140" s="212">
        <v>1.2222222222222201</v>
      </c>
      <c r="J140" s="212">
        <f t="shared" si="14"/>
        <v>0.55555555555555314</v>
      </c>
      <c r="K140" s="231" t="s">
        <v>3448</v>
      </c>
      <c r="L140" s="224">
        <v>1200</v>
      </c>
      <c r="M140" s="218">
        <v>58</v>
      </c>
      <c r="N140" s="108"/>
      <c r="O140" s="108">
        <v>10</v>
      </c>
      <c r="P140" s="108">
        <f t="shared" si="11"/>
        <v>0</v>
      </c>
      <c r="Q140" s="108">
        <v>6</v>
      </c>
      <c r="R140" s="108">
        <v>70</v>
      </c>
      <c r="S140" s="108">
        <f t="shared" si="12"/>
        <v>420</v>
      </c>
      <c r="T140" s="211">
        <v>3</v>
      </c>
      <c r="U140" s="211">
        <v>20</v>
      </c>
      <c r="V140" s="108">
        <v>90</v>
      </c>
      <c r="W140" s="214">
        <f t="shared" si="13"/>
        <v>1733</v>
      </c>
    </row>
    <row r="141" spans="1:23" ht="36">
      <c r="A141" s="210">
        <v>44935</v>
      </c>
      <c r="B141" s="211" t="s">
        <v>3240</v>
      </c>
      <c r="C141" s="211" t="s">
        <v>35</v>
      </c>
      <c r="D141" s="211" t="s">
        <v>3444</v>
      </c>
      <c r="E141" s="211" t="s">
        <v>3445</v>
      </c>
      <c r="F141" s="211" t="s">
        <v>48</v>
      </c>
      <c r="G141" s="211" t="s">
        <v>3446</v>
      </c>
      <c r="H141" s="212">
        <v>0.5</v>
      </c>
      <c r="I141" s="212">
        <v>1.24305555555556</v>
      </c>
      <c r="J141" s="212">
        <f t="shared" si="14"/>
        <v>0.74305555555556002</v>
      </c>
      <c r="K141" s="232" t="s">
        <v>3449</v>
      </c>
      <c r="L141" s="224">
        <v>1200</v>
      </c>
      <c r="M141" s="218">
        <v>68</v>
      </c>
      <c r="N141" s="108"/>
      <c r="O141" s="108">
        <v>10</v>
      </c>
      <c r="P141" s="108">
        <f t="shared" si="11"/>
        <v>0</v>
      </c>
      <c r="Q141" s="108">
        <v>10</v>
      </c>
      <c r="R141" s="108">
        <v>70</v>
      </c>
      <c r="S141" s="108">
        <f t="shared" si="12"/>
        <v>700</v>
      </c>
      <c r="T141" s="211">
        <v>0</v>
      </c>
      <c r="U141" s="211">
        <v>45</v>
      </c>
      <c r="V141" s="108">
        <v>90</v>
      </c>
      <c r="W141" s="214">
        <f t="shared" si="13"/>
        <v>2035</v>
      </c>
    </row>
    <row r="142" spans="1:23" ht="18">
      <c r="A142" s="210">
        <v>44936</v>
      </c>
      <c r="B142" s="211" t="s">
        <v>3240</v>
      </c>
      <c r="C142" s="108"/>
      <c r="D142" s="211" t="s">
        <v>3444</v>
      </c>
      <c r="E142" s="211" t="s">
        <v>3445</v>
      </c>
      <c r="F142" s="211" t="s">
        <v>48</v>
      </c>
      <c r="G142" s="211" t="s">
        <v>3446</v>
      </c>
      <c r="H142" s="212">
        <v>0.70833333333333304</v>
      </c>
      <c r="I142" s="212" t="s">
        <v>3450</v>
      </c>
      <c r="J142" s="212"/>
      <c r="K142" s="213" t="s">
        <v>3079</v>
      </c>
      <c r="L142" s="224">
        <v>1200</v>
      </c>
      <c r="M142" s="224"/>
      <c r="N142" s="108"/>
      <c r="O142" s="108">
        <v>10</v>
      </c>
      <c r="P142" s="108">
        <f t="shared" si="11"/>
        <v>0</v>
      </c>
      <c r="Q142" s="108">
        <v>0</v>
      </c>
      <c r="R142" s="108">
        <v>70</v>
      </c>
      <c r="S142" s="108">
        <f t="shared" si="12"/>
        <v>0</v>
      </c>
      <c r="T142" s="211">
        <v>24</v>
      </c>
      <c r="U142" s="211">
        <v>0</v>
      </c>
      <c r="V142" s="108">
        <v>30</v>
      </c>
      <c r="W142" s="214">
        <f t="shared" si="13"/>
        <v>1254</v>
      </c>
    </row>
    <row r="143" spans="1:23" ht="18">
      <c r="A143" s="210">
        <v>44937</v>
      </c>
      <c r="B143" s="211" t="s">
        <v>3392</v>
      </c>
      <c r="C143" s="211" t="s">
        <v>35</v>
      </c>
      <c r="D143" s="211" t="s">
        <v>3379</v>
      </c>
      <c r="E143" s="211" t="s">
        <v>3445</v>
      </c>
      <c r="F143" s="211" t="s">
        <v>48</v>
      </c>
      <c r="G143" s="211" t="s">
        <v>3446</v>
      </c>
      <c r="H143" s="212">
        <v>0.625</v>
      </c>
      <c r="I143" s="212"/>
      <c r="J143" s="212"/>
      <c r="K143" s="213" t="s">
        <v>3079</v>
      </c>
      <c r="L143" s="224">
        <v>1200</v>
      </c>
      <c r="M143" s="224"/>
      <c r="N143" s="108"/>
      <c r="O143" s="108">
        <v>10</v>
      </c>
      <c r="P143" s="108">
        <f t="shared" si="11"/>
        <v>0</v>
      </c>
      <c r="Q143" s="108">
        <v>0</v>
      </c>
      <c r="R143" s="108">
        <v>70</v>
      </c>
      <c r="S143" s="108">
        <f t="shared" si="12"/>
        <v>0</v>
      </c>
      <c r="T143" s="211">
        <v>12</v>
      </c>
      <c r="U143" s="211">
        <v>0</v>
      </c>
      <c r="V143" s="108"/>
      <c r="W143" s="214">
        <f t="shared" si="13"/>
        <v>1212</v>
      </c>
    </row>
    <row r="144" spans="1:23" ht="18">
      <c r="A144" s="210">
        <v>44933</v>
      </c>
      <c r="B144" s="211" t="s">
        <v>3240</v>
      </c>
      <c r="C144" s="211" t="s">
        <v>55</v>
      </c>
      <c r="D144" s="211" t="s">
        <v>3451</v>
      </c>
      <c r="E144" s="211" t="s">
        <v>3283</v>
      </c>
      <c r="F144" s="211" t="s">
        <v>3243</v>
      </c>
      <c r="G144" s="211" t="s">
        <v>3452</v>
      </c>
      <c r="H144" s="212">
        <v>0.61111111111111105</v>
      </c>
      <c r="I144" s="212">
        <v>0.66249999999999998</v>
      </c>
      <c r="J144" s="212">
        <f t="shared" ref="J144:J207" si="16">I144-H144</f>
        <v>5.1388888888888928E-2</v>
      </c>
      <c r="K144" s="213" t="s">
        <v>3291</v>
      </c>
      <c r="L144" s="211">
        <v>3000</v>
      </c>
      <c r="M144" s="211">
        <v>86</v>
      </c>
      <c r="N144" s="108"/>
      <c r="O144" s="108">
        <v>50</v>
      </c>
      <c r="P144" s="108">
        <f t="shared" si="11"/>
        <v>0</v>
      </c>
      <c r="Q144" s="108">
        <v>0</v>
      </c>
      <c r="R144" s="108">
        <v>250</v>
      </c>
      <c r="S144" s="108">
        <f t="shared" si="12"/>
        <v>0</v>
      </c>
      <c r="T144" s="108">
        <v>12</v>
      </c>
      <c r="U144" s="108">
        <v>0</v>
      </c>
      <c r="V144" s="108"/>
      <c r="W144" s="214">
        <f t="shared" si="13"/>
        <v>3012</v>
      </c>
    </row>
    <row r="145" spans="1:23" ht="18">
      <c r="A145" s="210">
        <v>44934</v>
      </c>
      <c r="B145" s="211" t="s">
        <v>3240</v>
      </c>
      <c r="C145" s="211" t="s">
        <v>55</v>
      </c>
      <c r="D145" s="211" t="s">
        <v>3451</v>
      </c>
      <c r="E145" s="211" t="s">
        <v>3283</v>
      </c>
      <c r="F145" s="211" t="s">
        <v>3243</v>
      </c>
      <c r="G145" s="211" t="s">
        <v>3452</v>
      </c>
      <c r="H145" s="215">
        <v>0.45833333333333298</v>
      </c>
      <c r="I145" s="212">
        <v>1.0305555555555601</v>
      </c>
      <c r="J145" s="212">
        <f t="shared" si="16"/>
        <v>0.57222222222222707</v>
      </c>
      <c r="K145" s="213" t="s">
        <v>3453</v>
      </c>
      <c r="L145" s="211">
        <v>3000</v>
      </c>
      <c r="M145" s="211">
        <v>8</v>
      </c>
      <c r="N145" s="108"/>
      <c r="O145" s="108">
        <v>50</v>
      </c>
      <c r="P145" s="108">
        <f t="shared" si="11"/>
        <v>0</v>
      </c>
      <c r="Q145" s="108">
        <v>6</v>
      </c>
      <c r="R145" s="108">
        <v>250</v>
      </c>
      <c r="S145" s="108">
        <f t="shared" si="12"/>
        <v>1500</v>
      </c>
      <c r="T145" s="108">
        <v>0</v>
      </c>
      <c r="U145" s="108">
        <v>20</v>
      </c>
      <c r="V145" s="108">
        <v>90</v>
      </c>
      <c r="W145" s="214">
        <f t="shared" si="13"/>
        <v>4610</v>
      </c>
    </row>
    <row r="146" spans="1:23" ht="18">
      <c r="A146" s="210">
        <v>44935</v>
      </c>
      <c r="B146" s="211" t="s">
        <v>3240</v>
      </c>
      <c r="C146" s="211" t="s">
        <v>55</v>
      </c>
      <c r="D146" s="211" t="s">
        <v>3451</v>
      </c>
      <c r="E146" s="211" t="s">
        <v>3283</v>
      </c>
      <c r="F146" s="211" t="s">
        <v>3243</v>
      </c>
      <c r="G146" s="211" t="s">
        <v>3452</v>
      </c>
      <c r="H146" s="215">
        <v>0.51388888888888895</v>
      </c>
      <c r="I146" s="212">
        <v>0.69027777777777799</v>
      </c>
      <c r="J146" s="212">
        <f t="shared" si="16"/>
        <v>0.17638888888888904</v>
      </c>
      <c r="K146" s="216" t="s">
        <v>3454</v>
      </c>
      <c r="L146" s="211">
        <v>3000</v>
      </c>
      <c r="M146" s="211">
        <v>108</v>
      </c>
      <c r="N146" s="108">
        <v>8</v>
      </c>
      <c r="O146" s="108">
        <v>50</v>
      </c>
      <c r="P146" s="108">
        <f t="shared" si="11"/>
        <v>400</v>
      </c>
      <c r="Q146" s="108">
        <v>0</v>
      </c>
      <c r="R146" s="108">
        <v>250</v>
      </c>
      <c r="S146" s="108">
        <f t="shared" si="12"/>
        <v>0</v>
      </c>
      <c r="T146" s="108">
        <v>19</v>
      </c>
      <c r="U146" s="108">
        <v>0</v>
      </c>
      <c r="V146" s="108">
        <v>30</v>
      </c>
      <c r="W146" s="214">
        <f t="shared" si="13"/>
        <v>3449</v>
      </c>
    </row>
    <row r="147" spans="1:23" ht="18">
      <c r="A147" s="210">
        <v>44933</v>
      </c>
      <c r="B147" s="211" t="s">
        <v>3240</v>
      </c>
      <c r="C147" s="211" t="s">
        <v>55</v>
      </c>
      <c r="D147" s="217" t="s">
        <v>3455</v>
      </c>
      <c r="E147" s="211" t="s">
        <v>3456</v>
      </c>
      <c r="F147" s="211" t="s">
        <v>48</v>
      </c>
      <c r="G147" s="227" t="s">
        <v>3457</v>
      </c>
      <c r="H147" s="212">
        <v>0.59375</v>
      </c>
      <c r="I147" s="212">
        <v>0.905555555555556</v>
      </c>
      <c r="J147" s="212">
        <f t="shared" si="16"/>
        <v>0.311805555555556</v>
      </c>
      <c r="K147" s="213" t="s">
        <v>3458</v>
      </c>
      <c r="L147" s="224">
        <v>1200</v>
      </c>
      <c r="M147" s="233">
        <v>108</v>
      </c>
      <c r="N147" s="108">
        <v>8</v>
      </c>
      <c r="O147" s="108">
        <v>10</v>
      </c>
      <c r="P147" s="108">
        <f t="shared" si="11"/>
        <v>80</v>
      </c>
      <c r="Q147" s="108">
        <v>0</v>
      </c>
      <c r="R147" s="108">
        <v>70</v>
      </c>
      <c r="S147" s="108">
        <f t="shared" si="12"/>
        <v>0</v>
      </c>
      <c r="T147" s="211">
        <v>12</v>
      </c>
      <c r="U147" s="211">
        <v>0</v>
      </c>
      <c r="V147" s="108">
        <v>30</v>
      </c>
      <c r="W147" s="214">
        <f t="shared" si="13"/>
        <v>1322</v>
      </c>
    </row>
    <row r="148" spans="1:23" ht="18">
      <c r="A148" s="210">
        <v>44934</v>
      </c>
      <c r="B148" s="211" t="s">
        <v>3240</v>
      </c>
      <c r="C148" s="211" t="s">
        <v>55</v>
      </c>
      <c r="D148" s="211"/>
      <c r="E148" s="211" t="s">
        <v>3456</v>
      </c>
      <c r="F148" s="211" t="s">
        <v>48</v>
      </c>
      <c r="G148" s="211" t="s">
        <v>3457</v>
      </c>
      <c r="H148" s="212">
        <v>0.5</v>
      </c>
      <c r="I148" s="212">
        <v>1.1388888888888899</v>
      </c>
      <c r="J148" s="212">
        <f t="shared" si="16"/>
        <v>0.63888888888888995</v>
      </c>
      <c r="K148" s="232" t="s">
        <v>3459</v>
      </c>
      <c r="L148" s="224">
        <v>1200</v>
      </c>
      <c r="M148" s="224">
        <v>141</v>
      </c>
      <c r="N148" s="108">
        <v>41</v>
      </c>
      <c r="O148" s="108">
        <v>10</v>
      </c>
      <c r="P148" s="108">
        <f t="shared" si="11"/>
        <v>410</v>
      </c>
      <c r="Q148" s="108">
        <v>8</v>
      </c>
      <c r="R148" s="108">
        <v>70</v>
      </c>
      <c r="S148" s="108">
        <f t="shared" si="12"/>
        <v>560</v>
      </c>
      <c r="T148" s="211">
        <v>0</v>
      </c>
      <c r="U148" s="211">
        <v>40</v>
      </c>
      <c r="V148" s="108">
        <v>90</v>
      </c>
      <c r="W148" s="214">
        <f t="shared" si="13"/>
        <v>2300</v>
      </c>
    </row>
    <row r="149" spans="1:23" ht="18">
      <c r="A149" s="210">
        <v>44935</v>
      </c>
      <c r="B149" s="211" t="s">
        <v>3240</v>
      </c>
      <c r="C149" s="211" t="s">
        <v>55</v>
      </c>
      <c r="D149" s="211"/>
      <c r="E149" s="211" t="s">
        <v>3456</v>
      </c>
      <c r="F149" s="211" t="s">
        <v>48</v>
      </c>
      <c r="G149" s="211" t="s">
        <v>3457</v>
      </c>
      <c r="H149" s="212">
        <v>0.54166666666666696</v>
      </c>
      <c r="I149" s="212">
        <v>0.875</v>
      </c>
      <c r="J149" s="212">
        <f t="shared" si="16"/>
        <v>0.33333333333333304</v>
      </c>
      <c r="K149" s="232" t="s">
        <v>3190</v>
      </c>
      <c r="L149" s="224">
        <v>1200</v>
      </c>
      <c r="M149" s="224">
        <v>26</v>
      </c>
      <c r="N149" s="108"/>
      <c r="O149" s="108">
        <v>10</v>
      </c>
      <c r="P149" s="108">
        <f t="shared" si="11"/>
        <v>0</v>
      </c>
      <c r="Q149" s="108">
        <v>0</v>
      </c>
      <c r="R149" s="108">
        <v>70</v>
      </c>
      <c r="S149" s="108">
        <f t="shared" si="12"/>
        <v>0</v>
      </c>
      <c r="T149" s="211">
        <v>0</v>
      </c>
      <c r="U149" s="211">
        <v>0</v>
      </c>
      <c r="V149" s="108">
        <v>30</v>
      </c>
      <c r="W149" s="214">
        <f t="shared" si="13"/>
        <v>1230</v>
      </c>
    </row>
    <row r="150" spans="1:23" ht="18">
      <c r="A150" s="210">
        <v>44933</v>
      </c>
      <c r="B150" s="211" t="s">
        <v>3240</v>
      </c>
      <c r="C150" s="108" t="s">
        <v>3460</v>
      </c>
      <c r="D150" s="108"/>
      <c r="E150" s="211" t="s">
        <v>3461</v>
      </c>
      <c r="F150" s="211" t="s">
        <v>48</v>
      </c>
      <c r="G150" s="211" t="s">
        <v>3462</v>
      </c>
      <c r="H150" s="212">
        <v>0.54166666666666696</v>
      </c>
      <c r="I150" s="212">
        <v>0.875</v>
      </c>
      <c r="J150" s="212">
        <f t="shared" si="16"/>
        <v>0.33333333333333304</v>
      </c>
      <c r="K150" s="232" t="s">
        <v>3190</v>
      </c>
      <c r="L150" s="224">
        <v>1200</v>
      </c>
      <c r="M150" s="108"/>
      <c r="N150" s="108"/>
      <c r="O150" s="108"/>
      <c r="P150" s="108">
        <f t="shared" si="11"/>
        <v>0</v>
      </c>
      <c r="Q150" s="108"/>
      <c r="R150" s="108"/>
      <c r="S150" s="108">
        <f t="shared" si="12"/>
        <v>0</v>
      </c>
      <c r="T150" s="108"/>
      <c r="U150" s="108"/>
      <c r="V150" s="108"/>
      <c r="W150" s="214">
        <f t="shared" si="13"/>
        <v>1200</v>
      </c>
    </row>
    <row r="151" spans="1:23" ht="18">
      <c r="A151" s="210">
        <v>44934</v>
      </c>
      <c r="B151" s="211" t="s">
        <v>3240</v>
      </c>
      <c r="C151" s="211" t="s">
        <v>3257</v>
      </c>
      <c r="D151" s="211"/>
      <c r="E151" s="211" t="s">
        <v>3461</v>
      </c>
      <c r="F151" s="211" t="s">
        <v>48</v>
      </c>
      <c r="G151" s="211" t="s">
        <v>3462</v>
      </c>
      <c r="H151" s="212">
        <v>0.66666666666666696</v>
      </c>
      <c r="I151" s="212">
        <v>1.1041666666666701</v>
      </c>
      <c r="J151" s="212">
        <f t="shared" si="16"/>
        <v>0.43750000000000311</v>
      </c>
      <c r="K151" s="232" t="s">
        <v>3463</v>
      </c>
      <c r="L151" s="224">
        <v>1200</v>
      </c>
      <c r="M151" s="224">
        <v>29</v>
      </c>
      <c r="N151" s="108">
        <v>0</v>
      </c>
      <c r="O151" s="108">
        <v>10</v>
      </c>
      <c r="P151" s="108">
        <f t="shared" si="11"/>
        <v>0</v>
      </c>
      <c r="Q151" s="108">
        <v>3</v>
      </c>
      <c r="R151" s="108">
        <v>70</v>
      </c>
      <c r="S151" s="108">
        <f t="shared" si="12"/>
        <v>210</v>
      </c>
      <c r="T151" s="211">
        <v>5</v>
      </c>
      <c r="U151" s="211">
        <v>0</v>
      </c>
      <c r="V151" s="108">
        <v>60</v>
      </c>
      <c r="W151" s="214">
        <f t="shared" si="13"/>
        <v>1475</v>
      </c>
    </row>
    <row r="152" spans="1:23" ht="18">
      <c r="A152" s="210">
        <v>44935</v>
      </c>
      <c r="B152" s="211" t="s">
        <v>3240</v>
      </c>
      <c r="C152" s="211" t="s">
        <v>3257</v>
      </c>
      <c r="D152" s="211"/>
      <c r="E152" s="211" t="s">
        <v>3461</v>
      </c>
      <c r="F152" s="211" t="s">
        <v>48</v>
      </c>
      <c r="G152" s="211" t="s">
        <v>3462</v>
      </c>
      <c r="H152" s="212">
        <v>0.58333333333333304</v>
      </c>
      <c r="I152" s="212">
        <v>0.91319444444444497</v>
      </c>
      <c r="J152" s="212">
        <f t="shared" si="16"/>
        <v>0.32986111111111194</v>
      </c>
      <c r="K152" s="232" t="s">
        <v>3464</v>
      </c>
      <c r="L152" s="224">
        <v>1200</v>
      </c>
      <c r="M152" s="224">
        <v>111</v>
      </c>
      <c r="N152" s="108">
        <v>11</v>
      </c>
      <c r="O152" s="108">
        <v>10</v>
      </c>
      <c r="P152" s="108">
        <f t="shared" si="11"/>
        <v>110</v>
      </c>
      <c r="Q152" s="108">
        <v>0</v>
      </c>
      <c r="R152" s="108">
        <v>70</v>
      </c>
      <c r="S152" s="108">
        <f t="shared" si="12"/>
        <v>0</v>
      </c>
      <c r="T152" s="211">
        <v>24</v>
      </c>
      <c r="U152" s="211">
        <v>0</v>
      </c>
      <c r="V152" s="108">
        <v>30</v>
      </c>
      <c r="W152" s="214">
        <f t="shared" si="13"/>
        <v>1364</v>
      </c>
    </row>
    <row r="153" spans="1:23" ht="18">
      <c r="A153" s="210">
        <v>44933</v>
      </c>
      <c r="B153" s="211" t="s">
        <v>3240</v>
      </c>
      <c r="C153" s="211" t="s">
        <v>35</v>
      </c>
      <c r="D153" s="217" t="s">
        <v>3465</v>
      </c>
      <c r="E153" s="211" t="s">
        <v>3466</v>
      </c>
      <c r="F153" s="211" t="s">
        <v>48</v>
      </c>
      <c r="G153" s="227" t="s">
        <v>3467</v>
      </c>
      <c r="H153" s="212">
        <v>0.62847222222222199</v>
      </c>
      <c r="I153" s="212">
        <v>0.83333333333333304</v>
      </c>
      <c r="J153" s="212">
        <f t="shared" si="16"/>
        <v>0.20486111111111105</v>
      </c>
      <c r="K153" s="213" t="s">
        <v>3468</v>
      </c>
      <c r="L153" s="224">
        <v>1200</v>
      </c>
      <c r="M153" s="229">
        <v>313</v>
      </c>
      <c r="N153" s="108">
        <v>213</v>
      </c>
      <c r="O153" s="108">
        <v>10</v>
      </c>
      <c r="P153" s="108">
        <f t="shared" si="11"/>
        <v>2130</v>
      </c>
      <c r="Q153" s="108">
        <v>0</v>
      </c>
      <c r="R153" s="108">
        <v>70</v>
      </c>
      <c r="S153" s="108">
        <f t="shared" si="12"/>
        <v>0</v>
      </c>
      <c r="T153" s="108">
        <v>207</v>
      </c>
      <c r="U153" s="211">
        <v>0</v>
      </c>
      <c r="V153" s="108">
        <v>30</v>
      </c>
      <c r="W153" s="214">
        <f t="shared" si="13"/>
        <v>3567</v>
      </c>
    </row>
    <row r="154" spans="1:23" ht="18">
      <c r="A154" s="210">
        <v>44934</v>
      </c>
      <c r="B154" s="211" t="s">
        <v>3240</v>
      </c>
      <c r="C154" s="211" t="s">
        <v>35</v>
      </c>
      <c r="D154" s="217" t="s">
        <v>3465</v>
      </c>
      <c r="E154" s="211" t="s">
        <v>3466</v>
      </c>
      <c r="F154" s="211" t="s">
        <v>48</v>
      </c>
      <c r="G154" s="227" t="s">
        <v>3467</v>
      </c>
      <c r="H154" s="212">
        <v>0.66666666666666696</v>
      </c>
      <c r="I154" s="212">
        <v>1.0625</v>
      </c>
      <c r="J154" s="212">
        <f t="shared" si="16"/>
        <v>0.39583333333333304</v>
      </c>
      <c r="K154" s="231" t="s">
        <v>3469</v>
      </c>
      <c r="L154" s="224">
        <v>1200</v>
      </c>
      <c r="M154" s="218">
        <v>28</v>
      </c>
      <c r="N154" s="108">
        <v>0</v>
      </c>
      <c r="O154" s="108">
        <v>10</v>
      </c>
      <c r="P154" s="108">
        <f t="shared" si="11"/>
        <v>0</v>
      </c>
      <c r="Q154" s="108">
        <v>2</v>
      </c>
      <c r="R154" s="108">
        <v>70</v>
      </c>
      <c r="S154" s="108">
        <f t="shared" si="12"/>
        <v>140</v>
      </c>
      <c r="T154" s="211">
        <v>0</v>
      </c>
      <c r="U154" s="211">
        <v>35</v>
      </c>
      <c r="V154" s="108">
        <v>60</v>
      </c>
      <c r="W154" s="214">
        <f t="shared" si="13"/>
        <v>1435</v>
      </c>
    </row>
    <row r="155" spans="1:23" ht="18">
      <c r="A155" s="210">
        <v>44935</v>
      </c>
      <c r="B155" s="211" t="s">
        <v>3240</v>
      </c>
      <c r="C155" s="211" t="s">
        <v>35</v>
      </c>
      <c r="D155" s="211" t="s">
        <v>3465</v>
      </c>
      <c r="E155" s="211" t="s">
        <v>3466</v>
      </c>
      <c r="F155" s="211" t="s">
        <v>48</v>
      </c>
      <c r="G155" s="211" t="s">
        <v>3467</v>
      </c>
      <c r="H155" s="212">
        <v>0.4375</v>
      </c>
      <c r="I155" s="212">
        <v>0.63194444444444398</v>
      </c>
      <c r="J155" s="212">
        <f t="shared" si="16"/>
        <v>0.19444444444444398</v>
      </c>
      <c r="K155" s="232" t="s">
        <v>3470</v>
      </c>
      <c r="L155" s="224">
        <v>1200</v>
      </c>
      <c r="M155" s="218">
        <v>310</v>
      </c>
      <c r="N155" s="108">
        <v>210</v>
      </c>
      <c r="O155" s="108">
        <v>10</v>
      </c>
      <c r="P155" s="108">
        <f>N155*O155</f>
        <v>2100</v>
      </c>
      <c r="Q155" s="108">
        <v>0</v>
      </c>
      <c r="R155" s="108">
        <v>70</v>
      </c>
      <c r="S155" s="108">
        <f>Q155*R155</f>
        <v>0</v>
      </c>
      <c r="T155" s="108">
        <v>207</v>
      </c>
      <c r="U155" s="211">
        <v>0</v>
      </c>
      <c r="V155" s="108">
        <v>30</v>
      </c>
      <c r="W155" s="214">
        <f t="shared" si="13"/>
        <v>3537</v>
      </c>
    </row>
    <row r="156" spans="1:23" ht="18">
      <c r="A156" s="210">
        <v>44933</v>
      </c>
      <c r="B156" s="211" t="s">
        <v>3240</v>
      </c>
      <c r="C156" s="211" t="s">
        <v>35</v>
      </c>
      <c r="D156" s="217" t="s">
        <v>3471</v>
      </c>
      <c r="E156" s="211" t="s">
        <v>3472</v>
      </c>
      <c r="F156" s="211" t="s">
        <v>48</v>
      </c>
      <c r="G156" s="227" t="s">
        <v>3473</v>
      </c>
      <c r="H156" s="212">
        <v>0.98958333333333304</v>
      </c>
      <c r="I156" s="212">
        <v>1.0277777777777799</v>
      </c>
      <c r="J156" s="212">
        <f t="shared" si="16"/>
        <v>3.8194444444446862E-2</v>
      </c>
      <c r="K156" s="213" t="s">
        <v>3291</v>
      </c>
      <c r="L156" s="224">
        <v>1200</v>
      </c>
      <c r="M156" s="229">
        <v>45</v>
      </c>
      <c r="N156" s="108">
        <v>0</v>
      </c>
      <c r="O156" s="108">
        <v>10</v>
      </c>
      <c r="P156" s="108">
        <f t="shared" si="11"/>
        <v>0</v>
      </c>
      <c r="Q156" s="108">
        <v>0</v>
      </c>
      <c r="R156" s="108">
        <v>70</v>
      </c>
      <c r="S156" s="108">
        <f t="shared" si="12"/>
        <v>0</v>
      </c>
      <c r="T156" s="211">
        <v>12</v>
      </c>
      <c r="U156" s="211">
        <v>0</v>
      </c>
      <c r="V156" s="108"/>
      <c r="W156" s="214">
        <f t="shared" si="13"/>
        <v>1212</v>
      </c>
    </row>
    <row r="157" spans="1:23" ht="18">
      <c r="A157" s="210">
        <v>44934</v>
      </c>
      <c r="B157" s="211" t="s">
        <v>3240</v>
      </c>
      <c r="C157" s="211" t="s">
        <v>35</v>
      </c>
      <c r="D157" s="217" t="s">
        <v>3471</v>
      </c>
      <c r="E157" s="211" t="s">
        <v>3472</v>
      </c>
      <c r="F157" s="211" t="s">
        <v>48</v>
      </c>
      <c r="G157" s="227" t="s">
        <v>3473</v>
      </c>
      <c r="H157" s="212">
        <v>0.66666666666666696</v>
      </c>
      <c r="I157" s="212">
        <v>1.00694444444444</v>
      </c>
      <c r="J157" s="212">
        <f t="shared" si="16"/>
        <v>0.34027777777777302</v>
      </c>
      <c r="K157" s="231" t="s">
        <v>3474</v>
      </c>
      <c r="L157" s="224">
        <v>1200</v>
      </c>
      <c r="M157" s="218">
        <v>21</v>
      </c>
      <c r="N157" s="108">
        <v>0</v>
      </c>
      <c r="O157" s="108">
        <v>10</v>
      </c>
      <c r="P157" s="108">
        <f t="shared" si="11"/>
        <v>0</v>
      </c>
      <c r="Q157" s="108">
        <v>1</v>
      </c>
      <c r="R157" s="108">
        <v>70</v>
      </c>
      <c r="S157" s="108">
        <f t="shared" si="12"/>
        <v>70</v>
      </c>
      <c r="T157" s="211">
        <v>7</v>
      </c>
      <c r="U157" s="211">
        <v>20</v>
      </c>
      <c r="V157" s="108">
        <v>60</v>
      </c>
      <c r="W157" s="214">
        <f t="shared" si="13"/>
        <v>1357</v>
      </c>
    </row>
    <row r="158" spans="1:23" ht="18">
      <c r="A158" s="210">
        <v>44935</v>
      </c>
      <c r="B158" s="211" t="s">
        <v>3240</v>
      </c>
      <c r="C158" s="211" t="s">
        <v>35</v>
      </c>
      <c r="D158" s="211" t="s">
        <v>3471</v>
      </c>
      <c r="E158" s="211" t="s">
        <v>3472</v>
      </c>
      <c r="F158" s="211" t="s">
        <v>48</v>
      </c>
      <c r="G158" s="211" t="s">
        <v>3473</v>
      </c>
      <c r="H158" s="212">
        <v>0.5</v>
      </c>
      <c r="I158" s="212">
        <v>0.64444444444444404</v>
      </c>
      <c r="J158" s="212">
        <f t="shared" si="16"/>
        <v>0.14444444444444404</v>
      </c>
      <c r="K158" s="232" t="s">
        <v>3475</v>
      </c>
      <c r="L158" s="224">
        <v>1200</v>
      </c>
      <c r="M158" s="218">
        <v>45</v>
      </c>
      <c r="N158" s="108">
        <v>0</v>
      </c>
      <c r="O158" s="108">
        <v>10</v>
      </c>
      <c r="P158" s="108">
        <f t="shared" si="11"/>
        <v>0</v>
      </c>
      <c r="Q158" s="108">
        <v>0</v>
      </c>
      <c r="R158" s="108">
        <v>70</v>
      </c>
      <c r="S158" s="108">
        <f t="shared" si="12"/>
        <v>0</v>
      </c>
      <c r="T158" s="211">
        <v>12</v>
      </c>
      <c r="U158" s="211">
        <v>0</v>
      </c>
      <c r="V158" s="108"/>
      <c r="W158" s="214">
        <f t="shared" si="13"/>
        <v>1212</v>
      </c>
    </row>
    <row r="159" spans="1:23" ht="18">
      <c r="A159" s="210">
        <v>44933</v>
      </c>
      <c r="B159" s="211" t="s">
        <v>3240</v>
      </c>
      <c r="C159" s="211" t="s">
        <v>35</v>
      </c>
      <c r="D159" s="217" t="s">
        <v>3476</v>
      </c>
      <c r="E159" s="211" t="s">
        <v>3477</v>
      </c>
      <c r="F159" s="211" t="s">
        <v>3243</v>
      </c>
      <c r="G159" s="211" t="s">
        <v>3478</v>
      </c>
      <c r="H159" s="212">
        <v>0.70138888888888895</v>
      </c>
      <c r="I159" s="212">
        <v>0.97916666666666696</v>
      </c>
      <c r="J159" s="212">
        <f t="shared" si="16"/>
        <v>0.27777777777777801</v>
      </c>
      <c r="K159" s="213" t="s">
        <v>3479</v>
      </c>
      <c r="L159" s="211">
        <v>3000</v>
      </c>
      <c r="M159" s="218">
        <v>60</v>
      </c>
      <c r="N159" s="108">
        <v>0</v>
      </c>
      <c r="O159" s="108">
        <v>50</v>
      </c>
      <c r="P159" s="108">
        <f t="shared" si="11"/>
        <v>0</v>
      </c>
      <c r="Q159" s="108">
        <v>0</v>
      </c>
      <c r="R159" s="108">
        <v>250</v>
      </c>
      <c r="S159" s="108">
        <f t="shared" si="12"/>
        <v>0</v>
      </c>
      <c r="T159" s="211">
        <v>12</v>
      </c>
      <c r="U159" s="108">
        <v>35</v>
      </c>
      <c r="V159" s="108">
        <v>30</v>
      </c>
      <c r="W159" s="214">
        <f t="shared" si="13"/>
        <v>3077</v>
      </c>
    </row>
    <row r="160" spans="1:23" ht="18">
      <c r="A160" s="210">
        <v>44934</v>
      </c>
      <c r="B160" s="211" t="s">
        <v>3240</v>
      </c>
      <c r="C160" s="211" t="s">
        <v>35</v>
      </c>
      <c r="D160" s="217" t="s">
        <v>3476</v>
      </c>
      <c r="E160" s="211" t="s">
        <v>3477</v>
      </c>
      <c r="F160" s="211" t="s">
        <v>3243</v>
      </c>
      <c r="G160" s="211" t="s">
        <v>3478</v>
      </c>
      <c r="H160" s="215">
        <v>0.46527777777777801</v>
      </c>
      <c r="I160" s="212">
        <v>1.0972222222222201</v>
      </c>
      <c r="J160" s="212">
        <f t="shared" si="16"/>
        <v>0.63194444444444209</v>
      </c>
      <c r="K160" s="213" t="s">
        <v>3480</v>
      </c>
      <c r="L160" s="211">
        <v>3000</v>
      </c>
      <c r="M160" s="218">
        <v>38</v>
      </c>
      <c r="N160" s="108">
        <v>0</v>
      </c>
      <c r="O160" s="108">
        <v>50</v>
      </c>
      <c r="P160" s="108">
        <f t="shared" si="11"/>
        <v>0</v>
      </c>
      <c r="Q160" s="108">
        <v>8</v>
      </c>
      <c r="R160" s="108">
        <v>250</v>
      </c>
      <c r="S160" s="108">
        <f t="shared" si="12"/>
        <v>2000</v>
      </c>
      <c r="T160" s="108">
        <v>0</v>
      </c>
      <c r="U160" s="108">
        <v>20</v>
      </c>
      <c r="V160" s="108">
        <v>90</v>
      </c>
      <c r="W160" s="214">
        <f t="shared" si="13"/>
        <v>5110</v>
      </c>
    </row>
    <row r="161" spans="1:23" ht="18">
      <c r="A161" s="210">
        <v>44935</v>
      </c>
      <c r="B161" s="211" t="s">
        <v>3240</v>
      </c>
      <c r="C161" s="211" t="s">
        <v>35</v>
      </c>
      <c r="D161" s="217" t="s">
        <v>3476</v>
      </c>
      <c r="E161" s="211" t="s">
        <v>3477</v>
      </c>
      <c r="F161" s="211" t="s">
        <v>3243</v>
      </c>
      <c r="G161" s="211" t="s">
        <v>3478</v>
      </c>
      <c r="H161" s="215">
        <v>0.483333333333333</v>
      </c>
      <c r="I161" s="212">
        <v>0.68611111111111101</v>
      </c>
      <c r="J161" s="212">
        <f t="shared" si="16"/>
        <v>0.202777777777778</v>
      </c>
      <c r="K161" s="216" t="s">
        <v>3268</v>
      </c>
      <c r="L161" s="211">
        <v>3000</v>
      </c>
      <c r="M161" s="218">
        <v>44</v>
      </c>
      <c r="N161" s="108">
        <v>0</v>
      </c>
      <c r="O161" s="108">
        <v>50</v>
      </c>
      <c r="P161" s="108">
        <f t="shared" si="11"/>
        <v>0</v>
      </c>
      <c r="Q161" s="108">
        <v>0</v>
      </c>
      <c r="R161" s="108">
        <v>250</v>
      </c>
      <c r="S161" s="108">
        <f t="shared" si="12"/>
        <v>0</v>
      </c>
      <c r="T161" s="108">
        <v>12</v>
      </c>
      <c r="U161" s="108">
        <v>0</v>
      </c>
      <c r="V161" s="108">
        <v>30</v>
      </c>
      <c r="W161" s="214">
        <f t="shared" si="13"/>
        <v>3042</v>
      </c>
    </row>
    <row r="162" spans="1:23" ht="18">
      <c r="A162" s="210">
        <v>44933</v>
      </c>
      <c r="B162" s="211" t="s">
        <v>3240</v>
      </c>
      <c r="C162" s="211" t="s">
        <v>35</v>
      </c>
      <c r="D162" s="217" t="s">
        <v>3481</v>
      </c>
      <c r="E162" s="211" t="s">
        <v>3482</v>
      </c>
      <c r="F162" s="211" t="s">
        <v>3243</v>
      </c>
      <c r="G162" s="211" t="s">
        <v>3483</v>
      </c>
      <c r="H162" s="215">
        <v>0.5</v>
      </c>
      <c r="I162" s="212">
        <v>0.83333333333333304</v>
      </c>
      <c r="J162" s="212">
        <f t="shared" si="16"/>
        <v>0.33333333333333304</v>
      </c>
      <c r="K162" s="213" t="s">
        <v>3190</v>
      </c>
      <c r="L162" s="211">
        <v>3000</v>
      </c>
      <c r="M162" s="218">
        <v>60</v>
      </c>
      <c r="N162" s="108">
        <v>0</v>
      </c>
      <c r="O162" s="108">
        <v>50</v>
      </c>
      <c r="P162" s="108">
        <f t="shared" si="11"/>
        <v>0</v>
      </c>
      <c r="Q162" s="108">
        <v>0</v>
      </c>
      <c r="R162" s="108">
        <v>250</v>
      </c>
      <c r="S162" s="108">
        <f t="shared" si="12"/>
        <v>0</v>
      </c>
      <c r="T162" s="108">
        <v>12</v>
      </c>
      <c r="U162" s="108">
        <v>5</v>
      </c>
      <c r="V162" s="108">
        <v>30</v>
      </c>
      <c r="W162" s="214">
        <f t="shared" si="13"/>
        <v>3047</v>
      </c>
    </row>
    <row r="163" spans="1:23" ht="18">
      <c r="A163" s="210">
        <v>44934</v>
      </c>
      <c r="B163" s="211" t="s">
        <v>3240</v>
      </c>
      <c r="C163" s="211" t="s">
        <v>35</v>
      </c>
      <c r="D163" s="217" t="s">
        <v>3481</v>
      </c>
      <c r="E163" s="211" t="s">
        <v>3482</v>
      </c>
      <c r="F163" s="211" t="s">
        <v>3243</v>
      </c>
      <c r="G163" s="211" t="s">
        <v>3483</v>
      </c>
      <c r="H163" s="215">
        <v>0.66666666666666696</v>
      </c>
      <c r="I163" s="212">
        <v>1</v>
      </c>
      <c r="J163" s="212">
        <f t="shared" si="16"/>
        <v>0.33333333333333304</v>
      </c>
      <c r="K163" s="213" t="s">
        <v>3190</v>
      </c>
      <c r="L163" s="211">
        <v>3000</v>
      </c>
      <c r="M163" s="218">
        <v>0</v>
      </c>
      <c r="N163" s="108">
        <v>0</v>
      </c>
      <c r="O163" s="108">
        <v>50</v>
      </c>
      <c r="P163" s="108">
        <f t="shared" si="11"/>
        <v>0</v>
      </c>
      <c r="Q163" s="108">
        <v>0</v>
      </c>
      <c r="R163" s="108">
        <v>250</v>
      </c>
      <c r="S163" s="108">
        <f t="shared" si="12"/>
        <v>0</v>
      </c>
      <c r="T163" s="211">
        <v>0</v>
      </c>
      <c r="U163" s="211">
        <v>0</v>
      </c>
      <c r="V163" s="108">
        <v>30</v>
      </c>
      <c r="W163" s="214">
        <f t="shared" si="13"/>
        <v>3030</v>
      </c>
    </row>
    <row r="164" spans="1:23" ht="18">
      <c r="A164" s="210">
        <v>44935</v>
      </c>
      <c r="B164" s="211" t="s">
        <v>3240</v>
      </c>
      <c r="C164" s="211" t="s">
        <v>35</v>
      </c>
      <c r="D164" s="217" t="s">
        <v>3257</v>
      </c>
      <c r="E164" s="211" t="s">
        <v>3482</v>
      </c>
      <c r="F164" s="211" t="s">
        <v>3243</v>
      </c>
      <c r="G164" s="211" t="s">
        <v>3483</v>
      </c>
      <c r="H164" s="215">
        <v>0.70833333333333304</v>
      </c>
      <c r="I164" s="212">
        <v>0.98263888888888895</v>
      </c>
      <c r="J164" s="212">
        <f t="shared" si="16"/>
        <v>0.27430555555555591</v>
      </c>
      <c r="K164" s="216" t="s">
        <v>3190</v>
      </c>
      <c r="L164" s="211">
        <v>3000</v>
      </c>
      <c r="M164" s="218">
        <v>0</v>
      </c>
      <c r="N164" s="108">
        <v>0</v>
      </c>
      <c r="O164" s="108">
        <v>50</v>
      </c>
      <c r="P164" s="108">
        <f t="shared" si="11"/>
        <v>0</v>
      </c>
      <c r="Q164" s="108">
        <v>0</v>
      </c>
      <c r="R164" s="108">
        <v>250</v>
      </c>
      <c r="S164" s="108">
        <f t="shared" si="12"/>
        <v>0</v>
      </c>
      <c r="T164" s="211">
        <v>0</v>
      </c>
      <c r="U164" s="211">
        <v>0</v>
      </c>
      <c r="V164" s="108">
        <v>30</v>
      </c>
      <c r="W164" s="214">
        <f t="shared" si="13"/>
        <v>3030</v>
      </c>
    </row>
    <row r="165" spans="1:23" ht="18">
      <c r="A165" s="210">
        <v>44933</v>
      </c>
      <c r="B165" s="211" t="s">
        <v>3240</v>
      </c>
      <c r="C165" s="211" t="s">
        <v>35</v>
      </c>
      <c r="D165" s="217" t="s">
        <v>3484</v>
      </c>
      <c r="E165" s="211" t="s">
        <v>3485</v>
      </c>
      <c r="F165" s="211" t="s">
        <v>3243</v>
      </c>
      <c r="G165" s="211" t="s">
        <v>3486</v>
      </c>
      <c r="H165" s="226">
        <v>0.4375</v>
      </c>
      <c r="I165" s="212">
        <v>0.79166666666666696</v>
      </c>
      <c r="J165" s="212">
        <f t="shared" si="16"/>
        <v>0.35416666666666696</v>
      </c>
      <c r="K165" s="213" t="s">
        <v>3487</v>
      </c>
      <c r="L165" s="211">
        <v>3500</v>
      </c>
      <c r="M165" s="218">
        <v>50</v>
      </c>
      <c r="N165" s="108">
        <v>0</v>
      </c>
      <c r="O165" s="108">
        <v>50</v>
      </c>
      <c r="P165" s="108">
        <f t="shared" si="11"/>
        <v>0</v>
      </c>
      <c r="Q165" s="108">
        <v>1</v>
      </c>
      <c r="R165" s="108">
        <v>250</v>
      </c>
      <c r="S165" s="108">
        <f t="shared" si="12"/>
        <v>250</v>
      </c>
      <c r="T165" s="108">
        <v>12</v>
      </c>
      <c r="U165" s="108">
        <v>25</v>
      </c>
      <c r="V165" s="108">
        <v>60</v>
      </c>
      <c r="W165" s="214">
        <f t="shared" si="13"/>
        <v>3847</v>
      </c>
    </row>
    <row r="166" spans="1:23" ht="18">
      <c r="A166" s="210">
        <v>44934</v>
      </c>
      <c r="B166" s="211" t="s">
        <v>3240</v>
      </c>
      <c r="C166" s="211" t="s">
        <v>35</v>
      </c>
      <c r="D166" s="217" t="s">
        <v>3484</v>
      </c>
      <c r="E166" s="211" t="s">
        <v>3485</v>
      </c>
      <c r="F166" s="211" t="s">
        <v>3243</v>
      </c>
      <c r="G166" s="211" t="s">
        <v>3486</v>
      </c>
      <c r="H166" s="215">
        <v>0.66666666666666696</v>
      </c>
      <c r="I166" s="212">
        <v>1</v>
      </c>
      <c r="J166" s="212">
        <f t="shared" si="16"/>
        <v>0.33333333333333304</v>
      </c>
      <c r="K166" s="213" t="s">
        <v>3190</v>
      </c>
      <c r="L166" s="211">
        <v>3500</v>
      </c>
      <c r="M166" s="218">
        <v>0</v>
      </c>
      <c r="N166" s="108">
        <v>0</v>
      </c>
      <c r="O166" s="108">
        <v>50</v>
      </c>
      <c r="P166" s="108">
        <f t="shared" si="11"/>
        <v>0</v>
      </c>
      <c r="Q166" s="108">
        <v>0</v>
      </c>
      <c r="R166" s="108">
        <v>250</v>
      </c>
      <c r="S166" s="108">
        <f t="shared" si="12"/>
        <v>0</v>
      </c>
      <c r="T166" s="211">
        <v>0</v>
      </c>
      <c r="U166" s="211">
        <v>0</v>
      </c>
      <c r="V166" s="108">
        <v>30</v>
      </c>
      <c r="W166" s="214">
        <f t="shared" si="13"/>
        <v>3530</v>
      </c>
    </row>
    <row r="167" spans="1:23" ht="18">
      <c r="A167" s="210">
        <v>44935</v>
      </c>
      <c r="B167" s="211" t="s">
        <v>3240</v>
      </c>
      <c r="C167" s="211" t="s">
        <v>35</v>
      </c>
      <c r="D167" s="217" t="s">
        <v>3484</v>
      </c>
      <c r="E167" s="211" t="s">
        <v>3485</v>
      </c>
      <c r="F167" s="211" t="s">
        <v>3243</v>
      </c>
      <c r="G167" s="211" t="s">
        <v>3486</v>
      </c>
      <c r="H167" s="215">
        <v>0.58333333333333304</v>
      </c>
      <c r="I167" s="212">
        <v>0.76111111111111096</v>
      </c>
      <c r="J167" s="212">
        <f t="shared" si="16"/>
        <v>0.17777777777777792</v>
      </c>
      <c r="K167" s="216" t="s">
        <v>3488</v>
      </c>
      <c r="L167" s="211">
        <v>3500</v>
      </c>
      <c r="M167" s="218">
        <v>332</v>
      </c>
      <c r="N167" s="108">
        <v>232</v>
      </c>
      <c r="O167" s="108">
        <v>50</v>
      </c>
      <c r="P167" s="108">
        <f>N167*O167</f>
        <v>11600</v>
      </c>
      <c r="Q167" s="108">
        <v>0</v>
      </c>
      <c r="R167" s="108">
        <v>250</v>
      </c>
      <c r="S167" s="108">
        <f>Q167*R167</f>
        <v>0</v>
      </c>
      <c r="T167" s="108">
        <v>136</v>
      </c>
      <c r="U167" s="108">
        <v>0</v>
      </c>
      <c r="V167" s="108">
        <v>30</v>
      </c>
      <c r="W167" s="214">
        <f t="shared" si="13"/>
        <v>15266</v>
      </c>
    </row>
    <row r="168" spans="1:23" ht="18">
      <c r="A168" s="210">
        <v>44933</v>
      </c>
      <c r="B168" s="211" t="s">
        <v>3240</v>
      </c>
      <c r="C168" s="211" t="s">
        <v>35</v>
      </c>
      <c r="D168" s="217" t="s">
        <v>3489</v>
      </c>
      <c r="E168" s="211" t="s">
        <v>3490</v>
      </c>
      <c r="F168" s="211" t="s">
        <v>3243</v>
      </c>
      <c r="G168" s="211" t="s">
        <v>3491</v>
      </c>
      <c r="H168" s="212">
        <v>0.70833333333333304</v>
      </c>
      <c r="I168" s="212">
        <v>0.78611111111111098</v>
      </c>
      <c r="J168" s="212">
        <f t="shared" si="16"/>
        <v>7.7777777777777946E-2</v>
      </c>
      <c r="K168" s="213" t="s">
        <v>3291</v>
      </c>
      <c r="L168" s="211">
        <v>3000</v>
      </c>
      <c r="M168" s="218">
        <v>45</v>
      </c>
      <c r="N168" s="108">
        <v>0</v>
      </c>
      <c r="O168" s="108">
        <v>50</v>
      </c>
      <c r="P168" s="108">
        <f t="shared" si="11"/>
        <v>0</v>
      </c>
      <c r="Q168" s="108">
        <v>0</v>
      </c>
      <c r="R168" s="108">
        <v>250</v>
      </c>
      <c r="S168" s="108">
        <f t="shared" si="12"/>
        <v>0</v>
      </c>
      <c r="T168" s="108">
        <v>12</v>
      </c>
      <c r="U168" s="108">
        <v>5</v>
      </c>
      <c r="V168" s="108"/>
      <c r="W168" s="214">
        <f t="shared" si="13"/>
        <v>3017</v>
      </c>
    </row>
    <row r="169" spans="1:23" ht="36">
      <c r="A169" s="210">
        <v>44934</v>
      </c>
      <c r="B169" s="211" t="s">
        <v>3240</v>
      </c>
      <c r="C169" s="211" t="s">
        <v>35</v>
      </c>
      <c r="D169" s="217" t="s">
        <v>3489</v>
      </c>
      <c r="E169" s="211" t="s">
        <v>3490</v>
      </c>
      <c r="F169" s="211" t="s">
        <v>3243</v>
      </c>
      <c r="G169" s="211" t="s">
        <v>3491</v>
      </c>
      <c r="H169" s="215">
        <v>0.375</v>
      </c>
      <c r="I169" s="212">
        <v>1.0277777777777777</v>
      </c>
      <c r="J169" s="212">
        <f t="shared" si="16"/>
        <v>0.65277777777777768</v>
      </c>
      <c r="K169" s="213" t="s">
        <v>3492</v>
      </c>
      <c r="L169" s="211">
        <v>3000</v>
      </c>
      <c r="M169" s="218">
        <v>81</v>
      </c>
      <c r="N169" s="108">
        <v>0</v>
      </c>
      <c r="O169" s="108">
        <v>50</v>
      </c>
      <c r="P169" s="108">
        <f t="shared" si="11"/>
        <v>0</v>
      </c>
      <c r="Q169" s="108">
        <v>8</v>
      </c>
      <c r="R169" s="108">
        <v>250</v>
      </c>
      <c r="S169" s="108">
        <f t="shared" si="12"/>
        <v>2000</v>
      </c>
      <c r="T169" s="108">
        <v>4</v>
      </c>
      <c r="U169" s="108">
        <v>0</v>
      </c>
      <c r="V169" s="108">
        <v>90</v>
      </c>
      <c r="W169" s="214">
        <f t="shared" si="13"/>
        <v>5094</v>
      </c>
    </row>
    <row r="170" spans="1:23" ht="18">
      <c r="A170" s="210">
        <v>44935</v>
      </c>
      <c r="B170" s="211" t="s">
        <v>3240</v>
      </c>
      <c r="C170" s="211" t="s">
        <v>35</v>
      </c>
      <c r="D170" s="217" t="s">
        <v>3489</v>
      </c>
      <c r="E170" s="211" t="s">
        <v>3490</v>
      </c>
      <c r="F170" s="211" t="s">
        <v>3243</v>
      </c>
      <c r="G170" s="211" t="s">
        <v>3491</v>
      </c>
      <c r="H170" s="215">
        <v>0.39583333333333298</v>
      </c>
      <c r="I170" s="212">
        <v>0.58333333333333304</v>
      </c>
      <c r="J170" s="212">
        <f t="shared" si="16"/>
        <v>0.18750000000000006</v>
      </c>
      <c r="K170" s="216" t="s">
        <v>3493</v>
      </c>
      <c r="L170" s="211">
        <v>3000</v>
      </c>
      <c r="M170" s="218">
        <v>135</v>
      </c>
      <c r="N170" s="219">
        <f>M170-100</f>
        <v>35</v>
      </c>
      <c r="O170" s="108">
        <v>50</v>
      </c>
      <c r="P170" s="108">
        <f t="shared" si="11"/>
        <v>1750</v>
      </c>
      <c r="Q170" s="108">
        <v>0</v>
      </c>
      <c r="R170" s="108">
        <v>250</v>
      </c>
      <c r="S170" s="108">
        <f t="shared" si="12"/>
        <v>0</v>
      </c>
      <c r="T170" s="108">
        <v>12</v>
      </c>
      <c r="U170" s="108">
        <v>30</v>
      </c>
      <c r="V170" s="108">
        <v>30</v>
      </c>
      <c r="W170" s="214">
        <f t="shared" si="13"/>
        <v>4822</v>
      </c>
    </row>
    <row r="171" spans="1:23" ht="36">
      <c r="A171" s="210">
        <v>44933</v>
      </c>
      <c r="B171" s="211" t="s">
        <v>3240</v>
      </c>
      <c r="C171" s="211" t="s">
        <v>35</v>
      </c>
      <c r="D171" s="217" t="s">
        <v>3494</v>
      </c>
      <c r="E171" s="211" t="s">
        <v>3495</v>
      </c>
      <c r="F171" s="211" t="s">
        <v>3243</v>
      </c>
      <c r="G171" s="211" t="s">
        <v>3496</v>
      </c>
      <c r="H171" s="215">
        <v>0.5</v>
      </c>
      <c r="I171" s="212">
        <v>1.1354166666666701</v>
      </c>
      <c r="J171" s="212">
        <f t="shared" si="16"/>
        <v>0.63541666666667007</v>
      </c>
      <c r="K171" s="213" t="s">
        <v>3497</v>
      </c>
      <c r="L171" s="211">
        <v>3500</v>
      </c>
      <c r="M171" s="218">
        <v>127</v>
      </c>
      <c r="N171" s="219">
        <f>M171-100</f>
        <v>27</v>
      </c>
      <c r="O171" s="108">
        <v>50</v>
      </c>
      <c r="P171" s="108">
        <f t="shared" si="11"/>
        <v>1350</v>
      </c>
      <c r="Q171" s="108">
        <v>8</v>
      </c>
      <c r="R171" s="108">
        <v>250</v>
      </c>
      <c r="S171" s="108">
        <f t="shared" si="12"/>
        <v>2000</v>
      </c>
      <c r="T171" s="108">
        <v>0</v>
      </c>
      <c r="U171" s="108">
        <v>55</v>
      </c>
      <c r="V171" s="108">
        <v>90</v>
      </c>
      <c r="W171" s="214">
        <f t="shared" si="13"/>
        <v>6995</v>
      </c>
    </row>
    <row r="172" spans="1:23" ht="18">
      <c r="A172" s="210">
        <v>44934</v>
      </c>
      <c r="B172" s="211" t="s">
        <v>3240</v>
      </c>
      <c r="C172" s="211" t="s">
        <v>35</v>
      </c>
      <c r="D172" s="217" t="s">
        <v>3494</v>
      </c>
      <c r="E172" s="211" t="s">
        <v>3495</v>
      </c>
      <c r="F172" s="211" t="s">
        <v>3243</v>
      </c>
      <c r="G172" s="211" t="s">
        <v>3496</v>
      </c>
      <c r="H172" s="215">
        <v>0.47222222222222199</v>
      </c>
      <c r="I172" s="212">
        <v>0.97916666666666696</v>
      </c>
      <c r="J172" s="212">
        <f t="shared" si="16"/>
        <v>0.50694444444444497</v>
      </c>
      <c r="K172" s="213" t="s">
        <v>3498</v>
      </c>
      <c r="L172" s="211">
        <v>3500</v>
      </c>
      <c r="M172" s="218">
        <v>20</v>
      </c>
      <c r="N172" s="108">
        <v>0</v>
      </c>
      <c r="O172" s="108">
        <v>50</v>
      </c>
      <c r="P172" s="108">
        <f t="shared" si="11"/>
        <v>0</v>
      </c>
      <c r="Q172" s="108">
        <v>5</v>
      </c>
      <c r="R172" s="108">
        <v>250</v>
      </c>
      <c r="S172" s="108">
        <f t="shared" si="12"/>
        <v>1250</v>
      </c>
      <c r="T172" s="108">
        <v>0</v>
      </c>
      <c r="U172" s="108">
        <v>35</v>
      </c>
      <c r="V172" s="108">
        <v>90</v>
      </c>
      <c r="W172" s="214">
        <f t="shared" si="13"/>
        <v>4875</v>
      </c>
    </row>
    <row r="173" spans="1:23" ht="18">
      <c r="A173" s="210">
        <v>44935</v>
      </c>
      <c r="B173" s="211" t="s">
        <v>3240</v>
      </c>
      <c r="C173" s="211" t="s">
        <v>35</v>
      </c>
      <c r="D173" s="217" t="s">
        <v>3494</v>
      </c>
      <c r="E173" s="211" t="s">
        <v>3495</v>
      </c>
      <c r="F173" s="211" t="s">
        <v>3243</v>
      </c>
      <c r="G173" s="211" t="s">
        <v>3496</v>
      </c>
      <c r="H173" s="215">
        <v>0.58333333333333304</v>
      </c>
      <c r="I173" s="212">
        <v>0.75</v>
      </c>
      <c r="J173" s="212">
        <f t="shared" si="16"/>
        <v>0.16666666666666696</v>
      </c>
      <c r="K173" s="216" t="s">
        <v>3190</v>
      </c>
      <c r="L173" s="211">
        <v>3500</v>
      </c>
      <c r="M173" s="218">
        <v>0</v>
      </c>
      <c r="N173" s="108">
        <v>0</v>
      </c>
      <c r="O173" s="108">
        <v>50</v>
      </c>
      <c r="P173" s="108">
        <f t="shared" si="11"/>
        <v>0</v>
      </c>
      <c r="Q173" s="108">
        <v>0</v>
      </c>
      <c r="R173" s="108">
        <v>250</v>
      </c>
      <c r="S173" s="108">
        <f t="shared" si="12"/>
        <v>0</v>
      </c>
      <c r="T173" s="211">
        <v>0</v>
      </c>
      <c r="U173" s="211">
        <v>0</v>
      </c>
      <c r="V173" s="108">
        <v>30</v>
      </c>
      <c r="W173" s="214">
        <f t="shared" si="13"/>
        <v>3530</v>
      </c>
    </row>
    <row r="174" spans="1:23" ht="18">
      <c r="A174" s="210">
        <v>44933</v>
      </c>
      <c r="B174" s="211" t="s">
        <v>3240</v>
      </c>
      <c r="C174" s="211" t="s">
        <v>3257</v>
      </c>
      <c r="D174" s="211"/>
      <c r="E174" s="211" t="s">
        <v>3499</v>
      </c>
      <c r="F174" s="211" t="s">
        <v>3243</v>
      </c>
      <c r="G174" s="211" t="s">
        <v>3500</v>
      </c>
      <c r="H174" s="215">
        <v>0.4375</v>
      </c>
      <c r="I174" s="212">
        <v>0.78472222222222199</v>
      </c>
      <c r="J174" s="212">
        <f t="shared" si="16"/>
        <v>0.34722222222222199</v>
      </c>
      <c r="K174" s="213" t="s">
        <v>3501</v>
      </c>
      <c r="L174" s="211">
        <v>3500</v>
      </c>
      <c r="M174" s="211">
        <v>187</v>
      </c>
      <c r="N174" s="108">
        <v>87</v>
      </c>
      <c r="O174" s="108">
        <v>50</v>
      </c>
      <c r="P174" s="108">
        <f>N174*O174</f>
        <v>4350</v>
      </c>
      <c r="Q174" s="108">
        <v>1</v>
      </c>
      <c r="R174" s="108">
        <v>250</v>
      </c>
      <c r="S174" s="108">
        <f>Q174*R174</f>
        <v>250</v>
      </c>
      <c r="T174" s="108">
        <v>24</v>
      </c>
      <c r="U174" s="108">
        <v>48</v>
      </c>
      <c r="V174" s="108">
        <v>60</v>
      </c>
      <c r="W174" s="214">
        <f t="shared" si="13"/>
        <v>8232</v>
      </c>
    </row>
    <row r="175" spans="1:23" ht="18">
      <c r="A175" s="210">
        <v>44934</v>
      </c>
      <c r="B175" s="211" t="s">
        <v>3240</v>
      </c>
      <c r="C175" s="211" t="s">
        <v>3257</v>
      </c>
      <c r="D175" s="211"/>
      <c r="E175" s="211" t="s">
        <v>3499</v>
      </c>
      <c r="F175" s="211" t="s">
        <v>3243</v>
      </c>
      <c r="G175" s="211" t="s">
        <v>3500</v>
      </c>
      <c r="H175" s="215">
        <v>0.58333333333333304</v>
      </c>
      <c r="I175" s="212">
        <v>1.1145833333333333</v>
      </c>
      <c r="J175" s="212">
        <f t="shared" si="16"/>
        <v>0.53125000000000022</v>
      </c>
      <c r="K175" s="213" t="s">
        <v>3502</v>
      </c>
      <c r="L175" s="211">
        <v>3500</v>
      </c>
      <c r="M175" s="211">
        <v>27</v>
      </c>
      <c r="N175" s="108">
        <v>0</v>
      </c>
      <c r="O175" s="108">
        <v>50</v>
      </c>
      <c r="P175" s="108">
        <f t="shared" si="11"/>
        <v>0</v>
      </c>
      <c r="Q175" s="108">
        <v>5</v>
      </c>
      <c r="R175" s="108">
        <v>250</v>
      </c>
      <c r="S175" s="108">
        <f t="shared" si="12"/>
        <v>1250</v>
      </c>
      <c r="T175" s="108">
        <v>0</v>
      </c>
      <c r="U175" s="108">
        <v>0</v>
      </c>
      <c r="V175" s="108">
        <v>90</v>
      </c>
      <c r="W175" s="214">
        <f t="shared" si="13"/>
        <v>4840</v>
      </c>
    </row>
    <row r="176" spans="1:23" ht="18">
      <c r="A176" s="210">
        <v>44935</v>
      </c>
      <c r="B176" s="211" t="s">
        <v>3240</v>
      </c>
      <c r="C176" s="211" t="s">
        <v>3257</v>
      </c>
      <c r="D176" s="211" t="s">
        <v>3257</v>
      </c>
      <c r="E176" s="211" t="s">
        <v>3499</v>
      </c>
      <c r="F176" s="211" t="s">
        <v>3243</v>
      </c>
      <c r="G176" s="211" t="s">
        <v>3500</v>
      </c>
      <c r="H176" s="215">
        <v>0.66666666666666696</v>
      </c>
      <c r="I176" s="212">
        <v>0.98263888888888895</v>
      </c>
      <c r="J176" s="212">
        <f t="shared" si="16"/>
        <v>0.31597222222222199</v>
      </c>
      <c r="K176" s="216" t="s">
        <v>3190</v>
      </c>
      <c r="L176" s="211">
        <v>3500</v>
      </c>
      <c r="M176" s="211">
        <v>4</v>
      </c>
      <c r="N176" s="108">
        <v>0</v>
      </c>
      <c r="O176" s="108">
        <v>50</v>
      </c>
      <c r="P176" s="108">
        <f t="shared" si="11"/>
        <v>0</v>
      </c>
      <c r="Q176" s="108">
        <v>0</v>
      </c>
      <c r="R176" s="108">
        <v>250</v>
      </c>
      <c r="S176" s="108">
        <f t="shared" si="12"/>
        <v>0</v>
      </c>
      <c r="T176" s="108">
        <v>0</v>
      </c>
      <c r="U176" s="108">
        <v>0</v>
      </c>
      <c r="V176" s="108">
        <v>30</v>
      </c>
      <c r="W176" s="214">
        <f t="shared" si="13"/>
        <v>3530</v>
      </c>
    </row>
    <row r="177" spans="1:23" ht="18">
      <c r="A177" s="210">
        <v>44933</v>
      </c>
      <c r="B177" s="211" t="s">
        <v>3240</v>
      </c>
      <c r="C177" s="211" t="s">
        <v>35</v>
      </c>
      <c r="D177" s="217" t="s">
        <v>3503</v>
      </c>
      <c r="E177" s="211" t="s">
        <v>3504</v>
      </c>
      <c r="F177" s="211" t="s">
        <v>3243</v>
      </c>
      <c r="G177" s="211" t="s">
        <v>3505</v>
      </c>
      <c r="H177" s="234">
        <v>0.94097222222222199</v>
      </c>
      <c r="I177" s="212">
        <v>0.96527777777777801</v>
      </c>
      <c r="J177" s="212">
        <f t="shared" si="16"/>
        <v>2.4305555555556024E-2</v>
      </c>
      <c r="K177" s="213" t="s">
        <v>3291</v>
      </c>
      <c r="L177" s="211">
        <v>3000</v>
      </c>
      <c r="M177" s="218">
        <v>48</v>
      </c>
      <c r="N177" s="108">
        <v>0</v>
      </c>
      <c r="O177" s="108">
        <v>50</v>
      </c>
      <c r="P177" s="108">
        <f t="shared" si="11"/>
        <v>0</v>
      </c>
      <c r="Q177" s="108">
        <v>0</v>
      </c>
      <c r="R177" s="108">
        <v>250</v>
      </c>
      <c r="S177" s="108">
        <f t="shared" si="12"/>
        <v>0</v>
      </c>
      <c r="T177" s="108">
        <v>12</v>
      </c>
      <c r="U177" s="108">
        <v>40</v>
      </c>
      <c r="V177" s="108"/>
      <c r="W177" s="214">
        <f t="shared" si="13"/>
        <v>3052</v>
      </c>
    </row>
    <row r="178" spans="1:23" ht="18">
      <c r="A178" s="210">
        <v>44934</v>
      </c>
      <c r="B178" s="211" t="s">
        <v>3240</v>
      </c>
      <c r="C178" s="211" t="s">
        <v>35</v>
      </c>
      <c r="D178" s="217" t="s">
        <v>3503</v>
      </c>
      <c r="E178" s="211" t="s">
        <v>3504</v>
      </c>
      <c r="F178" s="211" t="s">
        <v>3243</v>
      </c>
      <c r="G178" s="211" t="s">
        <v>3505</v>
      </c>
      <c r="H178" s="215">
        <v>0.66666666666666696</v>
      </c>
      <c r="I178" s="212">
        <v>1.0972222222222201</v>
      </c>
      <c r="J178" s="212">
        <f t="shared" si="16"/>
        <v>0.43055555555555314</v>
      </c>
      <c r="K178" s="213" t="s">
        <v>3190</v>
      </c>
      <c r="L178" s="211">
        <v>3000</v>
      </c>
      <c r="M178" s="218">
        <v>29</v>
      </c>
      <c r="N178" s="108">
        <v>0</v>
      </c>
      <c r="O178" s="108">
        <v>50</v>
      </c>
      <c r="P178" s="108">
        <f t="shared" si="11"/>
        <v>0</v>
      </c>
      <c r="Q178" s="108">
        <v>3</v>
      </c>
      <c r="R178" s="108">
        <v>250</v>
      </c>
      <c r="S178" s="108">
        <f t="shared" si="12"/>
        <v>750</v>
      </c>
      <c r="T178" s="108">
        <v>0</v>
      </c>
      <c r="U178" s="108">
        <v>0</v>
      </c>
      <c r="V178" s="108">
        <v>60</v>
      </c>
      <c r="W178" s="214">
        <f t="shared" si="13"/>
        <v>3810</v>
      </c>
    </row>
    <row r="179" spans="1:23" ht="18">
      <c r="A179" s="210">
        <v>44935</v>
      </c>
      <c r="B179" s="211" t="s">
        <v>3240</v>
      </c>
      <c r="C179" s="211" t="s">
        <v>35</v>
      </c>
      <c r="D179" s="217" t="s">
        <v>3503</v>
      </c>
      <c r="E179" s="211" t="s">
        <v>3504</v>
      </c>
      <c r="F179" s="211" t="s">
        <v>3243</v>
      </c>
      <c r="G179" s="211" t="s">
        <v>3505</v>
      </c>
      <c r="H179" s="215">
        <v>0.54166666666666696</v>
      </c>
      <c r="I179" s="212">
        <v>0.58680555555555602</v>
      </c>
      <c r="J179" s="212">
        <f t="shared" si="16"/>
        <v>4.5138888888889062E-2</v>
      </c>
      <c r="K179" s="216" t="s">
        <v>3268</v>
      </c>
      <c r="L179" s="211">
        <v>3000</v>
      </c>
      <c r="M179" s="218">
        <v>44</v>
      </c>
      <c r="N179" s="108">
        <v>0</v>
      </c>
      <c r="O179" s="108">
        <v>50</v>
      </c>
      <c r="P179" s="108">
        <f t="shared" si="11"/>
        <v>0</v>
      </c>
      <c r="Q179" s="108">
        <v>0</v>
      </c>
      <c r="R179" s="108">
        <v>250</v>
      </c>
      <c r="S179" s="108">
        <f t="shared" si="12"/>
        <v>0</v>
      </c>
      <c r="T179" s="108">
        <v>12</v>
      </c>
      <c r="U179" s="108">
        <v>0</v>
      </c>
      <c r="V179" s="108"/>
      <c r="W179" s="214">
        <f t="shared" si="13"/>
        <v>3012</v>
      </c>
    </row>
    <row r="180" spans="1:23" ht="18">
      <c r="A180" s="220">
        <v>44933</v>
      </c>
      <c r="B180" s="221" t="s">
        <v>3240</v>
      </c>
      <c r="C180" s="108" t="s">
        <v>35</v>
      </c>
      <c r="D180" s="108" t="s">
        <v>3506</v>
      </c>
      <c r="E180" s="108" t="s">
        <v>3372</v>
      </c>
      <c r="F180" s="221" t="s">
        <v>52</v>
      </c>
      <c r="G180" s="108" t="s">
        <v>3507</v>
      </c>
      <c r="H180" s="230">
        <v>0.875</v>
      </c>
      <c r="I180" s="230">
        <v>0.95833333333333304</v>
      </c>
      <c r="J180" s="230">
        <f t="shared" si="16"/>
        <v>8.3333333333333037E-2</v>
      </c>
      <c r="K180" s="223" t="s">
        <v>3508</v>
      </c>
      <c r="L180" s="211">
        <v>3200</v>
      </c>
      <c r="M180" s="219">
        <v>56</v>
      </c>
      <c r="N180" s="108">
        <v>0</v>
      </c>
      <c r="O180" s="108">
        <v>50</v>
      </c>
      <c r="P180" s="108">
        <f t="shared" si="11"/>
        <v>0</v>
      </c>
      <c r="Q180" s="108">
        <v>0</v>
      </c>
      <c r="R180" s="108">
        <v>250</v>
      </c>
      <c r="S180" s="108">
        <f t="shared" si="12"/>
        <v>0</v>
      </c>
      <c r="T180" s="211">
        <v>12</v>
      </c>
      <c r="U180" s="108">
        <v>0</v>
      </c>
      <c r="V180" s="108"/>
      <c r="W180" s="214">
        <f t="shared" si="13"/>
        <v>3212</v>
      </c>
    </row>
    <row r="181" spans="1:23" ht="36">
      <c r="A181" s="220">
        <v>44934</v>
      </c>
      <c r="B181" s="221" t="s">
        <v>3240</v>
      </c>
      <c r="C181" s="108" t="s">
        <v>35</v>
      </c>
      <c r="D181" s="108" t="s">
        <v>3506</v>
      </c>
      <c r="E181" s="108" t="s">
        <v>3372</v>
      </c>
      <c r="F181" s="221" t="s">
        <v>52</v>
      </c>
      <c r="G181" s="108" t="s">
        <v>3507</v>
      </c>
      <c r="H181" s="230">
        <v>0.47916666666666702</v>
      </c>
      <c r="I181" s="230">
        <v>0.9375</v>
      </c>
      <c r="J181" s="230">
        <f t="shared" si="16"/>
        <v>0.45833333333333298</v>
      </c>
      <c r="K181" s="223" t="s">
        <v>3509</v>
      </c>
      <c r="L181" s="211">
        <v>3200</v>
      </c>
      <c r="M181" s="219">
        <v>57</v>
      </c>
      <c r="N181" s="108">
        <v>0</v>
      </c>
      <c r="O181" s="108">
        <v>50</v>
      </c>
      <c r="P181" s="108">
        <f t="shared" si="11"/>
        <v>0</v>
      </c>
      <c r="Q181" s="108">
        <v>3</v>
      </c>
      <c r="R181" s="108">
        <v>250</v>
      </c>
      <c r="S181" s="108">
        <f t="shared" si="12"/>
        <v>750</v>
      </c>
      <c r="T181" s="108">
        <v>0</v>
      </c>
      <c r="U181" s="108">
        <v>42</v>
      </c>
      <c r="V181" s="108">
        <v>60</v>
      </c>
      <c r="W181" s="214">
        <f t="shared" si="13"/>
        <v>4052</v>
      </c>
    </row>
    <row r="182" spans="1:23" ht="18">
      <c r="A182" s="220">
        <v>44935</v>
      </c>
      <c r="B182" s="221" t="s">
        <v>3240</v>
      </c>
      <c r="C182" s="108" t="s">
        <v>35</v>
      </c>
      <c r="D182" s="108" t="s">
        <v>3506</v>
      </c>
      <c r="E182" s="108" t="s">
        <v>3372</v>
      </c>
      <c r="F182" s="221" t="s">
        <v>52</v>
      </c>
      <c r="G182" s="108" t="s">
        <v>3507</v>
      </c>
      <c r="H182" s="230">
        <v>0.45833333333333298</v>
      </c>
      <c r="I182" s="230">
        <v>0.70833333333333304</v>
      </c>
      <c r="J182" s="230">
        <f t="shared" si="16"/>
        <v>0.25000000000000006</v>
      </c>
      <c r="K182" s="223" t="s">
        <v>3510</v>
      </c>
      <c r="L182" s="211">
        <v>3200</v>
      </c>
      <c r="M182" s="219">
        <v>18</v>
      </c>
      <c r="N182" s="108">
        <v>0</v>
      </c>
      <c r="O182" s="108">
        <v>50</v>
      </c>
      <c r="P182" s="108">
        <f t="shared" si="11"/>
        <v>0</v>
      </c>
      <c r="Q182" s="108">
        <v>0</v>
      </c>
      <c r="R182" s="108">
        <v>250</v>
      </c>
      <c r="S182" s="108">
        <f t="shared" si="12"/>
        <v>0</v>
      </c>
      <c r="T182" s="108">
        <v>0</v>
      </c>
      <c r="U182" s="108">
        <v>10</v>
      </c>
      <c r="V182" s="108">
        <v>30</v>
      </c>
      <c r="W182" s="214">
        <f t="shared" si="13"/>
        <v>3240</v>
      </c>
    </row>
    <row r="183" spans="1:23" ht="18">
      <c r="A183" s="220">
        <v>44933</v>
      </c>
      <c r="B183" s="221" t="s">
        <v>3240</v>
      </c>
      <c r="C183" s="108" t="s">
        <v>35</v>
      </c>
      <c r="D183" s="108" t="s">
        <v>3511</v>
      </c>
      <c r="E183" s="108" t="s">
        <v>3512</v>
      </c>
      <c r="F183" s="221" t="s">
        <v>52</v>
      </c>
      <c r="G183" s="108" t="s">
        <v>3513</v>
      </c>
      <c r="H183" s="230">
        <v>0.83333333333333304</v>
      </c>
      <c r="I183" s="230">
        <v>1.0208333333333299</v>
      </c>
      <c r="J183" s="230">
        <f t="shared" si="16"/>
        <v>0.18749999999999689</v>
      </c>
      <c r="K183" s="235" t="s">
        <v>3514</v>
      </c>
      <c r="L183" s="211">
        <v>3200</v>
      </c>
      <c r="M183" s="219">
        <v>86</v>
      </c>
      <c r="N183" s="108">
        <v>0</v>
      </c>
      <c r="O183" s="108">
        <v>50</v>
      </c>
      <c r="P183" s="108">
        <f t="shared" si="11"/>
        <v>0</v>
      </c>
      <c r="Q183" s="108">
        <v>0</v>
      </c>
      <c r="R183" s="108">
        <v>250</v>
      </c>
      <c r="S183" s="108">
        <f t="shared" si="12"/>
        <v>0</v>
      </c>
      <c r="T183" s="108">
        <v>12</v>
      </c>
      <c r="U183" s="108">
        <v>8</v>
      </c>
      <c r="V183" s="108">
        <v>30</v>
      </c>
      <c r="W183" s="214">
        <f t="shared" si="13"/>
        <v>3250</v>
      </c>
    </row>
    <row r="184" spans="1:23" ht="18">
      <c r="A184" s="220">
        <v>44934</v>
      </c>
      <c r="B184" s="221" t="s">
        <v>3240</v>
      </c>
      <c r="C184" s="108" t="s">
        <v>35</v>
      </c>
      <c r="D184" s="108" t="s">
        <v>3511</v>
      </c>
      <c r="E184" s="108" t="s">
        <v>3512</v>
      </c>
      <c r="F184" s="221" t="s">
        <v>52</v>
      </c>
      <c r="G184" s="108" t="s">
        <v>3513</v>
      </c>
      <c r="H184" s="230">
        <v>0.66666666666666696</v>
      </c>
      <c r="I184" s="230">
        <v>1</v>
      </c>
      <c r="J184" s="230">
        <f t="shared" si="16"/>
        <v>0.33333333333333304</v>
      </c>
      <c r="K184" s="235" t="s">
        <v>3515</v>
      </c>
      <c r="L184" s="211">
        <v>3200</v>
      </c>
      <c r="M184" s="219">
        <v>0</v>
      </c>
      <c r="N184" s="108">
        <v>0</v>
      </c>
      <c r="O184" s="108">
        <v>50</v>
      </c>
      <c r="P184" s="108">
        <f t="shared" si="11"/>
        <v>0</v>
      </c>
      <c r="Q184" s="108">
        <v>0</v>
      </c>
      <c r="R184" s="108">
        <v>250</v>
      </c>
      <c r="S184" s="108">
        <f t="shared" si="12"/>
        <v>0</v>
      </c>
      <c r="T184" s="211">
        <v>0</v>
      </c>
      <c r="U184" s="211">
        <v>0</v>
      </c>
      <c r="V184" s="108">
        <v>30</v>
      </c>
      <c r="W184" s="214">
        <f t="shared" si="13"/>
        <v>3230</v>
      </c>
    </row>
    <row r="185" spans="1:23" ht="18">
      <c r="A185" s="220">
        <v>44935</v>
      </c>
      <c r="B185" s="221" t="s">
        <v>3240</v>
      </c>
      <c r="C185" s="108" t="s">
        <v>35</v>
      </c>
      <c r="D185" s="108" t="s">
        <v>3511</v>
      </c>
      <c r="E185" s="108" t="s">
        <v>3512</v>
      </c>
      <c r="F185" s="221" t="s">
        <v>52</v>
      </c>
      <c r="G185" s="108" t="s">
        <v>3513</v>
      </c>
      <c r="H185" s="230">
        <v>0.48611111111111099</v>
      </c>
      <c r="I185" s="230">
        <v>0.81944444444444497</v>
      </c>
      <c r="J185" s="230">
        <f t="shared" si="16"/>
        <v>0.33333333333333398</v>
      </c>
      <c r="K185" s="235" t="s">
        <v>3515</v>
      </c>
      <c r="L185" s="211">
        <v>3200</v>
      </c>
      <c r="M185" s="219">
        <v>0</v>
      </c>
      <c r="N185" s="108">
        <v>0</v>
      </c>
      <c r="O185" s="108">
        <v>50</v>
      </c>
      <c r="P185" s="108">
        <f t="shared" si="11"/>
        <v>0</v>
      </c>
      <c r="Q185" s="108">
        <v>0</v>
      </c>
      <c r="R185" s="108">
        <v>250</v>
      </c>
      <c r="S185" s="108">
        <f t="shared" si="12"/>
        <v>0</v>
      </c>
      <c r="T185" s="211">
        <v>0</v>
      </c>
      <c r="U185" s="211">
        <v>0</v>
      </c>
      <c r="V185" s="108">
        <v>30</v>
      </c>
      <c r="W185" s="214">
        <f t="shared" si="13"/>
        <v>3230</v>
      </c>
    </row>
    <row r="186" spans="1:23" ht="18">
      <c r="A186" s="220">
        <v>44936</v>
      </c>
      <c r="B186" s="221" t="s">
        <v>3240</v>
      </c>
      <c r="C186" s="108" t="s">
        <v>35</v>
      </c>
      <c r="D186" s="108" t="s">
        <v>3511</v>
      </c>
      <c r="E186" s="108" t="s">
        <v>3512</v>
      </c>
      <c r="F186" s="221" t="s">
        <v>52</v>
      </c>
      <c r="G186" s="108" t="s">
        <v>3513</v>
      </c>
      <c r="H186" s="230">
        <v>0.39583333333333298</v>
      </c>
      <c r="I186" s="230">
        <v>0.66666666666666696</v>
      </c>
      <c r="J186" s="230">
        <f t="shared" si="16"/>
        <v>0.27083333333333398</v>
      </c>
      <c r="K186" s="235" t="s">
        <v>3516</v>
      </c>
      <c r="L186" s="211">
        <v>3200</v>
      </c>
      <c r="M186" s="219">
        <v>340</v>
      </c>
      <c r="N186" s="108">
        <v>240</v>
      </c>
      <c r="O186" s="108">
        <v>50</v>
      </c>
      <c r="P186" s="108">
        <f>N186*O186</f>
        <v>12000</v>
      </c>
      <c r="Q186" s="108">
        <v>0</v>
      </c>
      <c r="R186" s="108">
        <v>250</v>
      </c>
      <c r="S186" s="108">
        <f>Q186*R186</f>
        <v>0</v>
      </c>
      <c r="T186" s="108">
        <v>210</v>
      </c>
      <c r="U186" s="108">
        <v>0</v>
      </c>
      <c r="V186" s="108">
        <v>30</v>
      </c>
      <c r="W186" s="214">
        <f t="shared" si="13"/>
        <v>15440</v>
      </c>
    </row>
    <row r="187" spans="1:23" ht="18">
      <c r="A187" s="220">
        <v>44933</v>
      </c>
      <c r="B187" s="221" t="s">
        <v>3240</v>
      </c>
      <c r="C187" s="108" t="s">
        <v>35</v>
      </c>
      <c r="D187" s="108" t="s">
        <v>3517</v>
      </c>
      <c r="E187" s="108" t="s">
        <v>3518</v>
      </c>
      <c r="F187" s="221" t="s">
        <v>52</v>
      </c>
      <c r="G187" s="108" t="s">
        <v>3519</v>
      </c>
      <c r="H187" s="230">
        <v>0.5</v>
      </c>
      <c r="I187" s="230">
        <v>0.8125</v>
      </c>
      <c r="J187" s="230">
        <f t="shared" si="16"/>
        <v>0.3125</v>
      </c>
      <c r="K187" s="235" t="s">
        <v>3515</v>
      </c>
      <c r="L187" s="211">
        <v>3200</v>
      </c>
      <c r="M187" s="219">
        <v>0</v>
      </c>
      <c r="N187" s="108">
        <v>0</v>
      </c>
      <c r="O187" s="108">
        <v>50</v>
      </c>
      <c r="P187" s="108">
        <f t="shared" si="11"/>
        <v>0</v>
      </c>
      <c r="Q187" s="108">
        <v>0</v>
      </c>
      <c r="R187" s="108">
        <v>250</v>
      </c>
      <c r="S187" s="108">
        <f t="shared" si="12"/>
        <v>0</v>
      </c>
      <c r="T187" s="211">
        <v>0</v>
      </c>
      <c r="U187" s="211">
        <v>0</v>
      </c>
      <c r="V187" s="108">
        <v>30</v>
      </c>
      <c r="W187" s="214">
        <f t="shared" si="13"/>
        <v>3230</v>
      </c>
    </row>
    <row r="188" spans="1:23" ht="18">
      <c r="A188" s="220">
        <v>44934</v>
      </c>
      <c r="B188" s="221" t="s">
        <v>3240</v>
      </c>
      <c r="C188" s="108" t="s">
        <v>35</v>
      </c>
      <c r="D188" s="108" t="s">
        <v>3517</v>
      </c>
      <c r="E188" s="108" t="s">
        <v>3518</v>
      </c>
      <c r="F188" s="221" t="s">
        <v>52</v>
      </c>
      <c r="G188" s="108" t="s">
        <v>3519</v>
      </c>
      <c r="H188" s="230">
        <v>0.66666666666666696</v>
      </c>
      <c r="I188" s="230">
        <v>1</v>
      </c>
      <c r="J188" s="230">
        <f t="shared" si="16"/>
        <v>0.33333333333333304</v>
      </c>
      <c r="K188" s="235" t="s">
        <v>3515</v>
      </c>
      <c r="L188" s="211">
        <v>3200</v>
      </c>
      <c r="M188" s="219">
        <v>0</v>
      </c>
      <c r="N188" s="108">
        <v>0</v>
      </c>
      <c r="O188" s="108">
        <v>50</v>
      </c>
      <c r="P188" s="108">
        <f t="shared" si="11"/>
        <v>0</v>
      </c>
      <c r="Q188" s="108">
        <v>0</v>
      </c>
      <c r="R188" s="108">
        <v>250</v>
      </c>
      <c r="S188" s="108">
        <f t="shared" si="12"/>
        <v>0</v>
      </c>
      <c r="T188" s="211">
        <v>0</v>
      </c>
      <c r="U188" s="211">
        <v>0</v>
      </c>
      <c r="V188" s="108">
        <v>30</v>
      </c>
      <c r="W188" s="214">
        <f t="shared" si="13"/>
        <v>3230</v>
      </c>
    </row>
    <row r="189" spans="1:23" ht="18">
      <c r="A189" s="220">
        <v>44935</v>
      </c>
      <c r="B189" s="221" t="s">
        <v>3240</v>
      </c>
      <c r="C189" s="108" t="s">
        <v>35</v>
      </c>
      <c r="D189" s="108" t="s">
        <v>3517</v>
      </c>
      <c r="E189" s="108" t="s">
        <v>3518</v>
      </c>
      <c r="F189" s="221" t="s">
        <v>52</v>
      </c>
      <c r="G189" s="108" t="s">
        <v>3519</v>
      </c>
      <c r="H189" s="230">
        <v>0.54166666666666696</v>
      </c>
      <c r="I189" s="230">
        <v>0.875</v>
      </c>
      <c r="J189" s="230">
        <f t="shared" si="16"/>
        <v>0.33333333333333304</v>
      </c>
      <c r="K189" s="235" t="s">
        <v>3515</v>
      </c>
      <c r="L189" s="211">
        <v>3200</v>
      </c>
      <c r="M189" s="219">
        <v>0</v>
      </c>
      <c r="N189" s="108">
        <v>0</v>
      </c>
      <c r="O189" s="108">
        <v>50</v>
      </c>
      <c r="P189" s="108">
        <f t="shared" si="11"/>
        <v>0</v>
      </c>
      <c r="Q189" s="108">
        <v>0</v>
      </c>
      <c r="R189" s="108">
        <v>250</v>
      </c>
      <c r="S189" s="108">
        <f t="shared" si="12"/>
        <v>0</v>
      </c>
      <c r="T189" s="211">
        <v>0</v>
      </c>
      <c r="U189" s="211">
        <v>0</v>
      </c>
      <c r="V189" s="108">
        <v>30</v>
      </c>
      <c r="W189" s="214">
        <f t="shared" si="13"/>
        <v>3230</v>
      </c>
    </row>
    <row r="190" spans="1:23" ht="18">
      <c r="A190" s="220">
        <v>44933</v>
      </c>
      <c r="B190" s="221" t="s">
        <v>3240</v>
      </c>
      <c r="C190" s="108" t="s">
        <v>35</v>
      </c>
      <c r="D190" s="108" t="s">
        <v>3520</v>
      </c>
      <c r="E190" s="108" t="s">
        <v>3521</v>
      </c>
      <c r="F190" s="221" t="s">
        <v>52</v>
      </c>
      <c r="G190" s="108" t="s">
        <v>3522</v>
      </c>
      <c r="H190" s="230">
        <v>0.5</v>
      </c>
      <c r="I190" s="230">
        <v>1.0833333333333299</v>
      </c>
      <c r="J190" s="230">
        <f t="shared" si="16"/>
        <v>0.58333333333332993</v>
      </c>
      <c r="K190" s="235" t="s">
        <v>3523</v>
      </c>
      <c r="L190" s="211">
        <v>3200</v>
      </c>
      <c r="M190" s="219">
        <v>20</v>
      </c>
      <c r="N190" s="108">
        <v>0</v>
      </c>
      <c r="O190" s="108">
        <v>50</v>
      </c>
      <c r="P190" s="108">
        <f t="shared" si="11"/>
        <v>0</v>
      </c>
      <c r="Q190" s="108">
        <v>6</v>
      </c>
      <c r="R190" s="108">
        <v>250</v>
      </c>
      <c r="S190" s="108">
        <f t="shared" si="12"/>
        <v>1500</v>
      </c>
      <c r="T190" s="108">
        <v>0</v>
      </c>
      <c r="U190" s="108">
        <v>14</v>
      </c>
      <c r="V190" s="108">
        <v>90</v>
      </c>
      <c r="W190" s="214">
        <f t="shared" si="13"/>
        <v>4804</v>
      </c>
    </row>
    <row r="191" spans="1:23" ht="18">
      <c r="A191" s="220">
        <v>44934</v>
      </c>
      <c r="B191" s="221" t="s">
        <v>3240</v>
      </c>
      <c r="C191" s="108" t="s">
        <v>35</v>
      </c>
      <c r="D191" s="108" t="s">
        <v>3520</v>
      </c>
      <c r="E191" s="108" t="s">
        <v>3521</v>
      </c>
      <c r="F191" s="221" t="s">
        <v>52</v>
      </c>
      <c r="G191" s="108" t="s">
        <v>3522</v>
      </c>
      <c r="H191" s="230">
        <v>0.66666666666666696</v>
      </c>
      <c r="I191" s="230">
        <v>1.2083333333333299</v>
      </c>
      <c r="J191" s="230">
        <f t="shared" si="16"/>
        <v>0.54166666666666297</v>
      </c>
      <c r="K191" s="235" t="s">
        <v>3524</v>
      </c>
      <c r="L191" s="211">
        <v>3200</v>
      </c>
      <c r="M191" s="219">
        <v>50</v>
      </c>
      <c r="N191" s="108">
        <v>0</v>
      </c>
      <c r="O191" s="108">
        <v>50</v>
      </c>
      <c r="P191" s="108">
        <f t="shared" si="11"/>
        <v>0</v>
      </c>
      <c r="Q191" s="108">
        <v>5</v>
      </c>
      <c r="R191" s="108">
        <v>250</v>
      </c>
      <c r="S191" s="108">
        <f t="shared" si="12"/>
        <v>1250</v>
      </c>
      <c r="T191" s="108">
        <v>0</v>
      </c>
      <c r="U191" s="108">
        <v>8</v>
      </c>
      <c r="V191" s="108">
        <v>90</v>
      </c>
      <c r="W191" s="214">
        <f t="shared" si="13"/>
        <v>4548</v>
      </c>
    </row>
    <row r="192" spans="1:23" ht="18">
      <c r="A192" s="220">
        <v>44935</v>
      </c>
      <c r="B192" s="221" t="s">
        <v>3240</v>
      </c>
      <c r="C192" s="108" t="s">
        <v>35</v>
      </c>
      <c r="D192" s="108" t="s">
        <v>3520</v>
      </c>
      <c r="E192" s="108" t="s">
        <v>3521</v>
      </c>
      <c r="F192" s="221" t="s">
        <v>52</v>
      </c>
      <c r="G192" s="108" t="s">
        <v>3522</v>
      </c>
      <c r="H192" s="230">
        <v>0.45833333333333298</v>
      </c>
      <c r="I192" s="230">
        <v>1.1666666666666701</v>
      </c>
      <c r="J192" s="230">
        <f t="shared" si="16"/>
        <v>0.70833333333333703</v>
      </c>
      <c r="K192" s="235" t="s">
        <v>3525</v>
      </c>
      <c r="L192" s="211">
        <v>3200</v>
      </c>
      <c r="M192" s="219">
        <v>330</v>
      </c>
      <c r="N192" s="108">
        <v>220</v>
      </c>
      <c r="O192" s="108">
        <v>50</v>
      </c>
      <c r="P192" s="108">
        <f>N192*O192</f>
        <v>11000</v>
      </c>
      <c r="Q192" s="108">
        <v>9</v>
      </c>
      <c r="R192" s="108">
        <v>250</v>
      </c>
      <c r="S192" s="108">
        <f t="shared" si="12"/>
        <v>2250</v>
      </c>
      <c r="T192" s="108">
        <v>193</v>
      </c>
      <c r="U192" s="108">
        <v>40</v>
      </c>
      <c r="V192" s="108">
        <v>90</v>
      </c>
      <c r="W192" s="214">
        <f t="shared" si="13"/>
        <v>16773</v>
      </c>
    </row>
    <row r="193" spans="1:23" ht="36">
      <c r="A193" s="220">
        <v>44933</v>
      </c>
      <c r="B193" s="221" t="s">
        <v>3240</v>
      </c>
      <c r="C193" s="108" t="s">
        <v>35</v>
      </c>
      <c r="D193" s="108" t="s">
        <v>3526</v>
      </c>
      <c r="E193" s="108" t="s">
        <v>3527</v>
      </c>
      <c r="F193" s="221" t="s">
        <v>52</v>
      </c>
      <c r="G193" s="108" t="s">
        <v>3528</v>
      </c>
      <c r="H193" s="230">
        <v>0.5</v>
      </c>
      <c r="I193" s="230">
        <v>1.0833333333333299</v>
      </c>
      <c r="J193" s="230">
        <f t="shared" si="16"/>
        <v>0.58333333333332993</v>
      </c>
      <c r="K193" s="235" t="s">
        <v>3529</v>
      </c>
      <c r="L193" s="211">
        <v>3200</v>
      </c>
      <c r="M193" s="219">
        <v>147</v>
      </c>
      <c r="N193" s="108">
        <v>47</v>
      </c>
      <c r="O193" s="108">
        <v>50</v>
      </c>
      <c r="P193" s="108">
        <f>N193*O193</f>
        <v>2350</v>
      </c>
      <c r="Q193" s="108">
        <v>6</v>
      </c>
      <c r="R193" s="108">
        <v>250</v>
      </c>
      <c r="S193" s="108">
        <f t="shared" si="12"/>
        <v>1500</v>
      </c>
      <c r="T193" s="108">
        <v>12</v>
      </c>
      <c r="U193" s="108">
        <v>35</v>
      </c>
      <c r="V193" s="108">
        <v>90</v>
      </c>
      <c r="W193" s="214">
        <f t="shared" si="13"/>
        <v>7187</v>
      </c>
    </row>
    <row r="194" spans="1:23" ht="18">
      <c r="A194" s="220">
        <v>44934</v>
      </c>
      <c r="B194" s="221" t="s">
        <v>3240</v>
      </c>
      <c r="C194" s="108" t="s">
        <v>35</v>
      </c>
      <c r="D194" s="108" t="s">
        <v>3526</v>
      </c>
      <c r="E194" s="108" t="s">
        <v>3527</v>
      </c>
      <c r="F194" s="221" t="s">
        <v>52</v>
      </c>
      <c r="G194" s="108" t="s">
        <v>3528</v>
      </c>
      <c r="H194" s="230">
        <v>0.52083333333333304</v>
      </c>
      <c r="I194" s="230">
        <v>1</v>
      </c>
      <c r="J194" s="230">
        <f t="shared" si="16"/>
        <v>0.47916666666666696</v>
      </c>
      <c r="K194" s="235" t="s">
        <v>3530</v>
      </c>
      <c r="L194" s="211">
        <v>3200</v>
      </c>
      <c r="M194" s="219">
        <v>5</v>
      </c>
      <c r="N194" s="108">
        <v>0</v>
      </c>
      <c r="O194" s="108">
        <v>50</v>
      </c>
      <c r="P194" s="108">
        <f t="shared" si="11"/>
        <v>0</v>
      </c>
      <c r="Q194" s="108">
        <v>4</v>
      </c>
      <c r="R194" s="108">
        <v>250</v>
      </c>
      <c r="S194" s="108">
        <f t="shared" si="12"/>
        <v>1000</v>
      </c>
      <c r="T194" s="108">
        <v>0</v>
      </c>
      <c r="U194" s="108">
        <v>0</v>
      </c>
      <c r="V194" s="108">
        <v>90</v>
      </c>
      <c r="W194" s="214">
        <f t="shared" si="13"/>
        <v>4290</v>
      </c>
    </row>
    <row r="195" spans="1:23" ht="18">
      <c r="A195" s="220">
        <v>44935</v>
      </c>
      <c r="B195" s="221" t="s">
        <v>3240</v>
      </c>
      <c r="C195" s="108" t="s">
        <v>35</v>
      </c>
      <c r="D195" s="108" t="s">
        <v>3526</v>
      </c>
      <c r="E195" s="108" t="s">
        <v>3527</v>
      </c>
      <c r="F195" s="221" t="s">
        <v>52</v>
      </c>
      <c r="G195" s="108" t="s">
        <v>3528</v>
      </c>
      <c r="H195" s="230">
        <v>0.35416666666666702</v>
      </c>
      <c r="I195" s="230">
        <v>0.41666666666666702</v>
      </c>
      <c r="J195" s="230">
        <f t="shared" si="16"/>
        <v>6.25E-2</v>
      </c>
      <c r="K195" s="235" t="s">
        <v>3268</v>
      </c>
      <c r="L195" s="211">
        <v>3200</v>
      </c>
      <c r="M195" s="219">
        <v>54</v>
      </c>
      <c r="N195" s="108">
        <v>0</v>
      </c>
      <c r="O195" s="108">
        <v>50</v>
      </c>
      <c r="P195" s="108">
        <f t="shared" ref="P195:P243" si="17">N195*O195</f>
        <v>0</v>
      </c>
      <c r="Q195" s="108">
        <v>0</v>
      </c>
      <c r="R195" s="108">
        <v>250</v>
      </c>
      <c r="S195" s="108">
        <f t="shared" ref="S195:S243" si="18">Q195*R195</f>
        <v>0</v>
      </c>
      <c r="T195" s="108">
        <v>12</v>
      </c>
      <c r="U195" s="108">
        <v>0</v>
      </c>
      <c r="V195" s="108"/>
      <c r="W195" s="214">
        <f t="shared" ref="W195:W243" si="19">P195+S195+T195+U195+V195+L195</f>
        <v>3212</v>
      </c>
    </row>
    <row r="196" spans="1:23" ht="18">
      <c r="A196" s="220">
        <v>44933</v>
      </c>
      <c r="B196" s="221" t="s">
        <v>3240</v>
      </c>
      <c r="C196" s="108" t="s">
        <v>35</v>
      </c>
      <c r="D196" s="108" t="s">
        <v>3531</v>
      </c>
      <c r="E196" s="108" t="s">
        <v>3532</v>
      </c>
      <c r="F196" s="221" t="s">
        <v>52</v>
      </c>
      <c r="G196" s="108" t="s">
        <v>3533</v>
      </c>
      <c r="H196" s="230">
        <v>0.75</v>
      </c>
      <c r="I196" s="230">
        <v>0.9375</v>
      </c>
      <c r="J196" s="230">
        <f t="shared" si="16"/>
        <v>0.1875</v>
      </c>
      <c r="K196" s="235" t="s">
        <v>3534</v>
      </c>
      <c r="L196" s="211">
        <v>3200</v>
      </c>
      <c r="M196" s="219">
        <v>84</v>
      </c>
      <c r="N196" s="108">
        <v>0</v>
      </c>
      <c r="O196" s="108">
        <v>50</v>
      </c>
      <c r="P196" s="108">
        <f t="shared" si="17"/>
        <v>0</v>
      </c>
      <c r="Q196" s="108">
        <v>0</v>
      </c>
      <c r="R196" s="108">
        <v>250</v>
      </c>
      <c r="S196" s="108">
        <f t="shared" si="18"/>
        <v>0</v>
      </c>
      <c r="T196" s="108">
        <v>12</v>
      </c>
      <c r="U196" s="108">
        <v>25</v>
      </c>
      <c r="V196" s="108">
        <v>30</v>
      </c>
      <c r="W196" s="214">
        <f t="shared" si="19"/>
        <v>3267</v>
      </c>
    </row>
    <row r="197" spans="1:23" ht="18">
      <c r="A197" s="220">
        <v>44934</v>
      </c>
      <c r="B197" s="221" t="s">
        <v>3240</v>
      </c>
      <c r="C197" s="108" t="s">
        <v>35</v>
      </c>
      <c r="D197" s="108" t="s">
        <v>3531</v>
      </c>
      <c r="E197" s="108" t="s">
        <v>3532</v>
      </c>
      <c r="F197" s="221" t="s">
        <v>52</v>
      </c>
      <c r="G197" s="108" t="s">
        <v>3533</v>
      </c>
      <c r="H197" s="230">
        <v>0.39583333333333298</v>
      </c>
      <c r="I197" s="230">
        <v>1.0347222222222201</v>
      </c>
      <c r="J197" s="230">
        <f t="shared" si="16"/>
        <v>0.63888888888888706</v>
      </c>
      <c r="K197" s="235" t="s">
        <v>3535</v>
      </c>
      <c r="L197" s="211">
        <v>3200</v>
      </c>
      <c r="M197" s="219">
        <v>60</v>
      </c>
      <c r="N197" s="108">
        <v>0</v>
      </c>
      <c r="O197" s="108">
        <v>50</v>
      </c>
      <c r="P197" s="108">
        <f t="shared" si="17"/>
        <v>0</v>
      </c>
      <c r="Q197" s="108">
        <v>8</v>
      </c>
      <c r="R197" s="108">
        <v>250</v>
      </c>
      <c r="S197" s="108">
        <f t="shared" si="18"/>
        <v>2000</v>
      </c>
      <c r="T197" s="108">
        <v>0</v>
      </c>
      <c r="U197" s="108">
        <v>35</v>
      </c>
      <c r="V197" s="108">
        <v>90</v>
      </c>
      <c r="W197" s="214">
        <f t="shared" si="19"/>
        <v>5325</v>
      </c>
    </row>
    <row r="198" spans="1:23" ht="18">
      <c r="A198" s="220">
        <v>44935</v>
      </c>
      <c r="B198" s="221" t="s">
        <v>3240</v>
      </c>
      <c r="C198" s="108" t="s">
        <v>35</v>
      </c>
      <c r="D198" s="108" t="s">
        <v>3531</v>
      </c>
      <c r="E198" s="108" t="s">
        <v>3532</v>
      </c>
      <c r="F198" s="221" t="s">
        <v>52</v>
      </c>
      <c r="G198" s="108" t="s">
        <v>3533</v>
      </c>
      <c r="H198" s="230">
        <v>0.375</v>
      </c>
      <c r="I198" s="230">
        <v>0.5</v>
      </c>
      <c r="J198" s="230">
        <f t="shared" si="16"/>
        <v>0.125</v>
      </c>
      <c r="K198" s="235" t="s">
        <v>3536</v>
      </c>
      <c r="L198" s="211">
        <v>3200</v>
      </c>
      <c r="M198" s="219">
        <v>70</v>
      </c>
      <c r="N198" s="108">
        <v>0</v>
      </c>
      <c r="O198" s="108">
        <v>50</v>
      </c>
      <c r="P198" s="108">
        <f t="shared" si="17"/>
        <v>0</v>
      </c>
      <c r="Q198" s="108">
        <v>0</v>
      </c>
      <c r="R198" s="108">
        <v>250</v>
      </c>
      <c r="S198" s="108">
        <f t="shared" si="18"/>
        <v>0</v>
      </c>
      <c r="T198" s="108">
        <v>12</v>
      </c>
      <c r="U198" s="108">
        <v>0</v>
      </c>
      <c r="V198" s="108"/>
      <c r="W198" s="214">
        <f t="shared" si="19"/>
        <v>3212</v>
      </c>
    </row>
    <row r="199" spans="1:23" ht="36">
      <c r="A199" s="220">
        <v>44933</v>
      </c>
      <c r="B199" s="221" t="s">
        <v>3240</v>
      </c>
      <c r="C199" s="108" t="s">
        <v>35</v>
      </c>
      <c r="D199" s="108" t="s">
        <v>3537</v>
      </c>
      <c r="E199" s="108" t="s">
        <v>3538</v>
      </c>
      <c r="F199" s="221" t="s">
        <v>52</v>
      </c>
      <c r="G199" s="108" t="s">
        <v>3539</v>
      </c>
      <c r="H199" s="230">
        <v>0.5</v>
      </c>
      <c r="I199" s="230">
        <v>1.15625</v>
      </c>
      <c r="J199" s="230">
        <f t="shared" si="16"/>
        <v>0.65625</v>
      </c>
      <c r="K199" s="235" t="s">
        <v>3540</v>
      </c>
      <c r="L199" s="211">
        <v>3200</v>
      </c>
      <c r="M199" s="219">
        <v>145</v>
      </c>
      <c r="N199" s="108">
        <v>45</v>
      </c>
      <c r="O199" s="108">
        <v>50</v>
      </c>
      <c r="P199" s="108">
        <f>N199*O199</f>
        <v>2250</v>
      </c>
      <c r="Q199" s="108">
        <v>8</v>
      </c>
      <c r="R199" s="108">
        <v>250</v>
      </c>
      <c r="S199" s="108">
        <f>Q199*R199</f>
        <v>2000</v>
      </c>
      <c r="T199" s="108">
        <v>24</v>
      </c>
      <c r="U199" s="108">
        <v>35</v>
      </c>
      <c r="V199" s="108">
        <v>90</v>
      </c>
      <c r="W199" s="214">
        <f t="shared" si="19"/>
        <v>7599</v>
      </c>
    </row>
    <row r="200" spans="1:23" ht="18">
      <c r="A200" s="220">
        <v>44934</v>
      </c>
      <c r="B200" s="221" t="s">
        <v>3240</v>
      </c>
      <c r="C200" s="108" t="s">
        <v>35</v>
      </c>
      <c r="D200" s="108" t="s">
        <v>3537</v>
      </c>
      <c r="E200" s="108" t="s">
        <v>3538</v>
      </c>
      <c r="F200" s="221" t="s">
        <v>52</v>
      </c>
      <c r="G200" s="108" t="s">
        <v>3539</v>
      </c>
      <c r="H200" s="230">
        <v>0.45833333333333298</v>
      </c>
      <c r="I200" s="230">
        <v>1.1458333333333299</v>
      </c>
      <c r="J200" s="230">
        <f t="shared" si="16"/>
        <v>0.68749999999999689</v>
      </c>
      <c r="K200" s="235" t="s">
        <v>3541</v>
      </c>
      <c r="L200" s="211">
        <v>3200</v>
      </c>
      <c r="M200" s="219">
        <v>50</v>
      </c>
      <c r="N200" s="108">
        <v>0</v>
      </c>
      <c r="O200" s="108">
        <v>50</v>
      </c>
      <c r="P200" s="108">
        <f t="shared" si="17"/>
        <v>0</v>
      </c>
      <c r="Q200" s="108">
        <v>9</v>
      </c>
      <c r="R200" s="108">
        <v>250</v>
      </c>
      <c r="S200" s="108">
        <f t="shared" si="18"/>
        <v>2250</v>
      </c>
      <c r="T200" s="108">
        <v>0</v>
      </c>
      <c r="U200" s="108">
        <v>8</v>
      </c>
      <c r="V200" s="108">
        <v>90</v>
      </c>
      <c r="W200" s="214">
        <f t="shared" si="19"/>
        <v>5548</v>
      </c>
    </row>
    <row r="201" spans="1:23" ht="18">
      <c r="A201" s="220">
        <v>44935</v>
      </c>
      <c r="B201" s="221" t="s">
        <v>3240</v>
      </c>
      <c r="C201" s="108" t="s">
        <v>35</v>
      </c>
      <c r="D201" s="108" t="s">
        <v>3537</v>
      </c>
      <c r="E201" s="108" t="s">
        <v>3538</v>
      </c>
      <c r="F201" s="221" t="s">
        <v>52</v>
      </c>
      <c r="G201" s="108" t="s">
        <v>3539</v>
      </c>
      <c r="H201" s="230">
        <v>0.45833333333333298</v>
      </c>
      <c r="I201" s="230">
        <v>0.79166666666666696</v>
      </c>
      <c r="J201" s="230">
        <f t="shared" si="16"/>
        <v>0.33333333333333398</v>
      </c>
      <c r="K201" s="235" t="s">
        <v>3542</v>
      </c>
      <c r="L201" s="211">
        <v>3200</v>
      </c>
      <c r="M201" s="219">
        <v>362</v>
      </c>
      <c r="N201" s="108">
        <v>262</v>
      </c>
      <c r="O201" s="108">
        <v>50</v>
      </c>
      <c r="P201" s="108">
        <f>N201*O201</f>
        <v>13100</v>
      </c>
      <c r="Q201" s="108">
        <v>0</v>
      </c>
      <c r="R201" s="108">
        <v>250</v>
      </c>
      <c r="S201" s="108">
        <f>Q201*R201</f>
        <v>0</v>
      </c>
      <c r="T201" s="108">
        <v>212</v>
      </c>
      <c r="U201" s="108">
        <v>0</v>
      </c>
      <c r="V201" s="108">
        <v>30</v>
      </c>
      <c r="W201" s="214">
        <f t="shared" si="19"/>
        <v>16542</v>
      </c>
    </row>
    <row r="202" spans="1:23" ht="18">
      <c r="A202" s="220">
        <v>44933</v>
      </c>
      <c r="B202" s="221" t="s">
        <v>3240</v>
      </c>
      <c r="C202" s="108" t="s">
        <v>35</v>
      </c>
      <c r="D202" s="108" t="s">
        <v>3543</v>
      </c>
      <c r="E202" s="108" t="s">
        <v>3544</v>
      </c>
      <c r="F202" s="221" t="s">
        <v>52</v>
      </c>
      <c r="G202" s="108" t="s">
        <v>3545</v>
      </c>
      <c r="H202" s="230">
        <v>0.55555555555555602</v>
      </c>
      <c r="I202" s="230">
        <v>0.92361111111111105</v>
      </c>
      <c r="J202" s="230">
        <f t="shared" si="16"/>
        <v>0.36805555555555503</v>
      </c>
      <c r="K202" s="235" t="s">
        <v>3291</v>
      </c>
      <c r="L202" s="211">
        <v>3200</v>
      </c>
      <c r="M202" s="219">
        <v>44</v>
      </c>
      <c r="N202" s="108">
        <v>0</v>
      </c>
      <c r="O202" s="108">
        <v>50</v>
      </c>
      <c r="P202" s="108">
        <f t="shared" si="17"/>
        <v>0</v>
      </c>
      <c r="Q202" s="108">
        <v>1</v>
      </c>
      <c r="R202" s="108">
        <v>250</v>
      </c>
      <c r="S202" s="108">
        <f t="shared" si="18"/>
        <v>250</v>
      </c>
      <c r="T202" s="108">
        <v>12</v>
      </c>
      <c r="U202" s="108">
        <v>0</v>
      </c>
      <c r="V202" s="108">
        <v>60</v>
      </c>
      <c r="W202" s="214">
        <f t="shared" si="19"/>
        <v>3522</v>
      </c>
    </row>
    <row r="203" spans="1:23" ht="18">
      <c r="A203" s="220">
        <v>44934</v>
      </c>
      <c r="B203" s="221" t="s">
        <v>3240</v>
      </c>
      <c r="C203" s="108" t="s">
        <v>35</v>
      </c>
      <c r="D203" s="108" t="s">
        <v>3543</v>
      </c>
      <c r="E203" s="108" t="s">
        <v>3544</v>
      </c>
      <c r="F203" s="221" t="s">
        <v>52</v>
      </c>
      <c r="G203" s="108" t="s">
        <v>3545</v>
      </c>
      <c r="H203" s="230">
        <v>0.66666666666666696</v>
      </c>
      <c r="I203" s="230">
        <v>1</v>
      </c>
      <c r="J203" s="230">
        <f t="shared" si="16"/>
        <v>0.33333333333333304</v>
      </c>
      <c r="K203" s="235" t="s">
        <v>3515</v>
      </c>
      <c r="L203" s="211">
        <v>3200</v>
      </c>
      <c r="M203" s="219">
        <v>45</v>
      </c>
      <c r="N203" s="108">
        <v>0</v>
      </c>
      <c r="O203" s="108">
        <v>50</v>
      </c>
      <c r="P203" s="108">
        <f t="shared" si="17"/>
        <v>0</v>
      </c>
      <c r="Q203" s="108">
        <v>0</v>
      </c>
      <c r="R203" s="108">
        <v>250</v>
      </c>
      <c r="S203" s="108">
        <f t="shared" si="18"/>
        <v>0</v>
      </c>
      <c r="T203" s="108">
        <v>0</v>
      </c>
      <c r="U203" s="108">
        <v>0</v>
      </c>
      <c r="V203" s="108">
        <v>30</v>
      </c>
      <c r="W203" s="214">
        <f t="shared" si="19"/>
        <v>3230</v>
      </c>
    </row>
    <row r="204" spans="1:23" ht="18">
      <c r="A204" s="220">
        <v>44935</v>
      </c>
      <c r="B204" s="221" t="s">
        <v>3240</v>
      </c>
      <c r="C204" s="108" t="s">
        <v>35</v>
      </c>
      <c r="D204" s="108" t="s">
        <v>3543</v>
      </c>
      <c r="E204" s="108" t="s">
        <v>3544</v>
      </c>
      <c r="F204" s="221" t="s">
        <v>52</v>
      </c>
      <c r="G204" s="108" t="s">
        <v>3545</v>
      </c>
      <c r="H204" s="230">
        <v>0.56597222222222199</v>
      </c>
      <c r="I204" s="230">
        <v>0.6875</v>
      </c>
      <c r="J204" s="230">
        <f t="shared" si="16"/>
        <v>0.12152777777777801</v>
      </c>
      <c r="K204" s="235" t="s">
        <v>3268</v>
      </c>
      <c r="L204" s="211">
        <v>3200</v>
      </c>
      <c r="M204" s="219">
        <v>55</v>
      </c>
      <c r="N204" s="108">
        <v>0</v>
      </c>
      <c r="O204" s="108">
        <v>50</v>
      </c>
      <c r="P204" s="108">
        <f t="shared" si="17"/>
        <v>0</v>
      </c>
      <c r="Q204" s="108">
        <v>0</v>
      </c>
      <c r="R204" s="108">
        <v>250</v>
      </c>
      <c r="S204" s="108">
        <f t="shared" si="18"/>
        <v>0</v>
      </c>
      <c r="T204" s="211">
        <v>12</v>
      </c>
      <c r="U204" s="108">
        <v>0</v>
      </c>
      <c r="V204" s="108"/>
      <c r="W204" s="214">
        <f t="shared" si="19"/>
        <v>3212</v>
      </c>
    </row>
    <row r="205" spans="1:23" ht="18">
      <c r="A205" s="220">
        <v>44933</v>
      </c>
      <c r="B205" s="221" t="s">
        <v>3240</v>
      </c>
      <c r="C205" s="108" t="s">
        <v>35</v>
      </c>
      <c r="D205" s="108" t="s">
        <v>3408</v>
      </c>
      <c r="E205" s="108" t="s">
        <v>3546</v>
      </c>
      <c r="F205" s="221" t="s">
        <v>52</v>
      </c>
      <c r="G205" s="108" t="s">
        <v>3547</v>
      </c>
      <c r="H205" s="230">
        <v>0.5</v>
      </c>
      <c r="I205" s="230">
        <v>1.10069444444444</v>
      </c>
      <c r="J205" s="230">
        <f t="shared" si="16"/>
        <v>0.60069444444443998</v>
      </c>
      <c r="K205" s="235" t="s">
        <v>3548</v>
      </c>
      <c r="L205" s="211">
        <v>3200</v>
      </c>
      <c r="M205" s="219">
        <v>78</v>
      </c>
      <c r="N205" s="108">
        <v>0</v>
      </c>
      <c r="O205" s="108">
        <v>50</v>
      </c>
      <c r="P205" s="108">
        <f t="shared" si="17"/>
        <v>0</v>
      </c>
      <c r="Q205" s="108">
        <v>7</v>
      </c>
      <c r="R205" s="108">
        <v>250</v>
      </c>
      <c r="S205" s="108">
        <f t="shared" si="18"/>
        <v>1750</v>
      </c>
      <c r="T205" s="108">
        <v>0</v>
      </c>
      <c r="U205" s="108">
        <v>30</v>
      </c>
      <c r="V205" s="108">
        <v>90</v>
      </c>
      <c r="W205" s="214">
        <f t="shared" si="19"/>
        <v>5070</v>
      </c>
    </row>
    <row r="206" spans="1:23" ht="18">
      <c r="A206" s="220">
        <v>44934</v>
      </c>
      <c r="B206" s="221" t="s">
        <v>3240</v>
      </c>
      <c r="C206" s="108" t="s">
        <v>35</v>
      </c>
      <c r="D206" s="108" t="s">
        <v>3408</v>
      </c>
      <c r="E206" s="108" t="s">
        <v>3546</v>
      </c>
      <c r="F206" s="221" t="s">
        <v>52</v>
      </c>
      <c r="G206" s="108" t="s">
        <v>3547</v>
      </c>
      <c r="H206" s="230">
        <v>0.625</v>
      </c>
      <c r="I206" s="230">
        <v>1</v>
      </c>
      <c r="J206" s="230">
        <f t="shared" si="16"/>
        <v>0.375</v>
      </c>
      <c r="K206" s="235" t="s">
        <v>3549</v>
      </c>
      <c r="L206" s="211">
        <v>3200</v>
      </c>
      <c r="M206" s="219">
        <v>0</v>
      </c>
      <c r="N206" s="108">
        <v>0</v>
      </c>
      <c r="O206" s="108">
        <v>50</v>
      </c>
      <c r="P206" s="108">
        <f t="shared" si="17"/>
        <v>0</v>
      </c>
      <c r="Q206" s="108">
        <v>1</v>
      </c>
      <c r="R206" s="108">
        <v>250</v>
      </c>
      <c r="S206" s="108">
        <f t="shared" si="18"/>
        <v>250</v>
      </c>
      <c r="T206" s="211">
        <v>0</v>
      </c>
      <c r="U206" s="211">
        <v>28</v>
      </c>
      <c r="V206" s="108">
        <v>30</v>
      </c>
      <c r="W206" s="214">
        <f t="shared" si="19"/>
        <v>3508</v>
      </c>
    </row>
    <row r="207" spans="1:23" ht="18">
      <c r="A207" s="220">
        <v>44935</v>
      </c>
      <c r="B207" s="221" t="s">
        <v>3240</v>
      </c>
      <c r="C207" s="108" t="s">
        <v>35</v>
      </c>
      <c r="D207" s="108" t="s">
        <v>3408</v>
      </c>
      <c r="E207" s="108" t="s">
        <v>3546</v>
      </c>
      <c r="F207" s="221" t="s">
        <v>52</v>
      </c>
      <c r="G207" s="108" t="s">
        <v>3547</v>
      </c>
      <c r="H207" s="230">
        <v>0.54166666666666696</v>
      </c>
      <c r="I207" s="230">
        <v>0.62777777777777799</v>
      </c>
      <c r="J207" s="230">
        <f t="shared" si="16"/>
        <v>8.6111111111111027E-2</v>
      </c>
      <c r="K207" s="235" t="s">
        <v>3268</v>
      </c>
      <c r="L207" s="211">
        <v>3200</v>
      </c>
      <c r="M207" s="219">
        <v>56</v>
      </c>
      <c r="N207" s="108">
        <v>0</v>
      </c>
      <c r="O207" s="108">
        <v>50</v>
      </c>
      <c r="P207" s="108">
        <f t="shared" si="17"/>
        <v>0</v>
      </c>
      <c r="Q207" s="108">
        <v>0</v>
      </c>
      <c r="R207" s="108">
        <v>250</v>
      </c>
      <c r="S207" s="108">
        <f t="shared" si="18"/>
        <v>0</v>
      </c>
      <c r="T207" s="211">
        <v>12</v>
      </c>
      <c r="U207" s="108">
        <v>0</v>
      </c>
      <c r="V207" s="108"/>
      <c r="W207" s="214">
        <f t="shared" si="19"/>
        <v>3212</v>
      </c>
    </row>
    <row r="208" spans="1:23" ht="18">
      <c r="A208" s="220">
        <v>44933</v>
      </c>
      <c r="B208" s="221" t="s">
        <v>3240</v>
      </c>
      <c r="C208" s="108" t="s">
        <v>35</v>
      </c>
      <c r="D208" s="108" t="s">
        <v>3550</v>
      </c>
      <c r="E208" s="108" t="s">
        <v>3551</v>
      </c>
      <c r="F208" s="221" t="s">
        <v>52</v>
      </c>
      <c r="G208" s="108" t="s">
        <v>3552</v>
      </c>
      <c r="H208" s="230">
        <v>0.5</v>
      </c>
      <c r="I208" s="230">
        <v>0.91666666666666696</v>
      </c>
      <c r="J208" s="230">
        <f t="shared" ref="J208:J243" si="20">I208-H208</f>
        <v>0.41666666666666696</v>
      </c>
      <c r="K208" s="223" t="s">
        <v>3553</v>
      </c>
      <c r="L208" s="211">
        <v>3200</v>
      </c>
      <c r="M208" s="219">
        <v>32</v>
      </c>
      <c r="N208" s="108">
        <v>0</v>
      </c>
      <c r="O208" s="108">
        <v>50</v>
      </c>
      <c r="P208" s="108">
        <f t="shared" si="17"/>
        <v>0</v>
      </c>
      <c r="Q208" s="108">
        <v>2</v>
      </c>
      <c r="R208" s="108">
        <v>250</v>
      </c>
      <c r="S208" s="108">
        <f t="shared" si="18"/>
        <v>500</v>
      </c>
      <c r="T208" s="108">
        <v>0</v>
      </c>
      <c r="U208" s="108">
        <v>0</v>
      </c>
      <c r="V208" s="108">
        <v>60</v>
      </c>
      <c r="W208" s="214">
        <f t="shared" si="19"/>
        <v>3760</v>
      </c>
    </row>
    <row r="209" spans="1:23" ht="18">
      <c r="A209" s="220">
        <v>44934</v>
      </c>
      <c r="B209" s="221" t="s">
        <v>3240</v>
      </c>
      <c r="C209" s="108" t="s">
        <v>35</v>
      </c>
      <c r="D209" s="108" t="s">
        <v>3550</v>
      </c>
      <c r="E209" s="108" t="s">
        <v>3551</v>
      </c>
      <c r="F209" s="221" t="s">
        <v>52</v>
      </c>
      <c r="G209" s="108" t="s">
        <v>3552</v>
      </c>
      <c r="H209" s="230">
        <v>0.66666666666666696</v>
      </c>
      <c r="I209" s="230">
        <v>1</v>
      </c>
      <c r="J209" s="230">
        <f t="shared" si="20"/>
        <v>0.33333333333333304</v>
      </c>
      <c r="K209" s="223" t="s">
        <v>3554</v>
      </c>
      <c r="L209" s="211">
        <v>3200</v>
      </c>
      <c r="M209" s="219">
        <v>0</v>
      </c>
      <c r="N209" s="108">
        <v>0</v>
      </c>
      <c r="O209" s="108">
        <v>50</v>
      </c>
      <c r="P209" s="108">
        <f t="shared" si="17"/>
        <v>0</v>
      </c>
      <c r="Q209" s="108">
        <v>0</v>
      </c>
      <c r="R209" s="108">
        <v>250</v>
      </c>
      <c r="S209" s="108">
        <f t="shared" si="18"/>
        <v>0</v>
      </c>
      <c r="T209" s="211">
        <v>0</v>
      </c>
      <c r="U209" s="211">
        <v>0</v>
      </c>
      <c r="V209" s="108">
        <v>30</v>
      </c>
      <c r="W209" s="214">
        <f t="shared" si="19"/>
        <v>3230</v>
      </c>
    </row>
    <row r="210" spans="1:23" ht="18">
      <c r="A210" s="220">
        <v>44935</v>
      </c>
      <c r="B210" s="221" t="s">
        <v>3240</v>
      </c>
      <c r="C210" s="108" t="s">
        <v>35</v>
      </c>
      <c r="D210" s="108" t="s">
        <v>3550</v>
      </c>
      <c r="E210" s="108" t="s">
        <v>3551</v>
      </c>
      <c r="F210" s="221" t="s">
        <v>52</v>
      </c>
      <c r="G210" s="108" t="s">
        <v>3552</v>
      </c>
      <c r="H210" s="230">
        <v>0.54166666666666696</v>
      </c>
      <c r="I210" s="230">
        <v>0.875</v>
      </c>
      <c r="J210" s="230">
        <f t="shared" si="20"/>
        <v>0.33333333333333304</v>
      </c>
      <c r="K210" s="223" t="s">
        <v>3554</v>
      </c>
      <c r="L210" s="211">
        <v>3200</v>
      </c>
      <c r="M210" s="219">
        <v>0</v>
      </c>
      <c r="N210" s="108">
        <v>0</v>
      </c>
      <c r="O210" s="108">
        <v>50</v>
      </c>
      <c r="P210" s="108">
        <f t="shared" si="17"/>
        <v>0</v>
      </c>
      <c r="Q210" s="108">
        <v>0</v>
      </c>
      <c r="R210" s="108">
        <v>250</v>
      </c>
      <c r="S210" s="108">
        <f t="shared" si="18"/>
        <v>0</v>
      </c>
      <c r="T210" s="211">
        <v>0</v>
      </c>
      <c r="U210" s="211">
        <v>0</v>
      </c>
      <c r="V210" s="108">
        <v>30</v>
      </c>
      <c r="W210" s="214">
        <f t="shared" si="19"/>
        <v>3230</v>
      </c>
    </row>
    <row r="211" spans="1:23" ht="18">
      <c r="A211" s="220">
        <v>44933</v>
      </c>
      <c r="B211" s="221" t="s">
        <v>3240</v>
      </c>
      <c r="C211" s="108" t="s">
        <v>35</v>
      </c>
      <c r="D211" s="108" t="s">
        <v>3555</v>
      </c>
      <c r="E211" s="108" t="s">
        <v>3556</v>
      </c>
      <c r="F211" s="221" t="s">
        <v>52</v>
      </c>
      <c r="G211" s="108" t="s">
        <v>3557</v>
      </c>
      <c r="H211" s="230">
        <v>0.5</v>
      </c>
      <c r="I211" s="230">
        <v>0.72916666666666696</v>
      </c>
      <c r="J211" s="230">
        <f t="shared" si="20"/>
        <v>0.22916666666666696</v>
      </c>
      <c r="K211" s="235" t="s">
        <v>3558</v>
      </c>
      <c r="L211" s="211">
        <v>3200</v>
      </c>
      <c r="M211" s="219">
        <v>67</v>
      </c>
      <c r="N211" s="108">
        <v>0</v>
      </c>
      <c r="O211" s="108">
        <v>50</v>
      </c>
      <c r="P211" s="108">
        <f t="shared" si="17"/>
        <v>0</v>
      </c>
      <c r="Q211" s="108">
        <v>0</v>
      </c>
      <c r="R211" s="108">
        <v>250</v>
      </c>
      <c r="S211" s="108">
        <f t="shared" si="18"/>
        <v>0</v>
      </c>
      <c r="T211" s="108">
        <v>7</v>
      </c>
      <c r="U211" s="108">
        <v>24</v>
      </c>
      <c r="V211" s="108">
        <v>30</v>
      </c>
      <c r="W211" s="214">
        <f t="shared" si="19"/>
        <v>3261</v>
      </c>
    </row>
    <row r="212" spans="1:23" ht="18">
      <c r="A212" s="220">
        <v>44934</v>
      </c>
      <c r="B212" s="221" t="s">
        <v>3240</v>
      </c>
      <c r="C212" s="108" t="s">
        <v>35</v>
      </c>
      <c r="D212" s="108" t="s">
        <v>3555</v>
      </c>
      <c r="E212" s="108" t="s">
        <v>3556</v>
      </c>
      <c r="F212" s="221" t="s">
        <v>52</v>
      </c>
      <c r="G212" s="108" t="s">
        <v>3557</v>
      </c>
      <c r="H212" s="230">
        <v>0.54166666666666696</v>
      </c>
      <c r="I212" s="230">
        <v>1.0458333333333301</v>
      </c>
      <c r="J212" s="230">
        <f t="shared" si="20"/>
        <v>0.5041666666666631</v>
      </c>
      <c r="K212" s="235" t="s">
        <v>3559</v>
      </c>
      <c r="L212" s="211">
        <v>3200</v>
      </c>
      <c r="M212" s="219">
        <v>115</v>
      </c>
      <c r="N212" s="108">
        <v>15</v>
      </c>
      <c r="O212" s="108">
        <v>50</v>
      </c>
      <c r="P212" s="108">
        <f t="shared" si="17"/>
        <v>750</v>
      </c>
      <c r="Q212" s="108">
        <v>5</v>
      </c>
      <c r="R212" s="108">
        <v>250</v>
      </c>
      <c r="S212" s="108">
        <f t="shared" si="18"/>
        <v>1250</v>
      </c>
      <c r="T212" s="108">
        <v>0</v>
      </c>
      <c r="U212" s="108">
        <v>5</v>
      </c>
      <c r="V212" s="108">
        <v>90</v>
      </c>
      <c r="W212" s="214">
        <f t="shared" si="19"/>
        <v>5295</v>
      </c>
    </row>
    <row r="213" spans="1:23" ht="18">
      <c r="A213" s="220">
        <v>44935</v>
      </c>
      <c r="B213" s="221" t="s">
        <v>3240</v>
      </c>
      <c r="C213" s="108" t="s">
        <v>35</v>
      </c>
      <c r="D213" s="108" t="s">
        <v>3555</v>
      </c>
      <c r="E213" s="108" t="s">
        <v>3556</v>
      </c>
      <c r="F213" s="221" t="s">
        <v>52</v>
      </c>
      <c r="G213" s="108" t="s">
        <v>3557</v>
      </c>
      <c r="H213" s="230">
        <v>0.54166666666666696</v>
      </c>
      <c r="I213" s="230">
        <v>1.0659722222222201</v>
      </c>
      <c r="J213" s="230">
        <f t="shared" si="20"/>
        <v>0.52430555555555314</v>
      </c>
      <c r="K213" s="235" t="s">
        <v>3560</v>
      </c>
      <c r="L213" s="211">
        <v>3200</v>
      </c>
      <c r="M213" s="219">
        <v>129</v>
      </c>
      <c r="N213" s="108">
        <v>29</v>
      </c>
      <c r="O213" s="108">
        <v>50</v>
      </c>
      <c r="P213" s="108">
        <f t="shared" si="17"/>
        <v>1450</v>
      </c>
      <c r="Q213" s="108">
        <v>5</v>
      </c>
      <c r="R213" s="108">
        <v>250</v>
      </c>
      <c r="S213" s="108">
        <f t="shared" si="18"/>
        <v>1250</v>
      </c>
      <c r="T213" s="108">
        <v>24</v>
      </c>
      <c r="U213" s="108">
        <v>14</v>
      </c>
      <c r="V213" s="108">
        <v>90</v>
      </c>
      <c r="W213" s="214">
        <f t="shared" si="19"/>
        <v>6028</v>
      </c>
    </row>
    <row r="214" spans="1:23" ht="18">
      <c r="A214" s="220">
        <v>44933</v>
      </c>
      <c r="B214" s="221" t="s">
        <v>3240</v>
      </c>
      <c r="C214" s="108" t="s">
        <v>35</v>
      </c>
      <c r="D214" s="108" t="s">
        <v>494</v>
      </c>
      <c r="E214" s="108" t="s">
        <v>3561</v>
      </c>
      <c r="F214" s="221" t="s">
        <v>52</v>
      </c>
      <c r="G214" s="108" t="s">
        <v>3562</v>
      </c>
      <c r="H214" s="230">
        <v>0.65277777777777801</v>
      </c>
      <c r="I214" s="230">
        <v>0.94444444444444497</v>
      </c>
      <c r="J214" s="230">
        <f t="shared" si="20"/>
        <v>0.29166666666666696</v>
      </c>
      <c r="K214" s="235" t="s">
        <v>3464</v>
      </c>
      <c r="L214" s="211">
        <v>3200</v>
      </c>
      <c r="M214" s="219">
        <v>48</v>
      </c>
      <c r="N214" s="108">
        <v>0</v>
      </c>
      <c r="O214" s="108">
        <v>50</v>
      </c>
      <c r="P214" s="108">
        <f t="shared" si="17"/>
        <v>0</v>
      </c>
      <c r="Q214" s="108">
        <v>0</v>
      </c>
      <c r="R214" s="108">
        <v>250</v>
      </c>
      <c r="S214" s="108">
        <f t="shared" si="18"/>
        <v>0</v>
      </c>
      <c r="T214" s="108">
        <v>24</v>
      </c>
      <c r="U214" s="108">
        <v>5</v>
      </c>
      <c r="V214" s="108">
        <v>30</v>
      </c>
      <c r="W214" s="214">
        <f t="shared" si="19"/>
        <v>3259</v>
      </c>
    </row>
    <row r="215" spans="1:23" ht="18">
      <c r="A215" s="220">
        <v>44934</v>
      </c>
      <c r="B215" s="221" t="s">
        <v>3240</v>
      </c>
      <c r="C215" s="108" t="s">
        <v>35</v>
      </c>
      <c r="D215" s="108" t="s">
        <v>494</v>
      </c>
      <c r="E215" s="108" t="s">
        <v>3561</v>
      </c>
      <c r="F215" s="221" t="s">
        <v>52</v>
      </c>
      <c r="G215" s="108" t="s">
        <v>3562</v>
      </c>
      <c r="H215" s="230">
        <v>0.625</v>
      </c>
      <c r="I215" s="230">
        <v>1.0104166666666701</v>
      </c>
      <c r="J215" s="230">
        <f t="shared" si="20"/>
        <v>0.38541666666667007</v>
      </c>
      <c r="K215" s="235" t="s">
        <v>3530</v>
      </c>
      <c r="L215" s="211">
        <v>3200</v>
      </c>
      <c r="M215" s="219">
        <v>51</v>
      </c>
      <c r="N215" s="108">
        <v>0</v>
      </c>
      <c r="O215" s="108">
        <v>50</v>
      </c>
      <c r="P215" s="108">
        <f t="shared" si="17"/>
        <v>0</v>
      </c>
      <c r="Q215" s="108">
        <v>2</v>
      </c>
      <c r="R215" s="108">
        <v>250</v>
      </c>
      <c r="S215" s="108">
        <f t="shared" si="18"/>
        <v>500</v>
      </c>
      <c r="T215" s="108">
        <v>0</v>
      </c>
      <c r="U215" s="108">
        <v>0</v>
      </c>
      <c r="V215" s="108">
        <v>60</v>
      </c>
      <c r="W215" s="214">
        <f t="shared" si="19"/>
        <v>3760</v>
      </c>
    </row>
    <row r="216" spans="1:23" ht="18">
      <c r="A216" s="220">
        <v>44935</v>
      </c>
      <c r="B216" s="221" t="s">
        <v>3240</v>
      </c>
      <c r="C216" s="108" t="s">
        <v>35</v>
      </c>
      <c r="D216" s="108" t="s">
        <v>494</v>
      </c>
      <c r="E216" s="108" t="s">
        <v>3561</v>
      </c>
      <c r="F216" s="221" t="s">
        <v>52</v>
      </c>
      <c r="G216" s="108" t="s">
        <v>3562</v>
      </c>
      <c r="H216" s="230">
        <v>0.27083333333333298</v>
      </c>
      <c r="I216" s="230">
        <v>0.35416666666666702</v>
      </c>
      <c r="J216" s="230">
        <f t="shared" si="20"/>
        <v>8.3333333333334036E-2</v>
      </c>
      <c r="K216" s="235" t="s">
        <v>3563</v>
      </c>
      <c r="L216" s="211">
        <v>3200</v>
      </c>
      <c r="M216" s="219">
        <v>75</v>
      </c>
      <c r="N216" s="108">
        <v>0</v>
      </c>
      <c r="O216" s="108">
        <v>50</v>
      </c>
      <c r="P216" s="108">
        <f t="shared" si="17"/>
        <v>0</v>
      </c>
      <c r="Q216" s="108">
        <v>0</v>
      </c>
      <c r="R216" s="108">
        <v>250</v>
      </c>
      <c r="S216" s="108">
        <f t="shared" si="18"/>
        <v>0</v>
      </c>
      <c r="T216" s="108">
        <v>12</v>
      </c>
      <c r="U216" s="108">
        <v>28</v>
      </c>
      <c r="V216" s="108"/>
      <c r="W216" s="214">
        <f t="shared" si="19"/>
        <v>3240</v>
      </c>
    </row>
    <row r="217" spans="1:23" ht="18">
      <c r="A217" s="220">
        <v>44933</v>
      </c>
      <c r="B217" s="221" t="s">
        <v>3240</v>
      </c>
      <c r="C217" s="108" t="s">
        <v>35</v>
      </c>
      <c r="D217" s="108" t="s">
        <v>3564</v>
      </c>
      <c r="E217" s="108" t="s">
        <v>3565</v>
      </c>
      <c r="F217" s="221" t="s">
        <v>52</v>
      </c>
      <c r="G217" s="108" t="s">
        <v>3566</v>
      </c>
      <c r="H217" s="230">
        <v>0.75</v>
      </c>
      <c r="I217" s="230">
        <v>1.1041666666666701</v>
      </c>
      <c r="J217" s="230">
        <f t="shared" si="20"/>
        <v>0.35416666666667007</v>
      </c>
      <c r="K217" s="235" t="s">
        <v>3567</v>
      </c>
      <c r="L217" s="211">
        <v>3200</v>
      </c>
      <c r="M217" s="219">
        <v>68</v>
      </c>
      <c r="N217" s="108">
        <v>0</v>
      </c>
      <c r="O217" s="108">
        <v>50</v>
      </c>
      <c r="P217" s="108">
        <f t="shared" si="17"/>
        <v>0</v>
      </c>
      <c r="Q217" s="108">
        <v>1</v>
      </c>
      <c r="R217" s="108">
        <v>250</v>
      </c>
      <c r="S217" s="108">
        <f t="shared" si="18"/>
        <v>250</v>
      </c>
      <c r="T217" s="108">
        <v>19</v>
      </c>
      <c r="U217" s="108">
        <v>15</v>
      </c>
      <c r="V217" s="108">
        <v>60</v>
      </c>
      <c r="W217" s="214">
        <f t="shared" si="19"/>
        <v>3544</v>
      </c>
    </row>
    <row r="218" spans="1:23" ht="18">
      <c r="A218" s="220">
        <v>44934</v>
      </c>
      <c r="B218" s="221" t="s">
        <v>3240</v>
      </c>
      <c r="C218" s="108" t="s">
        <v>35</v>
      </c>
      <c r="D218" s="108" t="s">
        <v>3564</v>
      </c>
      <c r="E218" s="108" t="s">
        <v>3565</v>
      </c>
      <c r="F218" s="221" t="s">
        <v>52</v>
      </c>
      <c r="G218" s="108" t="s">
        <v>3566</v>
      </c>
      <c r="H218" s="230">
        <v>0.375</v>
      </c>
      <c r="I218" s="230">
        <v>1.0625</v>
      </c>
      <c r="J218" s="230">
        <f t="shared" si="20"/>
        <v>0.6875</v>
      </c>
      <c r="K218" s="235" t="s">
        <v>3568</v>
      </c>
      <c r="L218" s="211">
        <v>3200</v>
      </c>
      <c r="M218" s="219">
        <v>40</v>
      </c>
      <c r="N218" s="108">
        <v>0</v>
      </c>
      <c r="O218" s="108">
        <v>50</v>
      </c>
      <c r="P218" s="108">
        <f t="shared" si="17"/>
        <v>0</v>
      </c>
      <c r="Q218" s="108">
        <v>9</v>
      </c>
      <c r="R218" s="108">
        <v>250</v>
      </c>
      <c r="S218" s="108">
        <f t="shared" si="18"/>
        <v>2250</v>
      </c>
      <c r="T218" s="108">
        <v>0</v>
      </c>
      <c r="U218" s="108">
        <v>11</v>
      </c>
      <c r="V218" s="108">
        <v>90</v>
      </c>
      <c r="W218" s="214">
        <f t="shared" si="19"/>
        <v>5551</v>
      </c>
    </row>
    <row r="219" spans="1:23" ht="18">
      <c r="A219" s="220">
        <v>44935</v>
      </c>
      <c r="B219" s="221" t="s">
        <v>3240</v>
      </c>
      <c r="C219" s="108" t="s">
        <v>35</v>
      </c>
      <c r="D219" s="108" t="s">
        <v>3564</v>
      </c>
      <c r="E219" s="108" t="s">
        <v>3565</v>
      </c>
      <c r="F219" s="221" t="s">
        <v>52</v>
      </c>
      <c r="G219" s="108" t="s">
        <v>3566</v>
      </c>
      <c r="H219" s="230">
        <v>0.45833333333333298</v>
      </c>
      <c r="I219" s="230">
        <v>0.70833333333333304</v>
      </c>
      <c r="J219" s="230">
        <f t="shared" si="20"/>
        <v>0.25000000000000006</v>
      </c>
      <c r="K219" s="235" t="s">
        <v>3569</v>
      </c>
      <c r="L219" s="211">
        <v>3200</v>
      </c>
      <c r="M219" s="219">
        <v>127</v>
      </c>
      <c r="N219" s="108">
        <v>27</v>
      </c>
      <c r="O219" s="108">
        <v>50</v>
      </c>
      <c r="P219" s="108">
        <f>N219*O219</f>
        <v>1350</v>
      </c>
      <c r="Q219" s="108">
        <v>0</v>
      </c>
      <c r="R219" s="108">
        <v>250</v>
      </c>
      <c r="S219" s="108">
        <f>Q219*R219</f>
        <v>0</v>
      </c>
      <c r="T219" s="108">
        <v>31</v>
      </c>
      <c r="U219" s="108">
        <v>60</v>
      </c>
      <c r="V219" s="108">
        <v>30</v>
      </c>
      <c r="W219" s="214">
        <f t="shared" si="19"/>
        <v>4671</v>
      </c>
    </row>
    <row r="220" spans="1:23" ht="18">
      <c r="A220" s="220">
        <v>44933</v>
      </c>
      <c r="B220" s="211" t="s">
        <v>3240</v>
      </c>
      <c r="C220" s="211" t="s">
        <v>35</v>
      </c>
      <c r="D220" s="108" t="s">
        <v>3570</v>
      </c>
      <c r="E220" s="221" t="s">
        <v>3571</v>
      </c>
      <c r="F220" s="221" t="s">
        <v>3261</v>
      </c>
      <c r="G220" s="221" t="s">
        <v>3572</v>
      </c>
      <c r="H220" s="222">
        <v>0.29166666666666702</v>
      </c>
      <c r="I220" s="222">
        <v>0.79166666666666696</v>
      </c>
      <c r="J220" s="222">
        <f t="shared" si="20"/>
        <v>0.49999999999999994</v>
      </c>
      <c r="K220" s="223" t="s">
        <v>3464</v>
      </c>
      <c r="L220" s="224">
        <v>8000</v>
      </c>
      <c r="M220" s="225">
        <v>88</v>
      </c>
      <c r="N220" s="108">
        <v>0</v>
      </c>
      <c r="O220" s="108">
        <v>50</v>
      </c>
      <c r="P220" s="108">
        <f t="shared" si="17"/>
        <v>0</v>
      </c>
      <c r="Q220" s="108">
        <v>4</v>
      </c>
      <c r="R220" s="108">
        <v>500</v>
      </c>
      <c r="S220" s="108">
        <f t="shared" si="18"/>
        <v>2000</v>
      </c>
      <c r="T220" s="211">
        <v>24</v>
      </c>
      <c r="U220" s="211">
        <v>5</v>
      </c>
      <c r="V220" s="108">
        <v>90</v>
      </c>
      <c r="W220" s="214">
        <f t="shared" si="19"/>
        <v>10119</v>
      </c>
    </row>
    <row r="221" spans="1:23" ht="18">
      <c r="A221" s="220">
        <v>44934</v>
      </c>
      <c r="B221" s="211" t="s">
        <v>3240</v>
      </c>
      <c r="C221" s="211" t="s">
        <v>35</v>
      </c>
      <c r="D221" s="108" t="s">
        <v>3570</v>
      </c>
      <c r="E221" s="221" t="s">
        <v>3571</v>
      </c>
      <c r="F221" s="221" t="s">
        <v>3261</v>
      </c>
      <c r="G221" s="221" t="s">
        <v>3572</v>
      </c>
      <c r="H221" s="222">
        <v>0.66666666666666696</v>
      </c>
      <c r="I221" s="222">
        <v>1.02847222222222</v>
      </c>
      <c r="J221" s="222">
        <f t="shared" si="20"/>
        <v>0.36180555555555305</v>
      </c>
      <c r="K221" s="223" t="s">
        <v>3190</v>
      </c>
      <c r="L221" s="224">
        <v>8000</v>
      </c>
      <c r="M221" s="225">
        <v>0</v>
      </c>
      <c r="N221" s="108">
        <v>0</v>
      </c>
      <c r="O221" s="108">
        <v>50</v>
      </c>
      <c r="P221" s="108">
        <f t="shared" si="17"/>
        <v>0</v>
      </c>
      <c r="Q221" s="108">
        <v>1</v>
      </c>
      <c r="R221" s="108">
        <v>500</v>
      </c>
      <c r="S221" s="108">
        <f t="shared" si="18"/>
        <v>500</v>
      </c>
      <c r="T221" s="211">
        <v>0</v>
      </c>
      <c r="U221" s="211">
        <v>0</v>
      </c>
      <c r="V221" s="108">
        <v>60</v>
      </c>
      <c r="W221" s="214">
        <f t="shared" si="19"/>
        <v>8560</v>
      </c>
    </row>
    <row r="222" spans="1:23" ht="18">
      <c r="A222" s="220">
        <v>44935</v>
      </c>
      <c r="B222" s="211" t="s">
        <v>3240</v>
      </c>
      <c r="C222" s="211" t="s">
        <v>35</v>
      </c>
      <c r="D222" s="108" t="s">
        <v>3570</v>
      </c>
      <c r="E222" s="221" t="s">
        <v>3571</v>
      </c>
      <c r="F222" s="221" t="s">
        <v>3261</v>
      </c>
      <c r="G222" s="221" t="s">
        <v>3572</v>
      </c>
      <c r="H222" s="222">
        <v>0.54166666666666696</v>
      </c>
      <c r="I222" s="222">
        <v>0.77083333333333304</v>
      </c>
      <c r="J222" s="222">
        <f t="shared" si="20"/>
        <v>0.22916666666666607</v>
      </c>
      <c r="K222" s="223" t="s">
        <v>3190</v>
      </c>
      <c r="L222" s="224">
        <v>8000</v>
      </c>
      <c r="M222" s="225">
        <v>0</v>
      </c>
      <c r="N222" s="108">
        <v>0</v>
      </c>
      <c r="O222" s="108">
        <v>50</v>
      </c>
      <c r="P222" s="108">
        <f t="shared" si="17"/>
        <v>0</v>
      </c>
      <c r="Q222" s="108">
        <v>0</v>
      </c>
      <c r="R222" s="108">
        <v>500</v>
      </c>
      <c r="S222" s="108">
        <f t="shared" si="18"/>
        <v>0</v>
      </c>
      <c r="T222" s="211">
        <v>0</v>
      </c>
      <c r="U222" s="211">
        <v>0</v>
      </c>
      <c r="V222" s="108">
        <v>30</v>
      </c>
      <c r="W222" s="214">
        <f t="shared" si="19"/>
        <v>8030</v>
      </c>
    </row>
    <row r="223" spans="1:23" ht="18">
      <c r="A223" s="220">
        <v>44933</v>
      </c>
      <c r="B223" s="221" t="s">
        <v>3240</v>
      </c>
      <c r="C223" s="108" t="s">
        <v>35</v>
      </c>
      <c r="D223" s="108" t="s">
        <v>3573</v>
      </c>
      <c r="E223" s="108" t="s">
        <v>3574</v>
      </c>
      <c r="F223" s="221" t="s">
        <v>52</v>
      </c>
      <c r="G223" s="108" t="s">
        <v>3575</v>
      </c>
      <c r="H223" s="230">
        <v>0.5</v>
      </c>
      <c r="I223" s="230">
        <v>0.875</v>
      </c>
      <c r="J223" s="230">
        <f t="shared" si="20"/>
        <v>0.375</v>
      </c>
      <c r="K223" s="235" t="s">
        <v>3576</v>
      </c>
      <c r="L223" s="211">
        <v>3200</v>
      </c>
      <c r="M223" s="219">
        <v>112</v>
      </c>
      <c r="N223" s="108">
        <v>12</v>
      </c>
      <c r="O223" s="108">
        <v>50</v>
      </c>
      <c r="P223" s="108">
        <f>N223*O223</f>
        <v>600</v>
      </c>
      <c r="Q223" s="108">
        <v>1</v>
      </c>
      <c r="R223" s="108">
        <v>250</v>
      </c>
      <c r="S223" s="108">
        <f>Q223*R223</f>
        <v>250</v>
      </c>
      <c r="T223" s="108">
        <v>7</v>
      </c>
      <c r="U223" s="108">
        <v>14</v>
      </c>
      <c r="V223" s="108">
        <v>60</v>
      </c>
      <c r="W223" s="214">
        <f t="shared" si="19"/>
        <v>4131</v>
      </c>
    </row>
    <row r="224" spans="1:23" ht="18">
      <c r="A224" s="220">
        <v>44934</v>
      </c>
      <c r="B224" s="221" t="s">
        <v>3240</v>
      </c>
      <c r="C224" s="108" t="s">
        <v>35</v>
      </c>
      <c r="D224" s="108" t="s">
        <v>3573</v>
      </c>
      <c r="E224" s="108" t="s">
        <v>3574</v>
      </c>
      <c r="F224" s="221" t="s">
        <v>52</v>
      </c>
      <c r="G224" s="108" t="s">
        <v>3575</v>
      </c>
      <c r="H224" s="230">
        <v>0.39583333333333298</v>
      </c>
      <c r="I224" s="230">
        <v>1.0416666666666701</v>
      </c>
      <c r="J224" s="230">
        <f t="shared" si="20"/>
        <v>0.64583333333333703</v>
      </c>
      <c r="K224" s="235" t="s">
        <v>3577</v>
      </c>
      <c r="L224" s="211">
        <v>3200</v>
      </c>
      <c r="M224" s="219">
        <v>51</v>
      </c>
      <c r="N224" s="108">
        <v>0</v>
      </c>
      <c r="O224" s="108">
        <v>50</v>
      </c>
      <c r="P224" s="108">
        <f t="shared" si="17"/>
        <v>0</v>
      </c>
      <c r="Q224" s="108">
        <v>8</v>
      </c>
      <c r="R224" s="108">
        <v>250</v>
      </c>
      <c r="S224" s="108">
        <f t="shared" si="18"/>
        <v>2000</v>
      </c>
      <c r="T224" s="108">
        <v>0</v>
      </c>
      <c r="U224" s="108">
        <v>0</v>
      </c>
      <c r="V224" s="108">
        <v>90</v>
      </c>
      <c r="W224" s="214">
        <f t="shared" si="19"/>
        <v>5290</v>
      </c>
    </row>
    <row r="225" spans="1:23" ht="18">
      <c r="A225" s="220">
        <v>44935</v>
      </c>
      <c r="B225" s="221" t="s">
        <v>3240</v>
      </c>
      <c r="C225" s="108" t="s">
        <v>35</v>
      </c>
      <c r="D225" s="108" t="s">
        <v>3573</v>
      </c>
      <c r="E225" s="108" t="s">
        <v>3574</v>
      </c>
      <c r="F225" s="221" t="s">
        <v>52</v>
      </c>
      <c r="G225" s="108" t="s">
        <v>3575</v>
      </c>
      <c r="H225" s="230">
        <v>0.5</v>
      </c>
      <c r="I225" s="230">
        <v>0.83333333333333304</v>
      </c>
      <c r="J225" s="230">
        <f t="shared" si="20"/>
        <v>0.33333333333333304</v>
      </c>
      <c r="K225" s="235" t="s">
        <v>3578</v>
      </c>
      <c r="L225" s="211">
        <v>3200</v>
      </c>
      <c r="M225" s="219">
        <v>333</v>
      </c>
      <c r="N225" s="108">
        <v>233</v>
      </c>
      <c r="O225" s="108">
        <v>50</v>
      </c>
      <c r="P225" s="108">
        <f>N225*O225</f>
        <v>11650</v>
      </c>
      <c r="Q225" s="108">
        <v>0</v>
      </c>
      <c r="R225" s="108">
        <v>250</v>
      </c>
      <c r="S225" s="108">
        <f>Q225*R225</f>
        <v>0</v>
      </c>
      <c r="T225" s="108">
        <v>210</v>
      </c>
      <c r="U225" s="108">
        <v>0</v>
      </c>
      <c r="V225" s="108">
        <v>30</v>
      </c>
      <c r="W225" s="214">
        <f t="shared" si="19"/>
        <v>15090</v>
      </c>
    </row>
    <row r="226" spans="1:23" ht="18">
      <c r="A226" s="220">
        <v>44933</v>
      </c>
      <c r="B226" s="221" t="s">
        <v>3240</v>
      </c>
      <c r="C226" s="108" t="s">
        <v>35</v>
      </c>
      <c r="D226" s="108" t="s">
        <v>3579</v>
      </c>
      <c r="E226" s="108" t="s">
        <v>3580</v>
      </c>
      <c r="F226" s="221" t="s">
        <v>52</v>
      </c>
      <c r="G226" s="108" t="s">
        <v>3581</v>
      </c>
      <c r="H226" s="230">
        <v>0.6875</v>
      </c>
      <c r="I226" s="230">
        <v>0.83333333333333304</v>
      </c>
      <c r="J226" s="230">
        <f t="shared" si="20"/>
        <v>0.14583333333333304</v>
      </c>
      <c r="K226" s="235" t="s">
        <v>3291</v>
      </c>
      <c r="L226" s="211">
        <v>3200</v>
      </c>
      <c r="M226" s="219">
        <v>48</v>
      </c>
      <c r="N226" s="108">
        <v>0</v>
      </c>
      <c r="O226" s="108">
        <v>50</v>
      </c>
      <c r="P226" s="108">
        <f t="shared" si="17"/>
        <v>0</v>
      </c>
      <c r="Q226" s="108">
        <v>0</v>
      </c>
      <c r="R226" s="108">
        <v>250</v>
      </c>
      <c r="S226" s="108">
        <f t="shared" si="18"/>
        <v>0</v>
      </c>
      <c r="T226" s="211">
        <v>12</v>
      </c>
      <c r="U226" s="108">
        <v>5</v>
      </c>
      <c r="V226" s="108"/>
      <c r="W226" s="214">
        <f t="shared" si="19"/>
        <v>3217</v>
      </c>
    </row>
    <row r="227" spans="1:23" ht="18">
      <c r="A227" s="220">
        <v>44934</v>
      </c>
      <c r="B227" s="221" t="s">
        <v>3240</v>
      </c>
      <c r="C227" s="108" t="s">
        <v>35</v>
      </c>
      <c r="D227" s="108" t="s">
        <v>3579</v>
      </c>
      <c r="E227" s="108" t="s">
        <v>3580</v>
      </c>
      <c r="F227" s="221" t="s">
        <v>52</v>
      </c>
      <c r="G227" s="108" t="s">
        <v>3581</v>
      </c>
      <c r="H227" s="230">
        <v>0.54166666666666696</v>
      </c>
      <c r="I227" s="230">
        <v>1.0506944444444399</v>
      </c>
      <c r="J227" s="230">
        <f t="shared" si="20"/>
        <v>0.50902777777777297</v>
      </c>
      <c r="K227" s="235" t="s">
        <v>3582</v>
      </c>
      <c r="L227" s="211">
        <v>3200</v>
      </c>
      <c r="M227" s="219">
        <v>128</v>
      </c>
      <c r="N227" s="108">
        <v>28</v>
      </c>
      <c r="O227" s="108">
        <v>50</v>
      </c>
      <c r="P227" s="108">
        <f>N227*O227</f>
        <v>1400</v>
      </c>
      <c r="Q227" s="108">
        <v>5</v>
      </c>
      <c r="R227" s="108">
        <v>250</v>
      </c>
      <c r="S227" s="108">
        <f>Q227*R227</f>
        <v>1250</v>
      </c>
      <c r="T227" s="108">
        <v>24</v>
      </c>
      <c r="U227" s="108">
        <v>0</v>
      </c>
      <c r="V227" s="108">
        <v>90</v>
      </c>
      <c r="W227" s="214">
        <f t="shared" si="19"/>
        <v>5964</v>
      </c>
    </row>
    <row r="228" spans="1:23" ht="18">
      <c r="A228" s="220">
        <v>44935</v>
      </c>
      <c r="B228" s="221" t="s">
        <v>3240</v>
      </c>
      <c r="C228" s="108" t="s">
        <v>35</v>
      </c>
      <c r="D228" s="108" t="s">
        <v>3579</v>
      </c>
      <c r="E228" s="108" t="s">
        <v>3580</v>
      </c>
      <c r="F228" s="221" t="s">
        <v>52</v>
      </c>
      <c r="G228" s="108" t="s">
        <v>3581</v>
      </c>
      <c r="H228" s="230">
        <v>0.58333333333333304</v>
      </c>
      <c r="I228" s="230">
        <v>0.97916666666666696</v>
      </c>
      <c r="J228" s="230">
        <f t="shared" si="20"/>
        <v>0.39583333333333393</v>
      </c>
      <c r="K228" s="235" t="s">
        <v>3583</v>
      </c>
      <c r="L228" s="211">
        <v>3200</v>
      </c>
      <c r="M228" s="219">
        <v>30</v>
      </c>
      <c r="N228" s="108">
        <v>0</v>
      </c>
      <c r="O228" s="108">
        <v>50</v>
      </c>
      <c r="P228" s="108">
        <f t="shared" si="17"/>
        <v>0</v>
      </c>
      <c r="Q228" s="108">
        <v>2</v>
      </c>
      <c r="R228" s="108">
        <v>250</v>
      </c>
      <c r="S228" s="108">
        <f t="shared" si="18"/>
        <v>500</v>
      </c>
      <c r="T228" s="108">
        <v>0</v>
      </c>
      <c r="U228" s="108">
        <v>0</v>
      </c>
      <c r="V228" s="108">
        <v>60</v>
      </c>
      <c r="W228" s="214">
        <f t="shared" si="19"/>
        <v>3760</v>
      </c>
    </row>
    <row r="229" spans="1:23" ht="18">
      <c r="A229" s="220">
        <v>44933</v>
      </c>
      <c r="B229" s="221" t="s">
        <v>3240</v>
      </c>
      <c r="C229" s="108" t="s">
        <v>35</v>
      </c>
      <c r="D229" s="108" t="s">
        <v>3584</v>
      </c>
      <c r="E229" s="108" t="s">
        <v>3372</v>
      </c>
      <c r="F229" s="221" t="s">
        <v>52</v>
      </c>
      <c r="G229" s="108" t="s">
        <v>3585</v>
      </c>
      <c r="H229" s="230">
        <v>0.5</v>
      </c>
      <c r="I229" s="230">
        <v>0.94444444444444497</v>
      </c>
      <c r="J229" s="230">
        <f t="shared" si="20"/>
        <v>0.44444444444444497</v>
      </c>
      <c r="K229" s="235" t="s">
        <v>3464</v>
      </c>
      <c r="L229" s="211">
        <v>3200</v>
      </c>
      <c r="M229" s="219">
        <v>72</v>
      </c>
      <c r="N229" s="108">
        <v>0</v>
      </c>
      <c r="O229" s="108">
        <v>50</v>
      </c>
      <c r="P229" s="108">
        <f t="shared" si="17"/>
        <v>0</v>
      </c>
      <c r="Q229" s="108">
        <v>3</v>
      </c>
      <c r="R229" s="108">
        <v>250</v>
      </c>
      <c r="S229" s="108">
        <f t="shared" si="18"/>
        <v>750</v>
      </c>
      <c r="T229" s="108">
        <v>24</v>
      </c>
      <c r="U229" s="108">
        <v>5</v>
      </c>
      <c r="V229" s="108">
        <v>60</v>
      </c>
      <c r="W229" s="214">
        <f t="shared" si="19"/>
        <v>4039</v>
      </c>
    </row>
    <row r="230" spans="1:23" ht="18">
      <c r="A230" s="220">
        <v>44934</v>
      </c>
      <c r="B230" s="221" t="s">
        <v>3240</v>
      </c>
      <c r="C230" s="108" t="s">
        <v>35</v>
      </c>
      <c r="D230" s="108" t="s">
        <v>3584</v>
      </c>
      <c r="E230" s="108" t="s">
        <v>3372</v>
      </c>
      <c r="F230" s="221" t="s">
        <v>52</v>
      </c>
      <c r="G230" s="108" t="s">
        <v>3585</v>
      </c>
      <c r="H230" s="230">
        <v>0.5</v>
      </c>
      <c r="I230" s="230">
        <v>1.0166666666666699</v>
      </c>
      <c r="J230" s="230">
        <f t="shared" si="20"/>
        <v>0.51666666666666994</v>
      </c>
      <c r="K230" s="235" t="s">
        <v>3586</v>
      </c>
      <c r="L230" s="211">
        <v>3200</v>
      </c>
      <c r="M230" s="219">
        <v>5</v>
      </c>
      <c r="N230" s="108">
        <v>0</v>
      </c>
      <c r="O230" s="108">
        <v>50</v>
      </c>
      <c r="P230" s="108">
        <f t="shared" si="17"/>
        <v>0</v>
      </c>
      <c r="Q230" s="108">
        <v>5</v>
      </c>
      <c r="R230" s="108">
        <v>250</v>
      </c>
      <c r="S230" s="108">
        <f t="shared" si="18"/>
        <v>1250</v>
      </c>
      <c r="T230" s="108">
        <v>0</v>
      </c>
      <c r="U230" s="108">
        <v>0</v>
      </c>
      <c r="V230" s="108">
        <v>90</v>
      </c>
      <c r="W230" s="214">
        <f t="shared" si="19"/>
        <v>4540</v>
      </c>
    </row>
    <row r="231" spans="1:23" ht="18">
      <c r="A231" s="220">
        <v>44935</v>
      </c>
      <c r="B231" s="221" t="s">
        <v>3240</v>
      </c>
      <c r="C231" s="108" t="s">
        <v>35</v>
      </c>
      <c r="D231" s="108" t="s">
        <v>3584</v>
      </c>
      <c r="E231" s="108" t="s">
        <v>3372</v>
      </c>
      <c r="F231" s="221" t="s">
        <v>52</v>
      </c>
      <c r="G231" s="108" t="s">
        <v>3585</v>
      </c>
      <c r="H231" s="230">
        <v>0.64652777777777803</v>
      </c>
      <c r="I231" s="230">
        <v>0.75</v>
      </c>
      <c r="J231" s="230">
        <f t="shared" si="20"/>
        <v>0.10347222222222197</v>
      </c>
      <c r="K231" s="235" t="s">
        <v>3587</v>
      </c>
      <c r="L231" s="211">
        <v>3200</v>
      </c>
      <c r="M231" s="219">
        <v>72</v>
      </c>
      <c r="N231" s="108">
        <v>0</v>
      </c>
      <c r="O231" s="108">
        <v>50</v>
      </c>
      <c r="P231" s="108">
        <f t="shared" si="17"/>
        <v>0</v>
      </c>
      <c r="Q231" s="108">
        <v>0</v>
      </c>
      <c r="R231" s="108">
        <v>250</v>
      </c>
      <c r="S231" s="108">
        <f t="shared" si="18"/>
        <v>0</v>
      </c>
      <c r="T231" s="108">
        <v>0</v>
      </c>
      <c r="U231" s="108">
        <v>35</v>
      </c>
      <c r="V231" s="108"/>
      <c r="W231" s="214">
        <f t="shared" si="19"/>
        <v>3235</v>
      </c>
    </row>
    <row r="232" spans="1:23" ht="18">
      <c r="A232" s="220">
        <v>44933</v>
      </c>
      <c r="B232" s="221" t="s">
        <v>3240</v>
      </c>
      <c r="C232" s="108" t="s">
        <v>35</v>
      </c>
      <c r="D232" s="108" t="s">
        <v>3588</v>
      </c>
      <c r="E232" s="108" t="s">
        <v>3589</v>
      </c>
      <c r="F232" s="221" t="s">
        <v>52</v>
      </c>
      <c r="G232" s="108" t="s">
        <v>3590</v>
      </c>
      <c r="H232" s="230">
        <v>0.5</v>
      </c>
      <c r="I232" s="230">
        <v>1.0833333333333299</v>
      </c>
      <c r="J232" s="230">
        <f t="shared" si="20"/>
        <v>0.58333333333332993</v>
      </c>
      <c r="K232" s="223" t="s">
        <v>3591</v>
      </c>
      <c r="L232" s="211">
        <v>3200</v>
      </c>
      <c r="M232" s="219">
        <v>84</v>
      </c>
      <c r="N232" s="108">
        <v>0</v>
      </c>
      <c r="O232" s="108">
        <v>50</v>
      </c>
      <c r="P232" s="108">
        <f t="shared" si="17"/>
        <v>0</v>
      </c>
      <c r="Q232" s="108">
        <v>6</v>
      </c>
      <c r="R232" s="108">
        <v>250</v>
      </c>
      <c r="S232" s="108">
        <f t="shared" si="18"/>
        <v>1500</v>
      </c>
      <c r="T232" s="108">
        <v>0</v>
      </c>
      <c r="U232" s="108">
        <v>45</v>
      </c>
      <c r="V232" s="108">
        <v>90</v>
      </c>
      <c r="W232" s="214">
        <f t="shared" si="19"/>
        <v>4835</v>
      </c>
    </row>
    <row r="233" spans="1:23" ht="36">
      <c r="A233" s="220">
        <v>44934</v>
      </c>
      <c r="B233" s="221" t="s">
        <v>3240</v>
      </c>
      <c r="C233" s="108" t="s">
        <v>35</v>
      </c>
      <c r="D233" s="108" t="s">
        <v>3588</v>
      </c>
      <c r="E233" s="108" t="s">
        <v>3589</v>
      </c>
      <c r="F233" s="221" t="s">
        <v>52</v>
      </c>
      <c r="G233" s="108" t="s">
        <v>3590</v>
      </c>
      <c r="H233" s="230">
        <v>0.39583333333333298</v>
      </c>
      <c r="I233" s="230">
        <v>1.0833333333333299</v>
      </c>
      <c r="J233" s="230">
        <f t="shared" si="20"/>
        <v>0.68749999999999689</v>
      </c>
      <c r="K233" s="223" t="s">
        <v>3592</v>
      </c>
      <c r="L233" s="211">
        <v>3200</v>
      </c>
      <c r="M233" s="219">
        <v>136</v>
      </c>
      <c r="N233" s="108">
        <v>36</v>
      </c>
      <c r="O233" s="108">
        <v>50</v>
      </c>
      <c r="P233" s="108">
        <f>N233*O233</f>
        <v>1800</v>
      </c>
      <c r="Q233" s="108">
        <v>9</v>
      </c>
      <c r="R233" s="108">
        <v>250</v>
      </c>
      <c r="S233" s="108">
        <f>Q233*R233</f>
        <v>2250</v>
      </c>
      <c r="T233" s="108">
        <v>0</v>
      </c>
      <c r="U233" s="108">
        <v>14</v>
      </c>
      <c r="V233" s="108">
        <v>90</v>
      </c>
      <c r="W233" s="214">
        <f t="shared" si="19"/>
        <v>7354</v>
      </c>
    </row>
    <row r="234" spans="1:23" ht="18">
      <c r="A234" s="220">
        <v>44935</v>
      </c>
      <c r="B234" s="221" t="s">
        <v>3240</v>
      </c>
      <c r="C234" s="108" t="s">
        <v>35</v>
      </c>
      <c r="D234" s="108" t="s">
        <v>3588</v>
      </c>
      <c r="E234" s="108" t="s">
        <v>3589</v>
      </c>
      <c r="F234" s="221" t="s">
        <v>52</v>
      </c>
      <c r="G234" s="108" t="s">
        <v>3590</v>
      </c>
      <c r="H234" s="230">
        <v>0.375</v>
      </c>
      <c r="I234" s="230">
        <v>0.45833333333333298</v>
      </c>
      <c r="J234" s="230">
        <f t="shared" si="20"/>
        <v>8.3333333333332982E-2</v>
      </c>
      <c r="K234" s="223" t="s">
        <v>3593</v>
      </c>
      <c r="L234" s="211">
        <v>3200</v>
      </c>
      <c r="M234" s="219">
        <v>48</v>
      </c>
      <c r="N234" s="108">
        <v>0</v>
      </c>
      <c r="O234" s="108">
        <v>50</v>
      </c>
      <c r="P234" s="108">
        <f t="shared" si="17"/>
        <v>0</v>
      </c>
      <c r="Q234" s="108">
        <v>0</v>
      </c>
      <c r="R234" s="108">
        <v>250</v>
      </c>
      <c r="S234" s="108">
        <f t="shared" si="18"/>
        <v>0</v>
      </c>
      <c r="T234" s="108">
        <v>12</v>
      </c>
      <c r="U234" s="108">
        <v>0</v>
      </c>
      <c r="V234" s="108"/>
      <c r="W234" s="214">
        <f t="shared" si="19"/>
        <v>3212</v>
      </c>
    </row>
    <row r="235" spans="1:23" ht="18">
      <c r="A235" s="220">
        <v>44933</v>
      </c>
      <c r="B235" s="221" t="s">
        <v>3240</v>
      </c>
      <c r="C235" s="108" t="s">
        <v>35</v>
      </c>
      <c r="D235" s="108" t="s">
        <v>3594</v>
      </c>
      <c r="E235" s="108" t="s">
        <v>3432</v>
      </c>
      <c r="F235" s="221" t="s">
        <v>52</v>
      </c>
      <c r="G235" s="108" t="s">
        <v>3595</v>
      </c>
      <c r="H235" s="230">
        <v>0.75694444444444497</v>
      </c>
      <c r="I235" s="230">
        <v>1.05555555555556</v>
      </c>
      <c r="J235" s="230">
        <f t="shared" si="20"/>
        <v>0.29861111111111505</v>
      </c>
      <c r="K235" s="223" t="s">
        <v>3596</v>
      </c>
      <c r="L235" s="211">
        <v>3200</v>
      </c>
      <c r="M235" s="219">
        <v>68</v>
      </c>
      <c r="N235" s="108">
        <v>0</v>
      </c>
      <c r="O235" s="108">
        <v>50</v>
      </c>
      <c r="P235" s="108">
        <f t="shared" si="17"/>
        <v>0</v>
      </c>
      <c r="Q235" s="108">
        <v>0</v>
      </c>
      <c r="R235" s="108">
        <v>250</v>
      </c>
      <c r="S235" s="108">
        <f t="shared" si="18"/>
        <v>0</v>
      </c>
      <c r="T235" s="108">
        <v>24</v>
      </c>
      <c r="U235" s="108">
        <v>15</v>
      </c>
      <c r="V235" s="108">
        <v>30</v>
      </c>
      <c r="W235" s="214">
        <f t="shared" si="19"/>
        <v>3269</v>
      </c>
    </row>
    <row r="236" spans="1:23" ht="18">
      <c r="A236" s="220">
        <v>44934</v>
      </c>
      <c r="B236" s="221" t="s">
        <v>3240</v>
      </c>
      <c r="C236" s="108" t="s">
        <v>35</v>
      </c>
      <c r="D236" s="108" t="s">
        <v>3594</v>
      </c>
      <c r="E236" s="108" t="s">
        <v>3432</v>
      </c>
      <c r="F236" s="221" t="s">
        <v>52</v>
      </c>
      <c r="G236" s="108" t="s">
        <v>3595</v>
      </c>
      <c r="H236" s="230">
        <v>0.5</v>
      </c>
      <c r="I236" s="230">
        <v>1.0833333333333299</v>
      </c>
      <c r="J236" s="230">
        <f t="shared" si="20"/>
        <v>0.58333333333332993</v>
      </c>
      <c r="K236" s="223" t="s">
        <v>3597</v>
      </c>
      <c r="L236" s="211">
        <v>3200</v>
      </c>
      <c r="M236" s="219">
        <v>61</v>
      </c>
      <c r="N236" s="108">
        <v>0</v>
      </c>
      <c r="O236" s="108">
        <v>50</v>
      </c>
      <c r="P236" s="108">
        <f t="shared" si="17"/>
        <v>0</v>
      </c>
      <c r="Q236" s="108">
        <v>6</v>
      </c>
      <c r="R236" s="108">
        <v>250</v>
      </c>
      <c r="S236" s="108">
        <f t="shared" si="18"/>
        <v>1500</v>
      </c>
      <c r="T236" s="108">
        <v>10</v>
      </c>
      <c r="U236" s="108">
        <v>7</v>
      </c>
      <c r="V236" s="108">
        <v>90</v>
      </c>
      <c r="W236" s="214">
        <f t="shared" si="19"/>
        <v>4807</v>
      </c>
    </row>
    <row r="237" spans="1:23" ht="18">
      <c r="A237" s="220">
        <v>44935</v>
      </c>
      <c r="B237" s="221" t="s">
        <v>3240</v>
      </c>
      <c r="C237" s="108" t="s">
        <v>35</v>
      </c>
      <c r="D237" s="108" t="s">
        <v>3594</v>
      </c>
      <c r="E237" s="108" t="s">
        <v>3432</v>
      </c>
      <c r="F237" s="221" t="s">
        <v>52</v>
      </c>
      <c r="G237" s="108" t="s">
        <v>3595</v>
      </c>
      <c r="H237" s="230">
        <v>0.45833333333333298</v>
      </c>
      <c r="I237" s="230">
        <v>0.70833333333333304</v>
      </c>
      <c r="J237" s="230">
        <f t="shared" si="20"/>
        <v>0.25000000000000006</v>
      </c>
      <c r="K237" s="223" t="s">
        <v>3268</v>
      </c>
      <c r="L237" s="211">
        <v>3200</v>
      </c>
      <c r="M237" s="219">
        <v>0</v>
      </c>
      <c r="N237" s="108">
        <v>0</v>
      </c>
      <c r="O237" s="108">
        <v>50</v>
      </c>
      <c r="P237" s="108">
        <f t="shared" si="17"/>
        <v>0</v>
      </c>
      <c r="Q237" s="108">
        <v>0</v>
      </c>
      <c r="R237" s="108">
        <v>250</v>
      </c>
      <c r="S237" s="108">
        <f t="shared" si="18"/>
        <v>0</v>
      </c>
      <c r="T237" s="211">
        <v>12</v>
      </c>
      <c r="U237" s="211">
        <v>0</v>
      </c>
      <c r="V237" s="108">
        <v>30</v>
      </c>
      <c r="W237" s="214">
        <f t="shared" si="19"/>
        <v>3242</v>
      </c>
    </row>
    <row r="238" spans="1:23" ht="18">
      <c r="A238" s="220">
        <v>44933</v>
      </c>
      <c r="B238" s="221" t="s">
        <v>3240</v>
      </c>
      <c r="C238" s="108" t="s">
        <v>35</v>
      </c>
      <c r="D238" s="108" t="s">
        <v>3598</v>
      </c>
      <c r="E238" s="108" t="s">
        <v>3432</v>
      </c>
      <c r="F238" s="221" t="s">
        <v>52</v>
      </c>
      <c r="G238" s="108" t="s">
        <v>3599</v>
      </c>
      <c r="H238" s="230">
        <v>0.61111111111111105</v>
      </c>
      <c r="I238" s="230">
        <v>1.10069444444444</v>
      </c>
      <c r="J238" s="230">
        <f t="shared" si="20"/>
        <v>0.48958333333332893</v>
      </c>
      <c r="K238" s="235" t="s">
        <v>3600</v>
      </c>
      <c r="L238" s="211">
        <v>3200</v>
      </c>
      <c r="M238" s="219">
        <v>73</v>
      </c>
      <c r="N238" s="108">
        <v>0</v>
      </c>
      <c r="O238" s="108">
        <v>50</v>
      </c>
      <c r="P238" s="108">
        <f t="shared" si="17"/>
        <v>0</v>
      </c>
      <c r="Q238" s="108">
        <v>4</v>
      </c>
      <c r="R238" s="108">
        <v>250</v>
      </c>
      <c r="S238" s="108">
        <f t="shared" si="18"/>
        <v>1000</v>
      </c>
      <c r="T238" s="108">
        <v>14</v>
      </c>
      <c r="U238" s="108">
        <v>5</v>
      </c>
      <c r="V238" s="108">
        <v>90</v>
      </c>
      <c r="W238" s="214">
        <f t="shared" si="19"/>
        <v>4309</v>
      </c>
    </row>
    <row r="239" spans="1:23" ht="18">
      <c r="A239" s="220">
        <v>44934</v>
      </c>
      <c r="B239" s="221" t="s">
        <v>3240</v>
      </c>
      <c r="C239" s="108" t="s">
        <v>35</v>
      </c>
      <c r="D239" s="108" t="s">
        <v>3598</v>
      </c>
      <c r="E239" s="108" t="s">
        <v>3432</v>
      </c>
      <c r="F239" s="221" t="s">
        <v>52</v>
      </c>
      <c r="G239" s="108" t="s">
        <v>3599</v>
      </c>
      <c r="H239" s="230">
        <v>0.66666666666666696</v>
      </c>
      <c r="I239" s="230">
        <v>1.1666666666666701</v>
      </c>
      <c r="J239" s="230">
        <f t="shared" si="20"/>
        <v>0.50000000000000311</v>
      </c>
      <c r="K239" s="235" t="s">
        <v>3601</v>
      </c>
      <c r="L239" s="211">
        <v>3200</v>
      </c>
      <c r="M239" s="219">
        <v>47</v>
      </c>
      <c r="N239" s="108">
        <v>0</v>
      </c>
      <c r="O239" s="108">
        <v>50</v>
      </c>
      <c r="P239" s="108">
        <f t="shared" si="17"/>
        <v>0</v>
      </c>
      <c r="Q239" s="108">
        <v>4</v>
      </c>
      <c r="R239" s="108">
        <v>250</v>
      </c>
      <c r="S239" s="108">
        <f t="shared" si="18"/>
        <v>1000</v>
      </c>
      <c r="T239" s="108">
        <v>0</v>
      </c>
      <c r="U239" s="108">
        <v>10</v>
      </c>
      <c r="V239" s="108">
        <v>90</v>
      </c>
      <c r="W239" s="214">
        <f t="shared" si="19"/>
        <v>4300</v>
      </c>
    </row>
    <row r="240" spans="1:23" ht="18">
      <c r="A240" s="220">
        <v>44935</v>
      </c>
      <c r="B240" s="221" t="s">
        <v>3240</v>
      </c>
      <c r="C240" s="108" t="s">
        <v>35</v>
      </c>
      <c r="D240" s="108" t="s">
        <v>3598</v>
      </c>
      <c r="E240" s="108" t="s">
        <v>3432</v>
      </c>
      <c r="F240" s="221" t="s">
        <v>52</v>
      </c>
      <c r="G240" s="108" t="s">
        <v>3599</v>
      </c>
      <c r="H240" s="230">
        <v>0.26041666666666702</v>
      </c>
      <c r="I240" s="230">
        <v>0.32083333333333303</v>
      </c>
      <c r="J240" s="230">
        <f t="shared" si="20"/>
        <v>6.0416666666666008E-2</v>
      </c>
      <c r="K240" s="235" t="s">
        <v>3268</v>
      </c>
      <c r="L240" s="211">
        <v>3200</v>
      </c>
      <c r="M240" s="219">
        <v>48</v>
      </c>
      <c r="N240" s="108">
        <v>0</v>
      </c>
      <c r="O240" s="108">
        <v>50</v>
      </c>
      <c r="P240" s="108">
        <f t="shared" si="17"/>
        <v>0</v>
      </c>
      <c r="Q240" s="108">
        <v>0</v>
      </c>
      <c r="R240" s="108">
        <v>250</v>
      </c>
      <c r="S240" s="108">
        <f t="shared" si="18"/>
        <v>0</v>
      </c>
      <c r="T240" s="211">
        <v>12</v>
      </c>
      <c r="U240" s="108">
        <v>0</v>
      </c>
      <c r="V240" s="108"/>
      <c r="W240" s="214">
        <f>P240+S240+T240+U240+V240+L240</f>
        <v>3212</v>
      </c>
    </row>
    <row r="241" spans="1:23" ht="18">
      <c r="A241" s="220">
        <v>44933</v>
      </c>
      <c r="B241" s="211" t="s">
        <v>3240</v>
      </c>
      <c r="C241" s="211" t="s">
        <v>35</v>
      </c>
      <c r="D241" s="108" t="s">
        <v>3397</v>
      </c>
      <c r="E241" s="221" t="s">
        <v>3602</v>
      </c>
      <c r="F241" s="221" t="s">
        <v>3261</v>
      </c>
      <c r="G241" s="221" t="s">
        <v>3603</v>
      </c>
      <c r="H241" s="222">
        <v>0.625</v>
      </c>
      <c r="I241" s="222">
        <v>1.09375</v>
      </c>
      <c r="J241" s="222">
        <f t="shared" si="20"/>
        <v>0.46875</v>
      </c>
      <c r="K241" s="223" t="s">
        <v>3604</v>
      </c>
      <c r="L241" s="224">
        <v>8000</v>
      </c>
      <c r="M241" s="225">
        <v>88</v>
      </c>
      <c r="N241" s="108">
        <v>0</v>
      </c>
      <c r="O241" s="108">
        <v>50</v>
      </c>
      <c r="P241" s="108">
        <f t="shared" si="17"/>
        <v>0</v>
      </c>
      <c r="Q241" s="108">
        <v>4</v>
      </c>
      <c r="R241" s="108">
        <v>500</v>
      </c>
      <c r="S241" s="108">
        <f t="shared" si="18"/>
        <v>2000</v>
      </c>
      <c r="T241" s="211">
        <v>12</v>
      </c>
      <c r="U241" s="211">
        <v>20</v>
      </c>
      <c r="V241" s="108">
        <v>90</v>
      </c>
      <c r="W241" s="214">
        <f t="shared" si="19"/>
        <v>10122</v>
      </c>
    </row>
    <row r="242" spans="1:23" ht="18">
      <c r="A242" s="220">
        <v>44934</v>
      </c>
      <c r="B242" s="211" t="s">
        <v>3240</v>
      </c>
      <c r="C242" s="211" t="s">
        <v>35</v>
      </c>
      <c r="D242" s="108" t="s">
        <v>3397</v>
      </c>
      <c r="E242" s="221" t="s">
        <v>3602</v>
      </c>
      <c r="F242" s="221" t="s">
        <v>3261</v>
      </c>
      <c r="G242" s="221" t="s">
        <v>3603</v>
      </c>
      <c r="H242" s="222">
        <v>0.5</v>
      </c>
      <c r="I242" s="222">
        <v>1.19444444444444</v>
      </c>
      <c r="J242" s="222">
        <f t="shared" si="20"/>
        <v>0.69444444444443998</v>
      </c>
      <c r="K242" s="223" t="s">
        <v>3605</v>
      </c>
      <c r="L242" s="224">
        <v>8000</v>
      </c>
      <c r="M242" s="225">
        <v>125</v>
      </c>
      <c r="N242" s="108">
        <v>25</v>
      </c>
      <c r="O242" s="108">
        <v>50</v>
      </c>
      <c r="P242" s="108">
        <f>N242*O242</f>
        <v>1250</v>
      </c>
      <c r="Q242" s="108">
        <v>9</v>
      </c>
      <c r="R242" s="108">
        <v>500</v>
      </c>
      <c r="S242" s="108">
        <f t="shared" si="18"/>
        <v>4500</v>
      </c>
      <c r="T242" s="108">
        <v>0</v>
      </c>
      <c r="U242" s="108">
        <v>30</v>
      </c>
      <c r="V242" s="108">
        <v>90</v>
      </c>
      <c r="W242" s="236">
        <f>P242+S242+T242+U242+V242+L242</f>
        <v>13870</v>
      </c>
    </row>
    <row r="243" spans="1:23" ht="36">
      <c r="A243" s="220">
        <v>44935</v>
      </c>
      <c r="B243" s="211" t="s">
        <v>3240</v>
      </c>
      <c r="C243" s="211" t="s">
        <v>35</v>
      </c>
      <c r="D243" s="108" t="s">
        <v>3397</v>
      </c>
      <c r="E243" s="221" t="s">
        <v>3602</v>
      </c>
      <c r="F243" s="221" t="s">
        <v>3261</v>
      </c>
      <c r="G243" s="221" t="s">
        <v>3603</v>
      </c>
      <c r="H243" s="222">
        <v>0.45833333333333298</v>
      </c>
      <c r="I243" s="222">
        <v>1.1388888888888899</v>
      </c>
      <c r="J243" s="222">
        <f t="shared" si="20"/>
        <v>0.68055555555555691</v>
      </c>
      <c r="K243" s="223" t="s">
        <v>3606</v>
      </c>
      <c r="L243" s="224">
        <v>8000</v>
      </c>
      <c r="M243" s="225">
        <v>110</v>
      </c>
      <c r="N243" s="108">
        <v>10</v>
      </c>
      <c r="O243" s="108">
        <v>50</v>
      </c>
      <c r="P243" s="108">
        <f t="shared" si="17"/>
        <v>500</v>
      </c>
      <c r="Q243" s="108">
        <v>9</v>
      </c>
      <c r="R243" s="108">
        <v>500</v>
      </c>
      <c r="S243" s="108">
        <f t="shared" si="18"/>
        <v>4500</v>
      </c>
      <c r="T243" s="108">
        <v>0</v>
      </c>
      <c r="U243" s="108">
        <v>60</v>
      </c>
      <c r="V243" s="108">
        <v>90</v>
      </c>
      <c r="W243" s="214">
        <f t="shared" si="19"/>
        <v>13150</v>
      </c>
    </row>
    <row r="244" spans="1:23" ht="17">
      <c r="A244" s="201">
        <v>44932</v>
      </c>
      <c r="B244" s="242" t="s">
        <v>3607</v>
      </c>
      <c r="C244" s="243"/>
      <c r="D244" s="243"/>
      <c r="E244" s="243"/>
      <c r="F244" s="243"/>
      <c r="G244" s="243"/>
      <c r="H244" s="243"/>
      <c r="I244" s="243"/>
      <c r="J244" s="243"/>
      <c r="K244" s="244"/>
      <c r="L244" s="245">
        <v>5000</v>
      </c>
      <c r="M244" s="246">
        <v>1</v>
      </c>
      <c r="N244" s="247"/>
      <c r="O244" s="247"/>
      <c r="P244" s="200"/>
      <c r="Q244" s="200"/>
      <c r="R244" s="200"/>
      <c r="S244" s="200"/>
      <c r="T244" s="200"/>
      <c r="U244" s="200"/>
      <c r="V244" s="200"/>
      <c r="W244" s="248">
        <f>L244*M244</f>
        <v>5000</v>
      </c>
    </row>
    <row r="245" spans="1:23" ht="17">
      <c r="A245" s="201">
        <v>44932</v>
      </c>
      <c r="B245" s="242" t="s">
        <v>3608</v>
      </c>
      <c r="C245" s="243"/>
      <c r="D245" s="243"/>
      <c r="E245" s="243"/>
      <c r="F245" s="243"/>
      <c r="G245" s="243"/>
      <c r="H245" s="243"/>
      <c r="I245" s="243"/>
      <c r="J245" s="243"/>
      <c r="K245" s="244"/>
      <c r="L245" s="245">
        <v>3000</v>
      </c>
      <c r="M245" s="246">
        <v>1</v>
      </c>
      <c r="N245" s="247"/>
      <c r="O245" s="247"/>
      <c r="P245" s="200"/>
      <c r="Q245" s="200"/>
      <c r="R245" s="200"/>
      <c r="S245" s="200"/>
      <c r="T245" s="200"/>
      <c r="U245" s="200"/>
      <c r="V245" s="200"/>
      <c r="W245" s="248">
        <f t="shared" ref="W245:W250" si="21">L245*M245</f>
        <v>3000</v>
      </c>
    </row>
    <row r="246" spans="1:23" ht="17">
      <c r="A246" s="201">
        <v>44932</v>
      </c>
      <c r="B246" s="242" t="s">
        <v>3609</v>
      </c>
      <c r="C246" s="243"/>
      <c r="D246" s="243"/>
      <c r="E246" s="243"/>
      <c r="F246" s="243"/>
      <c r="G246" s="243"/>
      <c r="H246" s="243"/>
      <c r="I246" s="243"/>
      <c r="J246" s="243"/>
      <c r="K246" s="244"/>
      <c r="L246" s="245">
        <v>500</v>
      </c>
      <c r="M246" s="246">
        <v>8</v>
      </c>
      <c r="N246" s="247"/>
      <c r="O246" s="247"/>
      <c r="P246" s="200"/>
      <c r="Q246" s="200"/>
      <c r="R246" s="200"/>
      <c r="S246" s="200"/>
      <c r="T246" s="200"/>
      <c r="U246" s="200"/>
      <c r="V246" s="200"/>
      <c r="W246" s="248">
        <f t="shared" si="21"/>
        <v>4000</v>
      </c>
    </row>
    <row r="247" spans="1:23" ht="17">
      <c r="A247" s="201">
        <v>44932</v>
      </c>
      <c r="B247" s="242" t="s">
        <v>3610</v>
      </c>
      <c r="C247" s="243"/>
      <c r="D247" s="243"/>
      <c r="E247" s="243"/>
      <c r="F247" s="243"/>
      <c r="G247" s="243"/>
      <c r="H247" s="243"/>
      <c r="I247" s="243"/>
      <c r="J247" s="243"/>
      <c r="K247" s="244"/>
      <c r="L247" s="245">
        <v>1600</v>
      </c>
      <c r="M247" s="246">
        <v>5</v>
      </c>
      <c r="N247" s="247"/>
      <c r="O247" s="247"/>
      <c r="P247" s="200"/>
      <c r="Q247" s="200"/>
      <c r="R247" s="200"/>
      <c r="S247" s="200"/>
      <c r="T247" s="200"/>
      <c r="U247" s="200"/>
      <c r="V247" s="200"/>
      <c r="W247" s="248">
        <f t="shared" si="21"/>
        <v>8000</v>
      </c>
    </row>
    <row r="248" spans="1:23" ht="17">
      <c r="A248" s="201">
        <v>44932</v>
      </c>
      <c r="B248" s="242" t="s">
        <v>3611</v>
      </c>
      <c r="C248" s="243"/>
      <c r="D248" s="243"/>
      <c r="E248" s="243"/>
      <c r="F248" s="243"/>
      <c r="G248" s="243"/>
      <c r="H248" s="243"/>
      <c r="I248" s="243"/>
      <c r="J248" s="243"/>
      <c r="K248" s="244"/>
      <c r="L248" s="245">
        <v>1600</v>
      </c>
      <c r="M248" s="246">
        <v>4</v>
      </c>
      <c r="N248" s="247"/>
      <c r="O248" s="247"/>
      <c r="P248" s="200"/>
      <c r="Q248" s="200"/>
      <c r="R248" s="200"/>
      <c r="S248" s="200"/>
      <c r="T248" s="200"/>
      <c r="U248" s="200"/>
      <c r="V248" s="200"/>
      <c r="W248" s="248">
        <f t="shared" si="21"/>
        <v>6400</v>
      </c>
    </row>
    <row r="249" spans="1:23" ht="17">
      <c r="A249" s="201">
        <v>44932</v>
      </c>
      <c r="B249" s="242" t="s">
        <v>3612</v>
      </c>
      <c r="C249" s="243"/>
      <c r="D249" s="243"/>
      <c r="E249" s="243"/>
      <c r="F249" s="243"/>
      <c r="G249" s="243"/>
      <c r="H249" s="243"/>
      <c r="I249" s="243"/>
      <c r="J249" s="243"/>
      <c r="K249" s="244"/>
      <c r="L249" s="245">
        <v>300</v>
      </c>
      <c r="M249" s="246">
        <v>10</v>
      </c>
      <c r="N249" s="247"/>
      <c r="O249" s="247"/>
      <c r="P249" s="200"/>
      <c r="Q249" s="200"/>
      <c r="R249" s="200"/>
      <c r="S249" s="200"/>
      <c r="T249" s="200"/>
      <c r="U249" s="200"/>
      <c r="V249" s="200"/>
      <c r="W249" s="248">
        <f t="shared" si="21"/>
        <v>3000</v>
      </c>
    </row>
    <row r="250" spans="1:23" ht="17">
      <c r="A250" s="201">
        <v>44932</v>
      </c>
      <c r="B250" s="242" t="s">
        <v>3613</v>
      </c>
      <c r="C250" s="243"/>
      <c r="D250" s="243"/>
      <c r="E250" s="243"/>
      <c r="F250" s="243"/>
      <c r="G250" s="243"/>
      <c r="H250" s="243"/>
      <c r="I250" s="243"/>
      <c r="J250" s="243"/>
      <c r="K250" s="244"/>
      <c r="L250" s="245">
        <v>300</v>
      </c>
      <c r="M250" s="246">
        <v>12</v>
      </c>
      <c r="N250" s="247"/>
      <c r="O250" s="247"/>
      <c r="P250" s="200"/>
      <c r="Q250" s="200"/>
      <c r="R250" s="200"/>
      <c r="S250" s="200"/>
      <c r="T250" s="200"/>
      <c r="U250" s="200"/>
      <c r="V250" s="200"/>
      <c r="W250" s="248">
        <f t="shared" si="21"/>
        <v>3600</v>
      </c>
    </row>
    <row r="251" spans="1:23" ht="27" customHeight="1">
      <c r="A251" s="238" t="s">
        <v>3614</v>
      </c>
      <c r="B251" s="239"/>
      <c r="C251" s="239"/>
      <c r="D251" s="239"/>
      <c r="E251" s="239"/>
      <c r="F251" s="239"/>
      <c r="G251" s="239"/>
      <c r="H251" s="239"/>
      <c r="I251" s="239"/>
      <c r="J251" s="239"/>
      <c r="K251" s="239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40"/>
      <c r="W251" s="241">
        <f>SUM(W2:W250)</f>
        <v>994196</v>
      </c>
    </row>
  </sheetData>
  <mergeCells count="8">
    <mergeCell ref="B244:K244"/>
    <mergeCell ref="B245:K245"/>
    <mergeCell ref="B246:K246"/>
    <mergeCell ref="B247:K247"/>
    <mergeCell ref="B248:K248"/>
    <mergeCell ref="B249:K249"/>
    <mergeCell ref="B250:K250"/>
    <mergeCell ref="A251:V251"/>
  </mergeCells>
  <phoneticPr fontId="88" type="noConversion"/>
  <dataValidations count="3">
    <dataValidation type="list" allowBlank="1" showInputMessage="1" showErrorMessage="1" sqref="C252:C374 B35 B71 B74 C2:C70 C72:C73 C76:C238 C241:C243" xr:uid="{AF827B94-15AA-1C4E-811B-9FFEE7466B2E}">
      <formula1>"主播,高层,政府,VIP嘉宾,备车"</formula1>
    </dataValidation>
    <dataValidation type="list" allowBlank="1" showInputMessage="1" showErrorMessage="1" sqref="B87 B201 B228 B89:B101 B103:B112 B114:B138 B140:B152 B154:B166 B168:B175 B192:B199 B177:B189 B203:B216" xr:uid="{761D6E8D-8459-2542-9A5F-6A38FFB2A608}">
      <formula1>"包车,接机,送机,自驾"</formula1>
    </dataValidation>
    <dataValidation type="list" allowBlank="1" showInputMessage="1" showErrorMessage="1" sqref="B252:B525 B243" xr:uid="{C7C77A54-A96B-7442-B3CF-60165931EADE}">
      <formula1>"包车,接机,送机"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0374-4621-5E4F-9ACF-97953FEB8351}">
  <dimension ref="A1:IV140"/>
  <sheetViews>
    <sheetView topLeftCell="A125" workbookViewId="0">
      <selection activeCell="B3" sqref="B3:B4"/>
    </sheetView>
  </sheetViews>
  <sheetFormatPr baseColWidth="10" defaultColWidth="10.59765625" defaultRowHeight="21"/>
  <cols>
    <col min="1" max="2" width="18.796875" style="137" customWidth="1"/>
    <col min="3" max="3" width="45.796875" style="137" customWidth="1"/>
    <col min="4" max="8" width="18.796875" style="137" customWidth="1"/>
    <col min="9" max="9" width="48.796875" style="137" customWidth="1"/>
    <col min="10" max="10" width="26" style="137" customWidth="1"/>
    <col min="11" max="11" width="18.796875" style="122" customWidth="1"/>
    <col min="12" max="256" width="10.59765625" style="122"/>
    <col min="257" max="258" width="18.796875" style="122" customWidth="1"/>
    <col min="259" max="259" width="45.796875" style="122" customWidth="1"/>
    <col min="260" max="264" width="18.796875" style="122" customWidth="1"/>
    <col min="265" max="265" width="48.796875" style="122" customWidth="1"/>
    <col min="266" max="266" width="26" style="122" customWidth="1"/>
    <col min="267" max="267" width="18.796875" style="122" customWidth="1"/>
    <col min="268" max="512" width="10.59765625" style="122"/>
    <col min="513" max="514" width="18.796875" style="122" customWidth="1"/>
    <col min="515" max="515" width="45.796875" style="122" customWidth="1"/>
    <col min="516" max="520" width="18.796875" style="122" customWidth="1"/>
    <col min="521" max="521" width="48.796875" style="122" customWidth="1"/>
    <col min="522" max="522" width="26" style="122" customWidth="1"/>
    <col min="523" max="523" width="18.796875" style="122" customWidth="1"/>
    <col min="524" max="768" width="10.59765625" style="122"/>
    <col min="769" max="770" width="18.796875" style="122" customWidth="1"/>
    <col min="771" max="771" width="45.796875" style="122" customWidth="1"/>
    <col min="772" max="776" width="18.796875" style="122" customWidth="1"/>
    <col min="777" max="777" width="48.796875" style="122" customWidth="1"/>
    <col min="778" max="778" width="26" style="122" customWidth="1"/>
    <col min="779" max="779" width="18.796875" style="122" customWidth="1"/>
    <col min="780" max="1024" width="10.59765625" style="122"/>
    <col min="1025" max="1026" width="18.796875" style="122" customWidth="1"/>
    <col min="1027" max="1027" width="45.796875" style="122" customWidth="1"/>
    <col min="1028" max="1032" width="18.796875" style="122" customWidth="1"/>
    <col min="1033" max="1033" width="48.796875" style="122" customWidth="1"/>
    <col min="1034" max="1034" width="26" style="122" customWidth="1"/>
    <col min="1035" max="1035" width="18.796875" style="122" customWidth="1"/>
    <col min="1036" max="1280" width="10.59765625" style="122"/>
    <col min="1281" max="1282" width="18.796875" style="122" customWidth="1"/>
    <col min="1283" max="1283" width="45.796875" style="122" customWidth="1"/>
    <col min="1284" max="1288" width="18.796875" style="122" customWidth="1"/>
    <col min="1289" max="1289" width="48.796875" style="122" customWidth="1"/>
    <col min="1290" max="1290" width="26" style="122" customWidth="1"/>
    <col min="1291" max="1291" width="18.796875" style="122" customWidth="1"/>
    <col min="1292" max="1536" width="10.59765625" style="122"/>
    <col min="1537" max="1538" width="18.796875" style="122" customWidth="1"/>
    <col min="1539" max="1539" width="45.796875" style="122" customWidth="1"/>
    <col min="1540" max="1544" width="18.796875" style="122" customWidth="1"/>
    <col min="1545" max="1545" width="48.796875" style="122" customWidth="1"/>
    <col min="1546" max="1546" width="26" style="122" customWidth="1"/>
    <col min="1547" max="1547" width="18.796875" style="122" customWidth="1"/>
    <col min="1548" max="1792" width="10.59765625" style="122"/>
    <col min="1793" max="1794" width="18.796875" style="122" customWidth="1"/>
    <col min="1795" max="1795" width="45.796875" style="122" customWidth="1"/>
    <col min="1796" max="1800" width="18.796875" style="122" customWidth="1"/>
    <col min="1801" max="1801" width="48.796875" style="122" customWidth="1"/>
    <col min="1802" max="1802" width="26" style="122" customWidth="1"/>
    <col min="1803" max="1803" width="18.796875" style="122" customWidth="1"/>
    <col min="1804" max="2048" width="10.59765625" style="122"/>
    <col min="2049" max="2050" width="18.796875" style="122" customWidth="1"/>
    <col min="2051" max="2051" width="45.796875" style="122" customWidth="1"/>
    <col min="2052" max="2056" width="18.796875" style="122" customWidth="1"/>
    <col min="2057" max="2057" width="48.796875" style="122" customWidth="1"/>
    <col min="2058" max="2058" width="26" style="122" customWidth="1"/>
    <col min="2059" max="2059" width="18.796875" style="122" customWidth="1"/>
    <col min="2060" max="2304" width="10.59765625" style="122"/>
    <col min="2305" max="2306" width="18.796875" style="122" customWidth="1"/>
    <col min="2307" max="2307" width="45.796875" style="122" customWidth="1"/>
    <col min="2308" max="2312" width="18.796875" style="122" customWidth="1"/>
    <col min="2313" max="2313" width="48.796875" style="122" customWidth="1"/>
    <col min="2314" max="2314" width="26" style="122" customWidth="1"/>
    <col min="2315" max="2315" width="18.796875" style="122" customWidth="1"/>
    <col min="2316" max="2560" width="10.59765625" style="122"/>
    <col min="2561" max="2562" width="18.796875" style="122" customWidth="1"/>
    <col min="2563" max="2563" width="45.796875" style="122" customWidth="1"/>
    <col min="2564" max="2568" width="18.796875" style="122" customWidth="1"/>
    <col min="2569" max="2569" width="48.796875" style="122" customWidth="1"/>
    <col min="2570" max="2570" width="26" style="122" customWidth="1"/>
    <col min="2571" max="2571" width="18.796875" style="122" customWidth="1"/>
    <col min="2572" max="2816" width="10.59765625" style="122"/>
    <col min="2817" max="2818" width="18.796875" style="122" customWidth="1"/>
    <col min="2819" max="2819" width="45.796875" style="122" customWidth="1"/>
    <col min="2820" max="2824" width="18.796875" style="122" customWidth="1"/>
    <col min="2825" max="2825" width="48.796875" style="122" customWidth="1"/>
    <col min="2826" max="2826" width="26" style="122" customWidth="1"/>
    <col min="2827" max="2827" width="18.796875" style="122" customWidth="1"/>
    <col min="2828" max="3072" width="10.59765625" style="122"/>
    <col min="3073" max="3074" width="18.796875" style="122" customWidth="1"/>
    <col min="3075" max="3075" width="45.796875" style="122" customWidth="1"/>
    <col min="3076" max="3080" width="18.796875" style="122" customWidth="1"/>
    <col min="3081" max="3081" width="48.796875" style="122" customWidth="1"/>
    <col min="3082" max="3082" width="26" style="122" customWidth="1"/>
    <col min="3083" max="3083" width="18.796875" style="122" customWidth="1"/>
    <col min="3084" max="3328" width="10.59765625" style="122"/>
    <col min="3329" max="3330" width="18.796875" style="122" customWidth="1"/>
    <col min="3331" max="3331" width="45.796875" style="122" customWidth="1"/>
    <col min="3332" max="3336" width="18.796875" style="122" customWidth="1"/>
    <col min="3337" max="3337" width="48.796875" style="122" customWidth="1"/>
    <col min="3338" max="3338" width="26" style="122" customWidth="1"/>
    <col min="3339" max="3339" width="18.796875" style="122" customWidth="1"/>
    <col min="3340" max="3584" width="10.59765625" style="122"/>
    <col min="3585" max="3586" width="18.796875" style="122" customWidth="1"/>
    <col min="3587" max="3587" width="45.796875" style="122" customWidth="1"/>
    <col min="3588" max="3592" width="18.796875" style="122" customWidth="1"/>
    <col min="3593" max="3593" width="48.796875" style="122" customWidth="1"/>
    <col min="3594" max="3594" width="26" style="122" customWidth="1"/>
    <col min="3595" max="3595" width="18.796875" style="122" customWidth="1"/>
    <col min="3596" max="3840" width="10.59765625" style="122"/>
    <col min="3841" max="3842" width="18.796875" style="122" customWidth="1"/>
    <col min="3843" max="3843" width="45.796875" style="122" customWidth="1"/>
    <col min="3844" max="3848" width="18.796875" style="122" customWidth="1"/>
    <col min="3849" max="3849" width="48.796875" style="122" customWidth="1"/>
    <col min="3850" max="3850" width="26" style="122" customWidth="1"/>
    <col min="3851" max="3851" width="18.796875" style="122" customWidth="1"/>
    <col min="3852" max="4096" width="10.59765625" style="122"/>
    <col min="4097" max="4098" width="18.796875" style="122" customWidth="1"/>
    <col min="4099" max="4099" width="45.796875" style="122" customWidth="1"/>
    <col min="4100" max="4104" width="18.796875" style="122" customWidth="1"/>
    <col min="4105" max="4105" width="48.796875" style="122" customWidth="1"/>
    <col min="4106" max="4106" width="26" style="122" customWidth="1"/>
    <col min="4107" max="4107" width="18.796875" style="122" customWidth="1"/>
    <col min="4108" max="4352" width="10.59765625" style="122"/>
    <col min="4353" max="4354" width="18.796875" style="122" customWidth="1"/>
    <col min="4355" max="4355" width="45.796875" style="122" customWidth="1"/>
    <col min="4356" max="4360" width="18.796875" style="122" customWidth="1"/>
    <col min="4361" max="4361" width="48.796875" style="122" customWidth="1"/>
    <col min="4362" max="4362" width="26" style="122" customWidth="1"/>
    <col min="4363" max="4363" width="18.796875" style="122" customWidth="1"/>
    <col min="4364" max="4608" width="10.59765625" style="122"/>
    <col min="4609" max="4610" width="18.796875" style="122" customWidth="1"/>
    <col min="4611" max="4611" width="45.796875" style="122" customWidth="1"/>
    <col min="4612" max="4616" width="18.796875" style="122" customWidth="1"/>
    <col min="4617" max="4617" width="48.796875" style="122" customWidth="1"/>
    <col min="4618" max="4618" width="26" style="122" customWidth="1"/>
    <col min="4619" max="4619" width="18.796875" style="122" customWidth="1"/>
    <col min="4620" max="4864" width="10.59765625" style="122"/>
    <col min="4865" max="4866" width="18.796875" style="122" customWidth="1"/>
    <col min="4867" max="4867" width="45.796875" style="122" customWidth="1"/>
    <col min="4868" max="4872" width="18.796875" style="122" customWidth="1"/>
    <col min="4873" max="4873" width="48.796875" style="122" customWidth="1"/>
    <col min="4874" max="4874" width="26" style="122" customWidth="1"/>
    <col min="4875" max="4875" width="18.796875" style="122" customWidth="1"/>
    <col min="4876" max="5120" width="10.59765625" style="122"/>
    <col min="5121" max="5122" width="18.796875" style="122" customWidth="1"/>
    <col min="5123" max="5123" width="45.796875" style="122" customWidth="1"/>
    <col min="5124" max="5128" width="18.796875" style="122" customWidth="1"/>
    <col min="5129" max="5129" width="48.796875" style="122" customWidth="1"/>
    <col min="5130" max="5130" width="26" style="122" customWidth="1"/>
    <col min="5131" max="5131" width="18.796875" style="122" customWidth="1"/>
    <col min="5132" max="5376" width="10.59765625" style="122"/>
    <col min="5377" max="5378" width="18.796875" style="122" customWidth="1"/>
    <col min="5379" max="5379" width="45.796875" style="122" customWidth="1"/>
    <col min="5380" max="5384" width="18.796875" style="122" customWidth="1"/>
    <col min="5385" max="5385" width="48.796875" style="122" customWidth="1"/>
    <col min="5386" max="5386" width="26" style="122" customWidth="1"/>
    <col min="5387" max="5387" width="18.796875" style="122" customWidth="1"/>
    <col min="5388" max="5632" width="10.59765625" style="122"/>
    <col min="5633" max="5634" width="18.796875" style="122" customWidth="1"/>
    <col min="5635" max="5635" width="45.796875" style="122" customWidth="1"/>
    <col min="5636" max="5640" width="18.796875" style="122" customWidth="1"/>
    <col min="5641" max="5641" width="48.796875" style="122" customWidth="1"/>
    <col min="5642" max="5642" width="26" style="122" customWidth="1"/>
    <col min="5643" max="5643" width="18.796875" style="122" customWidth="1"/>
    <col min="5644" max="5888" width="10.59765625" style="122"/>
    <col min="5889" max="5890" width="18.796875" style="122" customWidth="1"/>
    <col min="5891" max="5891" width="45.796875" style="122" customWidth="1"/>
    <col min="5892" max="5896" width="18.796875" style="122" customWidth="1"/>
    <col min="5897" max="5897" width="48.796875" style="122" customWidth="1"/>
    <col min="5898" max="5898" width="26" style="122" customWidth="1"/>
    <col min="5899" max="5899" width="18.796875" style="122" customWidth="1"/>
    <col min="5900" max="6144" width="10.59765625" style="122"/>
    <col min="6145" max="6146" width="18.796875" style="122" customWidth="1"/>
    <col min="6147" max="6147" width="45.796875" style="122" customWidth="1"/>
    <col min="6148" max="6152" width="18.796875" style="122" customWidth="1"/>
    <col min="6153" max="6153" width="48.796875" style="122" customWidth="1"/>
    <col min="6154" max="6154" width="26" style="122" customWidth="1"/>
    <col min="6155" max="6155" width="18.796875" style="122" customWidth="1"/>
    <col min="6156" max="6400" width="10.59765625" style="122"/>
    <col min="6401" max="6402" width="18.796875" style="122" customWidth="1"/>
    <col min="6403" max="6403" width="45.796875" style="122" customWidth="1"/>
    <col min="6404" max="6408" width="18.796875" style="122" customWidth="1"/>
    <col min="6409" max="6409" width="48.796875" style="122" customWidth="1"/>
    <col min="6410" max="6410" width="26" style="122" customWidth="1"/>
    <col min="6411" max="6411" width="18.796875" style="122" customWidth="1"/>
    <col min="6412" max="6656" width="10.59765625" style="122"/>
    <col min="6657" max="6658" width="18.796875" style="122" customWidth="1"/>
    <col min="6659" max="6659" width="45.796875" style="122" customWidth="1"/>
    <col min="6660" max="6664" width="18.796875" style="122" customWidth="1"/>
    <col min="6665" max="6665" width="48.796875" style="122" customWidth="1"/>
    <col min="6666" max="6666" width="26" style="122" customWidth="1"/>
    <col min="6667" max="6667" width="18.796875" style="122" customWidth="1"/>
    <col min="6668" max="6912" width="10.59765625" style="122"/>
    <col min="6913" max="6914" width="18.796875" style="122" customWidth="1"/>
    <col min="6915" max="6915" width="45.796875" style="122" customWidth="1"/>
    <col min="6916" max="6920" width="18.796875" style="122" customWidth="1"/>
    <col min="6921" max="6921" width="48.796875" style="122" customWidth="1"/>
    <col min="6922" max="6922" width="26" style="122" customWidth="1"/>
    <col min="6923" max="6923" width="18.796875" style="122" customWidth="1"/>
    <col min="6924" max="7168" width="10.59765625" style="122"/>
    <col min="7169" max="7170" width="18.796875" style="122" customWidth="1"/>
    <col min="7171" max="7171" width="45.796875" style="122" customWidth="1"/>
    <col min="7172" max="7176" width="18.796875" style="122" customWidth="1"/>
    <col min="7177" max="7177" width="48.796875" style="122" customWidth="1"/>
    <col min="7178" max="7178" width="26" style="122" customWidth="1"/>
    <col min="7179" max="7179" width="18.796875" style="122" customWidth="1"/>
    <col min="7180" max="7424" width="10.59765625" style="122"/>
    <col min="7425" max="7426" width="18.796875" style="122" customWidth="1"/>
    <col min="7427" max="7427" width="45.796875" style="122" customWidth="1"/>
    <col min="7428" max="7432" width="18.796875" style="122" customWidth="1"/>
    <col min="7433" max="7433" width="48.796875" style="122" customWidth="1"/>
    <col min="7434" max="7434" width="26" style="122" customWidth="1"/>
    <col min="7435" max="7435" width="18.796875" style="122" customWidth="1"/>
    <col min="7436" max="7680" width="10.59765625" style="122"/>
    <col min="7681" max="7682" width="18.796875" style="122" customWidth="1"/>
    <col min="7683" max="7683" width="45.796875" style="122" customWidth="1"/>
    <col min="7684" max="7688" width="18.796875" style="122" customWidth="1"/>
    <col min="7689" max="7689" width="48.796875" style="122" customWidth="1"/>
    <col min="7690" max="7690" width="26" style="122" customWidth="1"/>
    <col min="7691" max="7691" width="18.796875" style="122" customWidth="1"/>
    <col min="7692" max="7936" width="10.59765625" style="122"/>
    <col min="7937" max="7938" width="18.796875" style="122" customWidth="1"/>
    <col min="7939" max="7939" width="45.796875" style="122" customWidth="1"/>
    <col min="7940" max="7944" width="18.796875" style="122" customWidth="1"/>
    <col min="7945" max="7945" width="48.796875" style="122" customWidth="1"/>
    <col min="7946" max="7946" width="26" style="122" customWidth="1"/>
    <col min="7947" max="7947" width="18.796875" style="122" customWidth="1"/>
    <col min="7948" max="8192" width="10.59765625" style="122"/>
    <col min="8193" max="8194" width="18.796875" style="122" customWidth="1"/>
    <col min="8195" max="8195" width="45.796875" style="122" customWidth="1"/>
    <col min="8196" max="8200" width="18.796875" style="122" customWidth="1"/>
    <col min="8201" max="8201" width="48.796875" style="122" customWidth="1"/>
    <col min="8202" max="8202" width="26" style="122" customWidth="1"/>
    <col min="8203" max="8203" width="18.796875" style="122" customWidth="1"/>
    <col min="8204" max="8448" width="10.59765625" style="122"/>
    <col min="8449" max="8450" width="18.796875" style="122" customWidth="1"/>
    <col min="8451" max="8451" width="45.796875" style="122" customWidth="1"/>
    <col min="8452" max="8456" width="18.796875" style="122" customWidth="1"/>
    <col min="8457" max="8457" width="48.796875" style="122" customWidth="1"/>
    <col min="8458" max="8458" width="26" style="122" customWidth="1"/>
    <col min="8459" max="8459" width="18.796875" style="122" customWidth="1"/>
    <col min="8460" max="8704" width="10.59765625" style="122"/>
    <col min="8705" max="8706" width="18.796875" style="122" customWidth="1"/>
    <col min="8707" max="8707" width="45.796875" style="122" customWidth="1"/>
    <col min="8708" max="8712" width="18.796875" style="122" customWidth="1"/>
    <col min="8713" max="8713" width="48.796875" style="122" customWidth="1"/>
    <col min="8714" max="8714" width="26" style="122" customWidth="1"/>
    <col min="8715" max="8715" width="18.796875" style="122" customWidth="1"/>
    <col min="8716" max="8960" width="10.59765625" style="122"/>
    <col min="8961" max="8962" width="18.796875" style="122" customWidth="1"/>
    <col min="8963" max="8963" width="45.796875" style="122" customWidth="1"/>
    <col min="8964" max="8968" width="18.796875" style="122" customWidth="1"/>
    <col min="8969" max="8969" width="48.796875" style="122" customWidth="1"/>
    <col min="8970" max="8970" width="26" style="122" customWidth="1"/>
    <col min="8971" max="8971" width="18.796875" style="122" customWidth="1"/>
    <col min="8972" max="9216" width="10.59765625" style="122"/>
    <col min="9217" max="9218" width="18.796875" style="122" customWidth="1"/>
    <col min="9219" max="9219" width="45.796875" style="122" customWidth="1"/>
    <col min="9220" max="9224" width="18.796875" style="122" customWidth="1"/>
    <col min="9225" max="9225" width="48.796875" style="122" customWidth="1"/>
    <col min="9226" max="9226" width="26" style="122" customWidth="1"/>
    <col min="9227" max="9227" width="18.796875" style="122" customWidth="1"/>
    <col min="9228" max="9472" width="10.59765625" style="122"/>
    <col min="9473" max="9474" width="18.796875" style="122" customWidth="1"/>
    <col min="9475" max="9475" width="45.796875" style="122" customWidth="1"/>
    <col min="9476" max="9480" width="18.796875" style="122" customWidth="1"/>
    <col min="9481" max="9481" width="48.796875" style="122" customWidth="1"/>
    <col min="9482" max="9482" width="26" style="122" customWidth="1"/>
    <col min="9483" max="9483" width="18.796875" style="122" customWidth="1"/>
    <col min="9484" max="9728" width="10.59765625" style="122"/>
    <col min="9729" max="9730" width="18.796875" style="122" customWidth="1"/>
    <col min="9731" max="9731" width="45.796875" style="122" customWidth="1"/>
    <col min="9732" max="9736" width="18.796875" style="122" customWidth="1"/>
    <col min="9737" max="9737" width="48.796875" style="122" customWidth="1"/>
    <col min="9738" max="9738" width="26" style="122" customWidth="1"/>
    <col min="9739" max="9739" width="18.796875" style="122" customWidth="1"/>
    <col min="9740" max="9984" width="10.59765625" style="122"/>
    <col min="9985" max="9986" width="18.796875" style="122" customWidth="1"/>
    <col min="9987" max="9987" width="45.796875" style="122" customWidth="1"/>
    <col min="9988" max="9992" width="18.796875" style="122" customWidth="1"/>
    <col min="9993" max="9993" width="48.796875" style="122" customWidth="1"/>
    <col min="9994" max="9994" width="26" style="122" customWidth="1"/>
    <col min="9995" max="9995" width="18.796875" style="122" customWidth="1"/>
    <col min="9996" max="10240" width="10.59765625" style="122"/>
    <col min="10241" max="10242" width="18.796875" style="122" customWidth="1"/>
    <col min="10243" max="10243" width="45.796875" style="122" customWidth="1"/>
    <col min="10244" max="10248" width="18.796875" style="122" customWidth="1"/>
    <col min="10249" max="10249" width="48.796875" style="122" customWidth="1"/>
    <col min="10250" max="10250" width="26" style="122" customWidth="1"/>
    <col min="10251" max="10251" width="18.796875" style="122" customWidth="1"/>
    <col min="10252" max="10496" width="10.59765625" style="122"/>
    <col min="10497" max="10498" width="18.796875" style="122" customWidth="1"/>
    <col min="10499" max="10499" width="45.796875" style="122" customWidth="1"/>
    <col min="10500" max="10504" width="18.796875" style="122" customWidth="1"/>
    <col min="10505" max="10505" width="48.796875" style="122" customWidth="1"/>
    <col min="10506" max="10506" width="26" style="122" customWidth="1"/>
    <col min="10507" max="10507" width="18.796875" style="122" customWidth="1"/>
    <col min="10508" max="10752" width="10.59765625" style="122"/>
    <col min="10753" max="10754" width="18.796875" style="122" customWidth="1"/>
    <col min="10755" max="10755" width="45.796875" style="122" customWidth="1"/>
    <col min="10756" max="10760" width="18.796875" style="122" customWidth="1"/>
    <col min="10761" max="10761" width="48.796875" style="122" customWidth="1"/>
    <col min="10762" max="10762" width="26" style="122" customWidth="1"/>
    <col min="10763" max="10763" width="18.796875" style="122" customWidth="1"/>
    <col min="10764" max="11008" width="10.59765625" style="122"/>
    <col min="11009" max="11010" width="18.796875" style="122" customWidth="1"/>
    <col min="11011" max="11011" width="45.796875" style="122" customWidth="1"/>
    <col min="11012" max="11016" width="18.796875" style="122" customWidth="1"/>
    <col min="11017" max="11017" width="48.796875" style="122" customWidth="1"/>
    <col min="11018" max="11018" width="26" style="122" customWidth="1"/>
    <col min="11019" max="11019" width="18.796875" style="122" customWidth="1"/>
    <col min="11020" max="11264" width="10.59765625" style="122"/>
    <col min="11265" max="11266" width="18.796875" style="122" customWidth="1"/>
    <col min="11267" max="11267" width="45.796875" style="122" customWidth="1"/>
    <col min="11268" max="11272" width="18.796875" style="122" customWidth="1"/>
    <col min="11273" max="11273" width="48.796875" style="122" customWidth="1"/>
    <col min="11274" max="11274" width="26" style="122" customWidth="1"/>
    <col min="11275" max="11275" width="18.796875" style="122" customWidth="1"/>
    <col min="11276" max="11520" width="10.59765625" style="122"/>
    <col min="11521" max="11522" width="18.796875" style="122" customWidth="1"/>
    <col min="11523" max="11523" width="45.796875" style="122" customWidth="1"/>
    <col min="11524" max="11528" width="18.796875" style="122" customWidth="1"/>
    <col min="11529" max="11529" width="48.796875" style="122" customWidth="1"/>
    <col min="11530" max="11530" width="26" style="122" customWidth="1"/>
    <col min="11531" max="11531" width="18.796875" style="122" customWidth="1"/>
    <col min="11532" max="11776" width="10.59765625" style="122"/>
    <col min="11777" max="11778" width="18.796875" style="122" customWidth="1"/>
    <col min="11779" max="11779" width="45.796875" style="122" customWidth="1"/>
    <col min="11780" max="11784" width="18.796875" style="122" customWidth="1"/>
    <col min="11785" max="11785" width="48.796875" style="122" customWidth="1"/>
    <col min="11786" max="11786" width="26" style="122" customWidth="1"/>
    <col min="11787" max="11787" width="18.796875" style="122" customWidth="1"/>
    <col min="11788" max="12032" width="10.59765625" style="122"/>
    <col min="12033" max="12034" width="18.796875" style="122" customWidth="1"/>
    <col min="12035" max="12035" width="45.796875" style="122" customWidth="1"/>
    <col min="12036" max="12040" width="18.796875" style="122" customWidth="1"/>
    <col min="12041" max="12041" width="48.796875" style="122" customWidth="1"/>
    <col min="12042" max="12042" width="26" style="122" customWidth="1"/>
    <col min="12043" max="12043" width="18.796875" style="122" customWidth="1"/>
    <col min="12044" max="12288" width="10.59765625" style="122"/>
    <col min="12289" max="12290" width="18.796875" style="122" customWidth="1"/>
    <col min="12291" max="12291" width="45.796875" style="122" customWidth="1"/>
    <col min="12292" max="12296" width="18.796875" style="122" customWidth="1"/>
    <col min="12297" max="12297" width="48.796875" style="122" customWidth="1"/>
    <col min="12298" max="12298" width="26" style="122" customWidth="1"/>
    <col min="12299" max="12299" width="18.796875" style="122" customWidth="1"/>
    <col min="12300" max="12544" width="10.59765625" style="122"/>
    <col min="12545" max="12546" width="18.796875" style="122" customWidth="1"/>
    <col min="12547" max="12547" width="45.796875" style="122" customWidth="1"/>
    <col min="12548" max="12552" width="18.796875" style="122" customWidth="1"/>
    <col min="12553" max="12553" width="48.796875" style="122" customWidth="1"/>
    <col min="12554" max="12554" width="26" style="122" customWidth="1"/>
    <col min="12555" max="12555" width="18.796875" style="122" customWidth="1"/>
    <col min="12556" max="12800" width="10.59765625" style="122"/>
    <col min="12801" max="12802" width="18.796875" style="122" customWidth="1"/>
    <col min="12803" max="12803" width="45.796875" style="122" customWidth="1"/>
    <col min="12804" max="12808" width="18.796875" style="122" customWidth="1"/>
    <col min="12809" max="12809" width="48.796875" style="122" customWidth="1"/>
    <col min="12810" max="12810" width="26" style="122" customWidth="1"/>
    <col min="12811" max="12811" width="18.796875" style="122" customWidth="1"/>
    <col min="12812" max="13056" width="10.59765625" style="122"/>
    <col min="13057" max="13058" width="18.796875" style="122" customWidth="1"/>
    <col min="13059" max="13059" width="45.796875" style="122" customWidth="1"/>
    <col min="13060" max="13064" width="18.796875" style="122" customWidth="1"/>
    <col min="13065" max="13065" width="48.796875" style="122" customWidth="1"/>
    <col min="13066" max="13066" width="26" style="122" customWidth="1"/>
    <col min="13067" max="13067" width="18.796875" style="122" customWidth="1"/>
    <col min="13068" max="13312" width="10.59765625" style="122"/>
    <col min="13313" max="13314" width="18.796875" style="122" customWidth="1"/>
    <col min="13315" max="13315" width="45.796875" style="122" customWidth="1"/>
    <col min="13316" max="13320" width="18.796875" style="122" customWidth="1"/>
    <col min="13321" max="13321" width="48.796875" style="122" customWidth="1"/>
    <col min="13322" max="13322" width="26" style="122" customWidth="1"/>
    <col min="13323" max="13323" width="18.796875" style="122" customWidth="1"/>
    <col min="13324" max="13568" width="10.59765625" style="122"/>
    <col min="13569" max="13570" width="18.796875" style="122" customWidth="1"/>
    <col min="13571" max="13571" width="45.796875" style="122" customWidth="1"/>
    <col min="13572" max="13576" width="18.796875" style="122" customWidth="1"/>
    <col min="13577" max="13577" width="48.796875" style="122" customWidth="1"/>
    <col min="13578" max="13578" width="26" style="122" customWidth="1"/>
    <col min="13579" max="13579" width="18.796875" style="122" customWidth="1"/>
    <col min="13580" max="13824" width="10.59765625" style="122"/>
    <col min="13825" max="13826" width="18.796875" style="122" customWidth="1"/>
    <col min="13827" max="13827" width="45.796875" style="122" customWidth="1"/>
    <col min="13828" max="13832" width="18.796875" style="122" customWidth="1"/>
    <col min="13833" max="13833" width="48.796875" style="122" customWidth="1"/>
    <col min="13834" max="13834" width="26" style="122" customWidth="1"/>
    <col min="13835" max="13835" width="18.796875" style="122" customWidth="1"/>
    <col min="13836" max="14080" width="10.59765625" style="122"/>
    <col min="14081" max="14082" width="18.796875" style="122" customWidth="1"/>
    <col min="14083" max="14083" width="45.796875" style="122" customWidth="1"/>
    <col min="14084" max="14088" width="18.796875" style="122" customWidth="1"/>
    <col min="14089" max="14089" width="48.796875" style="122" customWidth="1"/>
    <col min="14090" max="14090" width="26" style="122" customWidth="1"/>
    <col min="14091" max="14091" width="18.796875" style="122" customWidth="1"/>
    <col min="14092" max="14336" width="10.59765625" style="122"/>
    <col min="14337" max="14338" width="18.796875" style="122" customWidth="1"/>
    <col min="14339" max="14339" width="45.796875" style="122" customWidth="1"/>
    <col min="14340" max="14344" width="18.796875" style="122" customWidth="1"/>
    <col min="14345" max="14345" width="48.796875" style="122" customWidth="1"/>
    <col min="14346" max="14346" width="26" style="122" customWidth="1"/>
    <col min="14347" max="14347" width="18.796875" style="122" customWidth="1"/>
    <col min="14348" max="14592" width="10.59765625" style="122"/>
    <col min="14593" max="14594" width="18.796875" style="122" customWidth="1"/>
    <col min="14595" max="14595" width="45.796875" style="122" customWidth="1"/>
    <col min="14596" max="14600" width="18.796875" style="122" customWidth="1"/>
    <col min="14601" max="14601" width="48.796875" style="122" customWidth="1"/>
    <col min="14602" max="14602" width="26" style="122" customWidth="1"/>
    <col min="14603" max="14603" width="18.796875" style="122" customWidth="1"/>
    <col min="14604" max="14848" width="10.59765625" style="122"/>
    <col min="14849" max="14850" width="18.796875" style="122" customWidth="1"/>
    <col min="14851" max="14851" width="45.796875" style="122" customWidth="1"/>
    <col min="14852" max="14856" width="18.796875" style="122" customWidth="1"/>
    <col min="14857" max="14857" width="48.796875" style="122" customWidth="1"/>
    <col min="14858" max="14858" width="26" style="122" customWidth="1"/>
    <col min="14859" max="14859" width="18.796875" style="122" customWidth="1"/>
    <col min="14860" max="15104" width="10.59765625" style="122"/>
    <col min="15105" max="15106" width="18.796875" style="122" customWidth="1"/>
    <col min="15107" max="15107" width="45.796875" style="122" customWidth="1"/>
    <col min="15108" max="15112" width="18.796875" style="122" customWidth="1"/>
    <col min="15113" max="15113" width="48.796875" style="122" customWidth="1"/>
    <col min="15114" max="15114" width="26" style="122" customWidth="1"/>
    <col min="15115" max="15115" width="18.796875" style="122" customWidth="1"/>
    <col min="15116" max="15360" width="10.59765625" style="122"/>
    <col min="15361" max="15362" width="18.796875" style="122" customWidth="1"/>
    <col min="15363" max="15363" width="45.796875" style="122" customWidth="1"/>
    <col min="15364" max="15368" width="18.796875" style="122" customWidth="1"/>
    <col min="15369" max="15369" width="48.796875" style="122" customWidth="1"/>
    <col min="15370" max="15370" width="26" style="122" customWidth="1"/>
    <col min="15371" max="15371" width="18.796875" style="122" customWidth="1"/>
    <col min="15372" max="15616" width="10.59765625" style="122"/>
    <col min="15617" max="15618" width="18.796875" style="122" customWidth="1"/>
    <col min="15619" max="15619" width="45.796875" style="122" customWidth="1"/>
    <col min="15620" max="15624" width="18.796875" style="122" customWidth="1"/>
    <col min="15625" max="15625" width="48.796875" style="122" customWidth="1"/>
    <col min="15626" max="15626" width="26" style="122" customWidth="1"/>
    <col min="15627" max="15627" width="18.796875" style="122" customWidth="1"/>
    <col min="15628" max="15872" width="10.59765625" style="122"/>
    <col min="15873" max="15874" width="18.796875" style="122" customWidth="1"/>
    <col min="15875" max="15875" width="45.796875" style="122" customWidth="1"/>
    <col min="15876" max="15880" width="18.796875" style="122" customWidth="1"/>
    <col min="15881" max="15881" width="48.796875" style="122" customWidth="1"/>
    <col min="15882" max="15882" width="26" style="122" customWidth="1"/>
    <col min="15883" max="15883" width="18.796875" style="122" customWidth="1"/>
    <col min="15884" max="16128" width="10.59765625" style="122"/>
    <col min="16129" max="16130" width="18.796875" style="122" customWidth="1"/>
    <col min="16131" max="16131" width="45.796875" style="122" customWidth="1"/>
    <col min="16132" max="16136" width="18.796875" style="122" customWidth="1"/>
    <col min="16137" max="16137" width="48.796875" style="122" customWidth="1"/>
    <col min="16138" max="16138" width="26" style="122" customWidth="1"/>
    <col min="16139" max="16139" width="18.796875" style="122" customWidth="1"/>
    <col min="16140" max="16384" width="10.59765625" style="122"/>
  </cols>
  <sheetData>
    <row r="1" spans="1:256" s="123" customFormat="1" ht="60" customHeight="1" thickBot="1">
      <c r="A1" s="159" t="s">
        <v>2940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2"/>
      <c r="FS1" s="122"/>
      <c r="FT1" s="122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2"/>
      <c r="IK1" s="122"/>
      <c r="IL1" s="122"/>
      <c r="IM1" s="122"/>
      <c r="IN1" s="122"/>
      <c r="IO1" s="122"/>
      <c r="IP1" s="122"/>
      <c r="IQ1" s="122"/>
      <c r="IR1" s="122"/>
      <c r="IS1" s="122"/>
      <c r="IT1" s="122"/>
      <c r="IU1" s="122"/>
      <c r="IV1" s="122"/>
    </row>
    <row r="2" spans="1:256" s="123" customFormat="1" ht="40" customHeight="1">
      <c r="A2" s="124" t="s">
        <v>246</v>
      </c>
      <c r="B2" s="124" t="s">
        <v>2941</v>
      </c>
      <c r="C2" s="124" t="s">
        <v>2942</v>
      </c>
      <c r="D2" s="124" t="s">
        <v>2943</v>
      </c>
      <c r="E2" s="124" t="s">
        <v>2944</v>
      </c>
      <c r="F2" s="124" t="s">
        <v>2945</v>
      </c>
      <c r="G2" s="124" t="s">
        <v>2946</v>
      </c>
      <c r="H2" s="124" t="s">
        <v>44</v>
      </c>
      <c r="I2" s="124" t="s">
        <v>2947</v>
      </c>
      <c r="J2" s="124" t="s">
        <v>2948</v>
      </c>
      <c r="K2" s="124" t="s">
        <v>15</v>
      </c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  <c r="CL2" s="122"/>
      <c r="CM2" s="122"/>
      <c r="CN2" s="122"/>
      <c r="CO2" s="122"/>
      <c r="CP2" s="122"/>
      <c r="CQ2" s="122"/>
      <c r="CR2" s="122"/>
      <c r="CS2" s="122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2"/>
      <c r="DW2" s="122"/>
      <c r="DX2" s="122"/>
      <c r="DY2" s="122"/>
      <c r="DZ2" s="122"/>
      <c r="EA2" s="122"/>
      <c r="EB2" s="122"/>
      <c r="EC2" s="122"/>
      <c r="ED2" s="122"/>
      <c r="EE2" s="122"/>
      <c r="EF2" s="122"/>
      <c r="EG2" s="122"/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T2" s="122"/>
      <c r="EU2" s="122"/>
      <c r="EV2" s="122"/>
      <c r="EW2" s="122"/>
      <c r="EX2" s="122"/>
      <c r="EY2" s="122"/>
      <c r="EZ2" s="122"/>
      <c r="FA2" s="122"/>
      <c r="FB2" s="122"/>
      <c r="FC2" s="122"/>
      <c r="FD2" s="122"/>
      <c r="FE2" s="122"/>
      <c r="FF2" s="122"/>
      <c r="FG2" s="122"/>
      <c r="FH2" s="122"/>
      <c r="FI2" s="122"/>
      <c r="FJ2" s="122"/>
      <c r="FK2" s="122"/>
      <c r="FL2" s="122"/>
      <c r="FM2" s="122"/>
      <c r="FN2" s="122"/>
      <c r="FO2" s="122"/>
      <c r="FP2" s="122"/>
      <c r="FQ2" s="122"/>
      <c r="FR2" s="122"/>
      <c r="FS2" s="122"/>
      <c r="FT2" s="122"/>
      <c r="FU2" s="122"/>
      <c r="FV2" s="122"/>
      <c r="FW2" s="122"/>
      <c r="FX2" s="122"/>
      <c r="FY2" s="122"/>
      <c r="FZ2" s="122"/>
      <c r="GA2" s="122"/>
      <c r="GB2" s="122"/>
      <c r="GC2" s="122"/>
      <c r="GD2" s="122"/>
      <c r="GE2" s="122"/>
      <c r="GF2" s="122"/>
      <c r="GG2" s="122"/>
      <c r="GH2" s="122"/>
      <c r="GI2" s="122"/>
      <c r="GJ2" s="122"/>
      <c r="GK2" s="122"/>
      <c r="GL2" s="122"/>
      <c r="GM2" s="122"/>
      <c r="GN2" s="122"/>
      <c r="GO2" s="122"/>
      <c r="GP2" s="122"/>
      <c r="GQ2" s="122"/>
      <c r="GR2" s="122"/>
      <c r="GS2" s="122"/>
      <c r="GT2" s="122"/>
      <c r="GU2" s="122"/>
      <c r="GV2" s="122"/>
      <c r="GW2" s="122"/>
      <c r="GX2" s="122"/>
      <c r="GY2" s="122"/>
      <c r="GZ2" s="122"/>
      <c r="HA2" s="122"/>
      <c r="HB2" s="122"/>
      <c r="HC2" s="122"/>
      <c r="HD2" s="122"/>
      <c r="HE2" s="122"/>
      <c r="HF2" s="122"/>
      <c r="HG2" s="122"/>
      <c r="HH2" s="122"/>
      <c r="HI2" s="122"/>
      <c r="HJ2" s="122"/>
      <c r="HK2" s="122"/>
      <c r="HL2" s="122"/>
      <c r="HM2" s="122"/>
      <c r="HN2" s="122"/>
      <c r="HO2" s="122"/>
      <c r="HP2" s="122"/>
      <c r="HQ2" s="122"/>
      <c r="HR2" s="122"/>
      <c r="HS2" s="122"/>
      <c r="HT2" s="122"/>
      <c r="HU2" s="122"/>
      <c r="HV2" s="122"/>
      <c r="HW2" s="122"/>
      <c r="HX2" s="122"/>
      <c r="HY2" s="122"/>
      <c r="HZ2" s="122"/>
      <c r="IA2" s="122"/>
      <c r="IB2" s="122"/>
      <c r="IC2" s="122"/>
      <c r="ID2" s="122"/>
      <c r="IE2" s="122"/>
      <c r="IF2" s="122"/>
      <c r="IG2" s="122"/>
      <c r="IH2" s="122"/>
      <c r="II2" s="122"/>
      <c r="IJ2" s="122"/>
      <c r="IK2" s="122"/>
      <c r="IL2" s="122"/>
      <c r="IM2" s="122"/>
      <c r="IN2" s="122"/>
      <c r="IO2" s="122"/>
      <c r="IP2" s="122"/>
      <c r="IQ2" s="122"/>
      <c r="IR2" s="122"/>
      <c r="IS2" s="122"/>
      <c r="IT2" s="122"/>
      <c r="IU2" s="122"/>
      <c r="IV2" s="122"/>
    </row>
    <row r="3" spans="1:256" ht="40" customHeight="1">
      <c r="A3" s="125">
        <v>1</v>
      </c>
      <c r="B3" s="126">
        <v>44928</v>
      </c>
      <c r="C3" s="162" t="s">
        <v>2949</v>
      </c>
      <c r="D3" s="125" t="s">
        <v>2950</v>
      </c>
      <c r="E3" s="127">
        <v>0.60763888888888895</v>
      </c>
      <c r="F3" s="125" t="s">
        <v>2951</v>
      </c>
      <c r="G3" s="127" t="s">
        <v>1927</v>
      </c>
      <c r="H3" s="125" t="s">
        <v>48</v>
      </c>
      <c r="I3" s="125" t="s">
        <v>2952</v>
      </c>
      <c r="J3" s="125">
        <v>330</v>
      </c>
      <c r="K3" s="12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</row>
    <row r="4" spans="1:256" ht="40" customHeight="1">
      <c r="A4" s="125">
        <v>2</v>
      </c>
      <c r="B4" s="126">
        <v>44928</v>
      </c>
      <c r="C4" s="163"/>
      <c r="D4" s="125" t="s">
        <v>2950</v>
      </c>
      <c r="E4" s="127">
        <v>0.60763888888888895</v>
      </c>
      <c r="F4" s="125" t="s">
        <v>2951</v>
      </c>
      <c r="G4" s="127" t="s">
        <v>1927</v>
      </c>
      <c r="H4" s="125" t="s">
        <v>48</v>
      </c>
      <c r="I4" s="125" t="s">
        <v>2953</v>
      </c>
      <c r="J4" s="125">
        <v>330</v>
      </c>
      <c r="K4" s="125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</row>
    <row r="5" spans="1:256" ht="40" customHeight="1">
      <c r="A5" s="125">
        <v>3</v>
      </c>
      <c r="B5" s="126">
        <v>44928</v>
      </c>
      <c r="C5" s="125" t="s">
        <v>2954</v>
      </c>
      <c r="D5" s="125" t="s">
        <v>2955</v>
      </c>
      <c r="E5" s="127">
        <v>0.75347222222222221</v>
      </c>
      <c r="F5" s="125" t="s">
        <v>2951</v>
      </c>
      <c r="G5" s="127" t="s">
        <v>168</v>
      </c>
      <c r="H5" s="125" t="s">
        <v>48</v>
      </c>
      <c r="I5" s="125" t="s">
        <v>2952</v>
      </c>
      <c r="J5" s="125">
        <v>330</v>
      </c>
      <c r="K5" s="125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8"/>
      <c r="DG5" s="128"/>
      <c r="DH5" s="128"/>
      <c r="DI5" s="128"/>
      <c r="DJ5" s="128"/>
      <c r="DK5" s="128"/>
      <c r="DL5" s="128"/>
      <c r="DM5" s="128"/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8"/>
      <c r="EH5" s="128"/>
      <c r="EI5" s="128"/>
      <c r="EJ5" s="128"/>
      <c r="EK5" s="128"/>
      <c r="EL5" s="128"/>
      <c r="EM5" s="128"/>
      <c r="EN5" s="128"/>
      <c r="EO5" s="128"/>
      <c r="EP5" s="128"/>
      <c r="EQ5" s="128"/>
      <c r="ER5" s="128"/>
      <c r="ES5" s="128"/>
      <c r="ET5" s="128"/>
      <c r="EU5" s="128"/>
      <c r="EV5" s="128"/>
      <c r="EW5" s="128"/>
      <c r="EX5" s="128"/>
      <c r="EY5" s="128"/>
      <c r="EZ5" s="128"/>
      <c r="FA5" s="128"/>
      <c r="FB5" s="128"/>
      <c r="FC5" s="128"/>
      <c r="FD5" s="128"/>
      <c r="FE5" s="128"/>
      <c r="FF5" s="128"/>
      <c r="FG5" s="128"/>
      <c r="FH5" s="128"/>
      <c r="FI5" s="128"/>
      <c r="FJ5" s="128"/>
      <c r="FK5" s="128"/>
      <c r="FL5" s="128"/>
      <c r="FM5" s="128"/>
      <c r="FN5" s="128"/>
      <c r="FO5" s="128"/>
      <c r="FP5" s="128"/>
      <c r="FQ5" s="128"/>
      <c r="FR5" s="128"/>
      <c r="FS5" s="128"/>
      <c r="FT5" s="128"/>
      <c r="FU5" s="128"/>
      <c r="FV5" s="128"/>
      <c r="FW5" s="128"/>
      <c r="FX5" s="128"/>
      <c r="FY5" s="128"/>
      <c r="FZ5" s="128"/>
      <c r="GA5" s="128"/>
      <c r="GB5" s="128"/>
      <c r="GC5" s="128"/>
      <c r="GD5" s="128"/>
      <c r="GE5" s="128"/>
      <c r="GF5" s="128"/>
      <c r="GG5" s="128"/>
      <c r="GH5" s="128"/>
      <c r="GI5" s="128"/>
      <c r="GJ5" s="128"/>
      <c r="GK5" s="128"/>
      <c r="GL5" s="128"/>
      <c r="GM5" s="128"/>
      <c r="GN5" s="128"/>
      <c r="GO5" s="128"/>
      <c r="GP5" s="128"/>
      <c r="GQ5" s="128"/>
      <c r="GR5" s="128"/>
      <c r="GS5" s="128"/>
      <c r="GT5" s="128"/>
      <c r="GU5" s="128"/>
      <c r="GV5" s="128"/>
      <c r="GW5" s="128"/>
      <c r="GX5" s="128"/>
      <c r="GY5" s="128"/>
      <c r="GZ5" s="128"/>
      <c r="HA5" s="128"/>
      <c r="HB5" s="128"/>
      <c r="HC5" s="128"/>
      <c r="HD5" s="128"/>
      <c r="HE5" s="128"/>
      <c r="HF5" s="128"/>
      <c r="HG5" s="128"/>
      <c r="HH5" s="128"/>
      <c r="HI5" s="128"/>
      <c r="HJ5" s="128"/>
      <c r="HK5" s="128"/>
      <c r="HL5" s="128"/>
      <c r="HM5" s="128"/>
      <c r="HN5" s="128"/>
      <c r="HO5" s="128"/>
      <c r="HP5" s="128"/>
      <c r="HQ5" s="128"/>
      <c r="HR5" s="128"/>
      <c r="HS5" s="128"/>
      <c r="HT5" s="128"/>
      <c r="HU5" s="128"/>
      <c r="HV5" s="128"/>
      <c r="HW5" s="128"/>
      <c r="HX5" s="128"/>
      <c r="HY5" s="128"/>
      <c r="HZ5" s="128"/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</row>
    <row r="6" spans="1:256" s="130" customFormat="1" ht="40" customHeight="1">
      <c r="A6" s="125">
        <v>4</v>
      </c>
      <c r="B6" s="126">
        <v>44928</v>
      </c>
      <c r="C6" s="125" t="s">
        <v>2956</v>
      </c>
      <c r="D6" s="125" t="s">
        <v>2957</v>
      </c>
      <c r="E6" s="127">
        <v>0.73263888888888884</v>
      </c>
      <c r="F6" s="125" t="s">
        <v>2951</v>
      </c>
      <c r="G6" s="127" t="s">
        <v>168</v>
      </c>
      <c r="H6" s="125" t="s">
        <v>48</v>
      </c>
      <c r="I6" s="125" t="s">
        <v>2953</v>
      </c>
      <c r="J6" s="125">
        <v>330</v>
      </c>
      <c r="K6" s="125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8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  <c r="FS6" s="128"/>
      <c r="FT6" s="128"/>
      <c r="FU6" s="128"/>
      <c r="FV6" s="128"/>
      <c r="FW6" s="128"/>
      <c r="FX6" s="128"/>
      <c r="FY6" s="128"/>
      <c r="FZ6" s="128"/>
      <c r="GA6" s="128"/>
      <c r="GB6" s="128"/>
      <c r="GC6" s="128"/>
      <c r="GD6" s="128"/>
      <c r="GE6" s="128"/>
      <c r="GF6" s="128"/>
      <c r="GG6" s="128"/>
      <c r="GH6" s="128"/>
      <c r="GI6" s="128"/>
      <c r="GJ6" s="128"/>
      <c r="GK6" s="128"/>
      <c r="GL6" s="128"/>
      <c r="GM6" s="128"/>
      <c r="GN6" s="128"/>
      <c r="GO6" s="128"/>
      <c r="GP6" s="128"/>
      <c r="GQ6" s="128"/>
      <c r="GR6" s="128"/>
      <c r="GS6" s="128"/>
      <c r="GT6" s="128"/>
      <c r="GU6" s="128"/>
      <c r="GV6" s="128"/>
      <c r="GW6" s="128"/>
      <c r="GX6" s="128"/>
      <c r="GY6" s="128"/>
      <c r="GZ6" s="128"/>
      <c r="HA6" s="128"/>
      <c r="HB6" s="128"/>
      <c r="HC6" s="128"/>
      <c r="HD6" s="128"/>
      <c r="HE6" s="128"/>
      <c r="HF6" s="128"/>
      <c r="HG6" s="128"/>
      <c r="HH6" s="128"/>
      <c r="HI6" s="128"/>
      <c r="HJ6" s="128"/>
      <c r="HK6" s="128"/>
      <c r="HL6" s="128"/>
      <c r="HM6" s="128"/>
      <c r="HN6" s="128"/>
      <c r="HO6" s="128"/>
      <c r="HP6" s="128"/>
      <c r="HQ6" s="128"/>
      <c r="HR6" s="128"/>
      <c r="HS6" s="128"/>
      <c r="HT6" s="128"/>
      <c r="HU6" s="128"/>
      <c r="HV6" s="128"/>
      <c r="HW6" s="128"/>
      <c r="HX6" s="128"/>
      <c r="HY6" s="128"/>
      <c r="HZ6" s="128"/>
      <c r="IA6" s="128"/>
      <c r="IB6" s="128"/>
      <c r="IC6" s="128"/>
      <c r="ID6" s="128"/>
      <c r="IE6" s="128"/>
      <c r="IF6" s="128"/>
      <c r="IG6" s="128"/>
      <c r="IH6" s="128"/>
      <c r="II6" s="128"/>
      <c r="IJ6" s="128"/>
      <c r="IK6" s="128"/>
      <c r="IL6" s="128"/>
      <c r="IM6" s="128"/>
      <c r="IN6" s="128"/>
      <c r="IO6" s="128"/>
      <c r="IP6" s="128"/>
      <c r="IQ6" s="128"/>
      <c r="IR6" s="128"/>
      <c r="IS6" s="128"/>
    </row>
    <row r="7" spans="1:256" s="130" customFormat="1" ht="40" customHeight="1">
      <c r="A7" s="125">
        <v>5</v>
      </c>
      <c r="B7" s="126">
        <v>44928</v>
      </c>
      <c r="C7" s="125" t="s">
        <v>2958</v>
      </c>
      <c r="D7" s="125" t="s">
        <v>2959</v>
      </c>
      <c r="E7" s="127">
        <v>0.88541666666666663</v>
      </c>
      <c r="F7" s="125" t="s">
        <v>2951</v>
      </c>
      <c r="G7" s="127" t="s">
        <v>168</v>
      </c>
      <c r="H7" s="125" t="s">
        <v>48</v>
      </c>
      <c r="I7" s="125" t="s">
        <v>2953</v>
      </c>
      <c r="J7" s="125">
        <v>330</v>
      </c>
      <c r="K7" s="125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8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  <c r="FS7" s="128"/>
      <c r="FT7" s="128"/>
      <c r="FU7" s="128"/>
      <c r="FV7" s="128"/>
      <c r="FW7" s="128"/>
      <c r="FX7" s="128"/>
      <c r="FY7" s="128"/>
      <c r="FZ7" s="128"/>
      <c r="GA7" s="128"/>
      <c r="GB7" s="128"/>
      <c r="GC7" s="128"/>
      <c r="GD7" s="128"/>
      <c r="GE7" s="128"/>
      <c r="GF7" s="128"/>
      <c r="GG7" s="128"/>
      <c r="GH7" s="128"/>
      <c r="GI7" s="128"/>
      <c r="GJ7" s="128"/>
      <c r="GK7" s="128"/>
      <c r="GL7" s="128"/>
      <c r="GM7" s="128"/>
      <c r="GN7" s="128"/>
      <c r="GO7" s="128"/>
      <c r="GP7" s="128"/>
      <c r="GQ7" s="128"/>
      <c r="GR7" s="128"/>
      <c r="GS7" s="128"/>
      <c r="GT7" s="128"/>
      <c r="GU7" s="128"/>
      <c r="GV7" s="128"/>
      <c r="GW7" s="128"/>
      <c r="GX7" s="128"/>
      <c r="GY7" s="128"/>
      <c r="GZ7" s="128"/>
      <c r="HA7" s="128"/>
      <c r="HB7" s="128"/>
      <c r="HC7" s="128"/>
      <c r="HD7" s="128"/>
      <c r="HE7" s="128"/>
      <c r="HF7" s="128"/>
      <c r="HG7" s="128"/>
      <c r="HH7" s="128"/>
      <c r="HI7" s="128"/>
      <c r="HJ7" s="128"/>
      <c r="HK7" s="128"/>
      <c r="HL7" s="128"/>
      <c r="HM7" s="128"/>
      <c r="HN7" s="128"/>
      <c r="HO7" s="128"/>
      <c r="HP7" s="128"/>
      <c r="HQ7" s="128"/>
      <c r="HR7" s="128"/>
      <c r="HS7" s="128"/>
      <c r="HT7" s="128"/>
      <c r="HU7" s="128"/>
      <c r="HV7" s="128"/>
      <c r="HW7" s="128"/>
      <c r="HX7" s="128"/>
      <c r="HY7" s="128"/>
      <c r="HZ7" s="128"/>
      <c r="IA7" s="128"/>
      <c r="IB7" s="128"/>
      <c r="IC7" s="128"/>
      <c r="ID7" s="128"/>
      <c r="IE7" s="128"/>
      <c r="IF7" s="128"/>
      <c r="IG7" s="128"/>
      <c r="IH7" s="128"/>
      <c r="II7" s="128"/>
      <c r="IJ7" s="128"/>
      <c r="IK7" s="128"/>
      <c r="IL7" s="128"/>
      <c r="IM7" s="128"/>
      <c r="IN7" s="128"/>
      <c r="IO7" s="128"/>
      <c r="IP7" s="128"/>
      <c r="IQ7" s="128"/>
      <c r="IR7" s="128"/>
      <c r="IS7" s="128"/>
    </row>
    <row r="8" spans="1:256" ht="40" customHeight="1">
      <c r="A8" s="125">
        <v>6</v>
      </c>
      <c r="B8" s="126">
        <v>44929</v>
      </c>
      <c r="C8" s="125" t="s">
        <v>2960</v>
      </c>
      <c r="D8" s="125" t="s">
        <v>2961</v>
      </c>
      <c r="E8" s="127">
        <v>0.54513888888888895</v>
      </c>
      <c r="F8" s="125" t="s">
        <v>2951</v>
      </c>
      <c r="G8" s="127" t="s">
        <v>168</v>
      </c>
      <c r="H8" s="125" t="s">
        <v>48</v>
      </c>
      <c r="I8" s="125" t="s">
        <v>2962</v>
      </c>
      <c r="J8" s="125">
        <v>330</v>
      </c>
      <c r="K8" s="131"/>
    </row>
    <row r="9" spans="1:256" ht="40" customHeight="1">
      <c r="A9" s="125">
        <v>7</v>
      </c>
      <c r="B9" s="126">
        <v>44929</v>
      </c>
      <c r="C9" s="125" t="s">
        <v>2963</v>
      </c>
      <c r="D9" s="125" t="s">
        <v>2964</v>
      </c>
      <c r="E9" s="127">
        <v>0.55555555555555602</v>
      </c>
      <c r="F9" s="125" t="s">
        <v>2951</v>
      </c>
      <c r="G9" s="127" t="s">
        <v>168</v>
      </c>
      <c r="H9" s="125" t="s">
        <v>48</v>
      </c>
      <c r="I9" s="164" t="s">
        <v>2953</v>
      </c>
      <c r="J9" s="162">
        <v>330</v>
      </c>
      <c r="K9" s="131"/>
    </row>
    <row r="10" spans="1:256" ht="40" customHeight="1">
      <c r="A10" s="125">
        <v>8</v>
      </c>
      <c r="B10" s="126">
        <v>44929</v>
      </c>
      <c r="C10" s="125" t="s">
        <v>2965</v>
      </c>
      <c r="D10" s="125" t="s">
        <v>2966</v>
      </c>
      <c r="E10" s="127">
        <v>0.56597222222222199</v>
      </c>
      <c r="F10" s="125" t="s">
        <v>2951</v>
      </c>
      <c r="G10" s="127" t="s">
        <v>168</v>
      </c>
      <c r="H10" s="125" t="s">
        <v>48</v>
      </c>
      <c r="I10" s="164"/>
      <c r="J10" s="163"/>
      <c r="K10" s="131"/>
    </row>
    <row r="11" spans="1:256" ht="40" customHeight="1">
      <c r="A11" s="125">
        <v>9</v>
      </c>
      <c r="B11" s="126">
        <v>44929</v>
      </c>
      <c r="C11" s="125" t="s">
        <v>2967</v>
      </c>
      <c r="D11" s="125" t="s">
        <v>2968</v>
      </c>
      <c r="E11" s="127">
        <v>0.61111111111111105</v>
      </c>
      <c r="F11" s="125" t="s">
        <v>2951</v>
      </c>
      <c r="G11" s="127" t="s">
        <v>168</v>
      </c>
      <c r="H11" s="125" t="s">
        <v>48</v>
      </c>
      <c r="I11" s="125" t="s">
        <v>2969</v>
      </c>
      <c r="J11" s="125">
        <v>330</v>
      </c>
      <c r="K11" s="131"/>
    </row>
    <row r="12" spans="1:256" ht="40" customHeight="1">
      <c r="A12" s="125">
        <v>10</v>
      </c>
      <c r="B12" s="126">
        <v>44929</v>
      </c>
      <c r="C12" s="125" t="s">
        <v>2970</v>
      </c>
      <c r="D12" s="125" t="s">
        <v>2950</v>
      </c>
      <c r="E12" s="127">
        <v>0.60763888888888895</v>
      </c>
      <c r="F12" s="125" t="s">
        <v>2951</v>
      </c>
      <c r="G12" s="127" t="s">
        <v>168</v>
      </c>
      <c r="H12" s="125" t="s">
        <v>48</v>
      </c>
      <c r="I12" s="164" t="s">
        <v>2971</v>
      </c>
      <c r="J12" s="162">
        <v>330</v>
      </c>
      <c r="K12" s="131"/>
    </row>
    <row r="13" spans="1:256" ht="40" customHeight="1">
      <c r="A13" s="125">
        <v>11</v>
      </c>
      <c r="B13" s="126">
        <v>44929</v>
      </c>
      <c r="C13" s="125" t="s">
        <v>2972</v>
      </c>
      <c r="D13" s="125" t="s">
        <v>2973</v>
      </c>
      <c r="E13" s="127">
        <v>0.61111111111111105</v>
      </c>
      <c r="F13" s="125" t="s">
        <v>2951</v>
      </c>
      <c r="G13" s="127" t="s">
        <v>168</v>
      </c>
      <c r="H13" s="125" t="s">
        <v>48</v>
      </c>
      <c r="I13" s="164"/>
      <c r="J13" s="163"/>
      <c r="K13" s="131"/>
    </row>
    <row r="14" spans="1:256" ht="40" customHeight="1">
      <c r="A14" s="125">
        <v>12</v>
      </c>
      <c r="B14" s="126">
        <v>44929</v>
      </c>
      <c r="C14" s="125" t="s">
        <v>2974</v>
      </c>
      <c r="D14" s="125" t="s">
        <v>2975</v>
      </c>
      <c r="E14" s="127">
        <v>0.64236111111111105</v>
      </c>
      <c r="F14" s="125" t="s">
        <v>2951</v>
      </c>
      <c r="G14" s="127" t="s">
        <v>168</v>
      </c>
      <c r="H14" s="125" t="s">
        <v>48</v>
      </c>
      <c r="I14" s="125" t="s">
        <v>2976</v>
      </c>
      <c r="J14" s="125">
        <v>330</v>
      </c>
      <c r="K14" s="131"/>
    </row>
    <row r="15" spans="1:256" ht="40" customHeight="1">
      <c r="A15" s="125">
        <v>13</v>
      </c>
      <c r="B15" s="126">
        <v>44929</v>
      </c>
      <c r="C15" s="125" t="s">
        <v>2977</v>
      </c>
      <c r="D15" s="125" t="s">
        <v>2978</v>
      </c>
      <c r="E15" s="127">
        <v>0.70138888888888895</v>
      </c>
      <c r="F15" s="125" t="s">
        <v>2951</v>
      </c>
      <c r="G15" s="127" t="s">
        <v>168</v>
      </c>
      <c r="H15" s="125" t="s">
        <v>48</v>
      </c>
      <c r="I15" s="164" t="s">
        <v>2953</v>
      </c>
      <c r="J15" s="162">
        <v>330</v>
      </c>
      <c r="K15" s="131"/>
    </row>
    <row r="16" spans="1:256" ht="40" customHeight="1">
      <c r="A16" s="125">
        <v>14</v>
      </c>
      <c r="B16" s="126">
        <v>44929</v>
      </c>
      <c r="C16" s="125" t="s">
        <v>2979</v>
      </c>
      <c r="D16" s="125" t="s">
        <v>2978</v>
      </c>
      <c r="E16" s="127">
        <v>0.70138888888888895</v>
      </c>
      <c r="F16" s="125" t="s">
        <v>2951</v>
      </c>
      <c r="G16" s="127" t="s">
        <v>168</v>
      </c>
      <c r="H16" s="125" t="s">
        <v>48</v>
      </c>
      <c r="I16" s="164"/>
      <c r="J16" s="163"/>
      <c r="K16" s="131"/>
    </row>
    <row r="17" spans="1:256" ht="40" customHeight="1">
      <c r="A17" s="125">
        <v>15</v>
      </c>
      <c r="B17" s="126">
        <v>44929</v>
      </c>
      <c r="C17" s="125" t="s">
        <v>2980</v>
      </c>
      <c r="D17" s="125" t="s">
        <v>2981</v>
      </c>
      <c r="E17" s="127">
        <v>0.74652777777777801</v>
      </c>
      <c r="F17" s="125" t="s">
        <v>2951</v>
      </c>
      <c r="G17" s="127" t="s">
        <v>168</v>
      </c>
      <c r="H17" s="125" t="s">
        <v>48</v>
      </c>
      <c r="I17" s="125" t="s">
        <v>2982</v>
      </c>
      <c r="J17" s="125">
        <v>330</v>
      </c>
      <c r="K17" s="131"/>
    </row>
    <row r="18" spans="1:256" ht="40" customHeight="1">
      <c r="A18" s="125">
        <v>16</v>
      </c>
      <c r="B18" s="126">
        <v>44929</v>
      </c>
      <c r="C18" s="125" t="s">
        <v>1046</v>
      </c>
      <c r="D18" s="125" t="s">
        <v>2983</v>
      </c>
      <c r="E18" s="127">
        <v>0.75</v>
      </c>
      <c r="F18" s="125" t="s">
        <v>2951</v>
      </c>
      <c r="G18" s="127" t="s">
        <v>168</v>
      </c>
      <c r="H18" s="125" t="s">
        <v>48</v>
      </c>
      <c r="I18" s="164" t="s">
        <v>2962</v>
      </c>
      <c r="J18" s="164">
        <v>330</v>
      </c>
      <c r="K18" s="131"/>
    </row>
    <row r="19" spans="1:256" ht="40" customHeight="1">
      <c r="A19" s="125">
        <v>17</v>
      </c>
      <c r="B19" s="126">
        <v>44929</v>
      </c>
      <c r="C19" s="125" t="s">
        <v>2984</v>
      </c>
      <c r="D19" s="125" t="s">
        <v>2985</v>
      </c>
      <c r="E19" s="127">
        <v>0.75</v>
      </c>
      <c r="F19" s="125" t="s">
        <v>2951</v>
      </c>
      <c r="G19" s="127" t="s">
        <v>168</v>
      </c>
      <c r="H19" s="125" t="s">
        <v>48</v>
      </c>
      <c r="I19" s="164"/>
      <c r="J19" s="164"/>
      <c r="K19" s="131"/>
    </row>
    <row r="20" spans="1:256" ht="40" customHeight="1">
      <c r="A20" s="125">
        <v>18</v>
      </c>
      <c r="B20" s="126">
        <v>44929</v>
      </c>
      <c r="C20" s="125" t="s">
        <v>2986</v>
      </c>
      <c r="D20" s="125" t="s">
        <v>2985</v>
      </c>
      <c r="E20" s="127">
        <v>0.75</v>
      </c>
      <c r="F20" s="125" t="s">
        <v>2951</v>
      </c>
      <c r="G20" s="127" t="s">
        <v>168</v>
      </c>
      <c r="H20" s="125" t="s">
        <v>48</v>
      </c>
      <c r="I20" s="164" t="s">
        <v>2969</v>
      </c>
      <c r="J20" s="162">
        <v>330</v>
      </c>
      <c r="K20" s="131"/>
    </row>
    <row r="21" spans="1:256" ht="40" customHeight="1">
      <c r="A21" s="125">
        <v>19</v>
      </c>
      <c r="B21" s="126">
        <v>44929</v>
      </c>
      <c r="C21" s="125" t="s">
        <v>2987</v>
      </c>
      <c r="D21" s="125" t="s">
        <v>2988</v>
      </c>
      <c r="E21" s="127">
        <v>0.75694444444444497</v>
      </c>
      <c r="F21" s="125" t="s">
        <v>2951</v>
      </c>
      <c r="G21" s="127" t="s">
        <v>168</v>
      </c>
      <c r="H21" s="125" t="s">
        <v>48</v>
      </c>
      <c r="I21" s="164"/>
      <c r="J21" s="163"/>
      <c r="K21" s="131"/>
    </row>
    <row r="22" spans="1:256" ht="40" customHeight="1">
      <c r="A22" s="125">
        <v>20</v>
      </c>
      <c r="B22" s="126">
        <v>44929</v>
      </c>
      <c r="C22" s="125" t="s">
        <v>2989</v>
      </c>
      <c r="D22" s="132" t="s">
        <v>2990</v>
      </c>
      <c r="E22" s="127">
        <v>0.81597222222222199</v>
      </c>
      <c r="F22" s="125" t="s">
        <v>2951</v>
      </c>
      <c r="G22" s="127" t="s">
        <v>168</v>
      </c>
      <c r="H22" s="125" t="s">
        <v>48</v>
      </c>
      <c r="I22" s="164" t="s">
        <v>2953</v>
      </c>
      <c r="J22" s="162">
        <v>330</v>
      </c>
      <c r="K22" s="131"/>
    </row>
    <row r="23" spans="1:256" ht="40" customHeight="1">
      <c r="A23" s="125">
        <v>21</v>
      </c>
      <c r="B23" s="126">
        <v>44929</v>
      </c>
      <c r="C23" s="125" t="s">
        <v>2991</v>
      </c>
      <c r="D23" s="125" t="s">
        <v>2990</v>
      </c>
      <c r="E23" s="127">
        <v>0.81597222222222199</v>
      </c>
      <c r="F23" s="125" t="s">
        <v>2951</v>
      </c>
      <c r="G23" s="127" t="s">
        <v>168</v>
      </c>
      <c r="H23" s="125" t="s">
        <v>48</v>
      </c>
      <c r="I23" s="164"/>
      <c r="J23" s="163"/>
      <c r="K23" s="131"/>
    </row>
    <row r="24" spans="1:256" ht="40" customHeight="1">
      <c r="A24" s="125">
        <v>22</v>
      </c>
      <c r="B24" s="126">
        <v>44929</v>
      </c>
      <c r="C24" s="125" t="s">
        <v>2992</v>
      </c>
      <c r="D24" s="125" t="s">
        <v>2990</v>
      </c>
      <c r="E24" s="127">
        <v>0.81597222222222199</v>
      </c>
      <c r="F24" s="125" t="s">
        <v>2951</v>
      </c>
      <c r="G24" s="127" t="s">
        <v>168</v>
      </c>
      <c r="H24" s="125" t="s">
        <v>48</v>
      </c>
      <c r="I24" s="125" t="s">
        <v>2993</v>
      </c>
      <c r="J24" s="125">
        <v>330</v>
      </c>
      <c r="K24" s="131"/>
    </row>
    <row r="25" spans="1:256" ht="40" customHeight="1">
      <c r="A25" s="125">
        <v>23</v>
      </c>
      <c r="B25" s="126">
        <v>44929</v>
      </c>
      <c r="C25" s="125" t="s">
        <v>2994</v>
      </c>
      <c r="D25" s="125" t="s">
        <v>2995</v>
      </c>
      <c r="E25" s="127">
        <v>0.88541666666666696</v>
      </c>
      <c r="F25" s="125" t="s">
        <v>2951</v>
      </c>
      <c r="G25" s="127" t="s">
        <v>168</v>
      </c>
      <c r="H25" s="125" t="s">
        <v>48</v>
      </c>
      <c r="I25" s="164" t="s">
        <v>2953</v>
      </c>
      <c r="J25" s="162">
        <v>330</v>
      </c>
      <c r="K25" s="131"/>
    </row>
    <row r="26" spans="1:256" ht="40" customHeight="1">
      <c r="A26" s="125">
        <v>24</v>
      </c>
      <c r="B26" s="126">
        <v>44929</v>
      </c>
      <c r="C26" s="125" t="s">
        <v>2996</v>
      </c>
      <c r="D26" s="125" t="s">
        <v>2959</v>
      </c>
      <c r="E26" s="127">
        <v>0.88541666666666696</v>
      </c>
      <c r="F26" s="125" t="s">
        <v>2951</v>
      </c>
      <c r="G26" s="127" t="s">
        <v>168</v>
      </c>
      <c r="H26" s="125" t="s">
        <v>48</v>
      </c>
      <c r="I26" s="164"/>
      <c r="J26" s="163"/>
      <c r="K26" s="131"/>
    </row>
    <row r="27" spans="1:256" ht="40" customHeight="1">
      <c r="A27" s="125">
        <v>25</v>
      </c>
      <c r="B27" s="126">
        <v>44929</v>
      </c>
      <c r="C27" s="125" t="s">
        <v>2997</v>
      </c>
      <c r="D27" s="125" t="s">
        <v>2985</v>
      </c>
      <c r="E27" s="127">
        <v>0.59722222222222221</v>
      </c>
      <c r="F27" s="125" t="s">
        <v>2951</v>
      </c>
      <c r="G27" s="127" t="s">
        <v>168</v>
      </c>
      <c r="H27" s="125" t="s">
        <v>48</v>
      </c>
      <c r="I27" s="125" t="s">
        <v>2998</v>
      </c>
      <c r="J27" s="129">
        <v>330</v>
      </c>
      <c r="K27" s="131"/>
    </row>
    <row r="28" spans="1:256" s="123" customFormat="1" ht="40" customHeight="1">
      <c r="A28" s="125">
        <v>26</v>
      </c>
      <c r="B28" s="126">
        <v>44930</v>
      </c>
      <c r="C28" s="125" t="s">
        <v>2999</v>
      </c>
      <c r="D28" s="125" t="s">
        <v>3000</v>
      </c>
      <c r="E28" s="127">
        <v>0.41666666666666669</v>
      </c>
      <c r="F28" s="125" t="s">
        <v>2951</v>
      </c>
      <c r="G28" s="127" t="s">
        <v>168</v>
      </c>
      <c r="H28" s="125" t="s">
        <v>48</v>
      </c>
      <c r="I28" s="125" t="s">
        <v>3001</v>
      </c>
      <c r="J28" s="125">
        <v>330</v>
      </c>
      <c r="K28" s="131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  <c r="FM28" s="122"/>
      <c r="FN28" s="122"/>
      <c r="FO28" s="122"/>
      <c r="FP28" s="122"/>
      <c r="FQ28" s="122"/>
      <c r="FR28" s="122"/>
      <c r="FS28" s="122"/>
      <c r="FT28" s="122"/>
      <c r="FU28" s="122"/>
      <c r="FV28" s="122"/>
      <c r="FW28" s="122"/>
      <c r="FX28" s="122"/>
      <c r="FY28" s="122"/>
      <c r="FZ28" s="122"/>
      <c r="GA28" s="122"/>
      <c r="GB28" s="122"/>
      <c r="GC28" s="122"/>
      <c r="GD28" s="122"/>
      <c r="GE28" s="122"/>
      <c r="GF28" s="122"/>
      <c r="GG28" s="122"/>
      <c r="GH28" s="122"/>
      <c r="GI28" s="122"/>
      <c r="GJ28" s="122"/>
      <c r="GK28" s="122"/>
      <c r="GL28" s="122"/>
      <c r="GM28" s="122"/>
      <c r="GN28" s="122"/>
      <c r="GO28" s="122"/>
      <c r="GP28" s="122"/>
      <c r="GQ28" s="122"/>
      <c r="GR28" s="122"/>
      <c r="GS28" s="122"/>
      <c r="GT28" s="122"/>
      <c r="GU28" s="122"/>
      <c r="GV28" s="122"/>
      <c r="GW28" s="122"/>
      <c r="GX28" s="122"/>
      <c r="GY28" s="122"/>
      <c r="GZ28" s="122"/>
      <c r="HA28" s="122"/>
      <c r="HB28" s="122"/>
      <c r="HC28" s="122"/>
      <c r="HD28" s="122"/>
      <c r="HE28" s="122"/>
      <c r="HF28" s="122"/>
      <c r="HG28" s="122"/>
      <c r="HH28" s="122"/>
      <c r="HI28" s="122"/>
      <c r="HJ28" s="122"/>
      <c r="HK28" s="122"/>
      <c r="HL28" s="122"/>
      <c r="HM28" s="122"/>
      <c r="HN28" s="122"/>
      <c r="HO28" s="122"/>
      <c r="HP28" s="122"/>
      <c r="HQ28" s="122"/>
      <c r="HR28" s="122"/>
      <c r="HS28" s="122"/>
      <c r="HT28" s="122"/>
      <c r="HU28" s="122"/>
      <c r="HV28" s="122"/>
      <c r="HW28" s="122"/>
      <c r="HX28" s="122"/>
      <c r="HY28" s="122"/>
      <c r="HZ28" s="122"/>
      <c r="IA28" s="122"/>
      <c r="IB28" s="122"/>
      <c r="IC28" s="122"/>
      <c r="ID28" s="122"/>
      <c r="IE28" s="122"/>
      <c r="IF28" s="122"/>
      <c r="IG28" s="122"/>
      <c r="IH28" s="122"/>
      <c r="II28" s="122"/>
      <c r="IJ28" s="122"/>
      <c r="IK28" s="122"/>
      <c r="IL28" s="122"/>
      <c r="IM28" s="122"/>
      <c r="IN28" s="122"/>
      <c r="IO28" s="122"/>
      <c r="IP28" s="122"/>
      <c r="IQ28" s="122"/>
      <c r="IR28" s="122"/>
      <c r="IS28" s="122"/>
      <c r="IT28" s="122"/>
      <c r="IU28" s="122"/>
      <c r="IV28" s="122"/>
    </row>
    <row r="29" spans="1:256" s="123" customFormat="1" ht="40" customHeight="1">
      <c r="A29" s="125">
        <v>27</v>
      </c>
      <c r="B29" s="126">
        <v>44930</v>
      </c>
      <c r="C29" s="125" t="s">
        <v>3002</v>
      </c>
      <c r="D29" s="125" t="s">
        <v>3003</v>
      </c>
      <c r="E29" s="127">
        <v>0.47569444444444442</v>
      </c>
      <c r="F29" s="125" t="s">
        <v>2951</v>
      </c>
      <c r="G29" s="127" t="s">
        <v>168</v>
      </c>
      <c r="H29" s="125" t="s">
        <v>48</v>
      </c>
      <c r="I29" s="125" t="s">
        <v>2953</v>
      </c>
      <c r="J29" s="125">
        <v>330</v>
      </c>
      <c r="K29" s="131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  <c r="BM29" s="122"/>
      <c r="BN29" s="122"/>
      <c r="BO29" s="122"/>
      <c r="BP29" s="122"/>
      <c r="BQ29" s="122"/>
      <c r="BR29" s="122"/>
      <c r="BS29" s="122"/>
      <c r="BT29" s="122"/>
      <c r="BU29" s="122"/>
      <c r="BV29" s="122"/>
      <c r="BW29" s="122"/>
      <c r="BX29" s="122"/>
      <c r="BY29" s="122"/>
      <c r="BZ29" s="122"/>
      <c r="CA29" s="122"/>
      <c r="CB29" s="122"/>
      <c r="CC29" s="122"/>
      <c r="CD29" s="122"/>
      <c r="CE29" s="122"/>
      <c r="CF29" s="122"/>
      <c r="CG29" s="122"/>
      <c r="CH29" s="122"/>
      <c r="CI29" s="122"/>
      <c r="CJ29" s="122"/>
      <c r="CK29" s="122"/>
      <c r="CL29" s="122"/>
      <c r="CM29" s="122"/>
      <c r="CN29" s="122"/>
      <c r="CO29" s="122"/>
      <c r="CP29" s="122"/>
      <c r="CQ29" s="122"/>
      <c r="CR29" s="122"/>
      <c r="CS29" s="122"/>
      <c r="CT29" s="122"/>
      <c r="CU29" s="122"/>
      <c r="CV29" s="122"/>
      <c r="CW29" s="122"/>
      <c r="CX29" s="122"/>
      <c r="CY29" s="122"/>
      <c r="CZ29" s="122"/>
      <c r="DA29" s="122"/>
      <c r="DB29" s="122"/>
      <c r="DC29" s="122"/>
      <c r="DD29" s="122"/>
      <c r="DE29" s="122"/>
      <c r="DF29" s="122"/>
      <c r="DG29" s="122"/>
      <c r="DH29" s="122"/>
      <c r="DI29" s="122"/>
      <c r="DJ29" s="122"/>
      <c r="DK29" s="122"/>
      <c r="DL29" s="122"/>
      <c r="DM29" s="122"/>
      <c r="DN29" s="122"/>
      <c r="DO29" s="122"/>
      <c r="DP29" s="122"/>
      <c r="DQ29" s="122"/>
      <c r="DR29" s="122"/>
      <c r="DS29" s="122"/>
      <c r="DT29" s="122"/>
      <c r="DU29" s="122"/>
      <c r="DV29" s="122"/>
      <c r="DW29" s="122"/>
      <c r="DX29" s="122"/>
      <c r="DY29" s="122"/>
      <c r="DZ29" s="122"/>
      <c r="EA29" s="122"/>
      <c r="EB29" s="122"/>
      <c r="EC29" s="122"/>
      <c r="ED29" s="122"/>
      <c r="EE29" s="122"/>
      <c r="EF29" s="122"/>
      <c r="EG29" s="122"/>
      <c r="EH29" s="122"/>
      <c r="EI29" s="122"/>
      <c r="EJ29" s="122"/>
      <c r="EK29" s="122"/>
      <c r="EL29" s="122"/>
      <c r="EM29" s="122"/>
      <c r="EN29" s="122"/>
      <c r="EO29" s="122"/>
      <c r="EP29" s="122"/>
      <c r="EQ29" s="122"/>
      <c r="ER29" s="122"/>
      <c r="ES29" s="122"/>
      <c r="ET29" s="122"/>
      <c r="EU29" s="122"/>
      <c r="EV29" s="122"/>
      <c r="EW29" s="122"/>
      <c r="EX29" s="122"/>
      <c r="EY29" s="122"/>
      <c r="EZ29" s="122"/>
      <c r="FA29" s="122"/>
      <c r="FB29" s="122"/>
      <c r="FC29" s="122"/>
      <c r="FD29" s="122"/>
      <c r="FE29" s="122"/>
      <c r="FF29" s="122"/>
      <c r="FG29" s="122"/>
      <c r="FH29" s="122"/>
      <c r="FI29" s="122"/>
      <c r="FJ29" s="122"/>
      <c r="FK29" s="122"/>
      <c r="FL29" s="122"/>
      <c r="FM29" s="122"/>
      <c r="FN29" s="122"/>
      <c r="FO29" s="122"/>
      <c r="FP29" s="122"/>
      <c r="FQ29" s="122"/>
      <c r="FR29" s="122"/>
      <c r="FS29" s="122"/>
      <c r="FT29" s="122"/>
      <c r="FU29" s="122"/>
      <c r="FV29" s="122"/>
      <c r="FW29" s="122"/>
      <c r="FX29" s="122"/>
      <c r="FY29" s="122"/>
      <c r="FZ29" s="122"/>
      <c r="GA29" s="122"/>
      <c r="GB29" s="122"/>
      <c r="GC29" s="122"/>
      <c r="GD29" s="122"/>
      <c r="GE29" s="122"/>
      <c r="GF29" s="122"/>
      <c r="GG29" s="122"/>
      <c r="GH29" s="122"/>
      <c r="GI29" s="122"/>
      <c r="GJ29" s="122"/>
      <c r="GK29" s="122"/>
      <c r="GL29" s="122"/>
      <c r="GM29" s="122"/>
      <c r="GN29" s="122"/>
      <c r="GO29" s="122"/>
      <c r="GP29" s="122"/>
      <c r="GQ29" s="122"/>
      <c r="GR29" s="122"/>
      <c r="GS29" s="122"/>
      <c r="GT29" s="122"/>
      <c r="GU29" s="122"/>
      <c r="GV29" s="122"/>
      <c r="GW29" s="122"/>
      <c r="GX29" s="122"/>
      <c r="GY29" s="122"/>
      <c r="GZ29" s="122"/>
      <c r="HA29" s="122"/>
      <c r="HB29" s="122"/>
      <c r="HC29" s="122"/>
      <c r="HD29" s="122"/>
      <c r="HE29" s="122"/>
      <c r="HF29" s="122"/>
      <c r="HG29" s="122"/>
      <c r="HH29" s="122"/>
      <c r="HI29" s="122"/>
      <c r="HJ29" s="122"/>
      <c r="HK29" s="122"/>
      <c r="HL29" s="122"/>
      <c r="HM29" s="122"/>
      <c r="HN29" s="122"/>
      <c r="HO29" s="122"/>
      <c r="HP29" s="122"/>
      <c r="HQ29" s="122"/>
      <c r="HR29" s="122"/>
      <c r="HS29" s="122"/>
      <c r="HT29" s="122"/>
      <c r="HU29" s="122"/>
      <c r="HV29" s="122"/>
      <c r="HW29" s="122"/>
      <c r="HX29" s="122"/>
      <c r="HY29" s="122"/>
      <c r="HZ29" s="122"/>
      <c r="IA29" s="122"/>
      <c r="IB29" s="122"/>
      <c r="IC29" s="122"/>
      <c r="ID29" s="122"/>
      <c r="IE29" s="122"/>
      <c r="IF29" s="122"/>
      <c r="IG29" s="122"/>
      <c r="IH29" s="122"/>
      <c r="II29" s="122"/>
      <c r="IJ29" s="122"/>
      <c r="IK29" s="122"/>
      <c r="IL29" s="122"/>
      <c r="IM29" s="122"/>
      <c r="IN29" s="122"/>
      <c r="IO29" s="122"/>
      <c r="IP29" s="122"/>
      <c r="IQ29" s="122"/>
      <c r="IR29" s="122"/>
      <c r="IS29" s="122"/>
      <c r="IT29" s="122"/>
      <c r="IU29" s="122"/>
      <c r="IV29" s="122"/>
    </row>
    <row r="30" spans="1:256" s="123" customFormat="1" ht="40" customHeight="1">
      <c r="A30" s="125">
        <v>28</v>
      </c>
      <c r="B30" s="126">
        <v>44930</v>
      </c>
      <c r="C30" s="125" t="s">
        <v>3004</v>
      </c>
      <c r="D30" s="125" t="s">
        <v>3005</v>
      </c>
      <c r="E30" s="127">
        <v>0.52430555555555558</v>
      </c>
      <c r="F30" s="125" t="s">
        <v>2951</v>
      </c>
      <c r="G30" s="127" t="s">
        <v>168</v>
      </c>
      <c r="H30" s="125" t="s">
        <v>48</v>
      </c>
      <c r="I30" s="125" t="s">
        <v>2969</v>
      </c>
      <c r="J30" s="125">
        <v>330</v>
      </c>
      <c r="K30" s="133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  <c r="CI30" s="122"/>
      <c r="CJ30" s="122"/>
      <c r="CK30" s="122"/>
      <c r="CL30" s="122"/>
      <c r="CM30" s="122"/>
      <c r="CN30" s="122"/>
      <c r="CO30" s="122"/>
      <c r="CP30" s="122"/>
      <c r="CQ30" s="122"/>
      <c r="CR30" s="122"/>
      <c r="CS30" s="122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2"/>
      <c r="DW30" s="122"/>
      <c r="DX30" s="122"/>
      <c r="DY30" s="122"/>
      <c r="DZ30" s="122"/>
      <c r="EA30" s="122"/>
      <c r="EB30" s="122"/>
      <c r="EC30" s="122"/>
      <c r="ED30" s="122"/>
      <c r="EE30" s="122"/>
      <c r="EF30" s="122"/>
      <c r="EG30" s="122"/>
      <c r="EH30" s="122"/>
      <c r="EI30" s="122"/>
      <c r="EJ30" s="122"/>
      <c r="EK30" s="122"/>
      <c r="EL30" s="122"/>
      <c r="EM30" s="122"/>
      <c r="EN30" s="122"/>
      <c r="EO30" s="122"/>
      <c r="EP30" s="122"/>
      <c r="EQ30" s="122"/>
      <c r="ER30" s="122"/>
      <c r="ES30" s="122"/>
      <c r="ET30" s="122"/>
      <c r="EU30" s="122"/>
      <c r="EV30" s="122"/>
      <c r="EW30" s="122"/>
      <c r="EX30" s="122"/>
      <c r="EY30" s="122"/>
      <c r="EZ30" s="122"/>
      <c r="FA30" s="122"/>
      <c r="FB30" s="122"/>
      <c r="FC30" s="122"/>
      <c r="FD30" s="122"/>
      <c r="FE30" s="122"/>
      <c r="FF30" s="122"/>
      <c r="FG30" s="122"/>
      <c r="FH30" s="122"/>
      <c r="FI30" s="122"/>
      <c r="FJ30" s="122"/>
      <c r="FK30" s="122"/>
      <c r="FL30" s="122"/>
      <c r="FM30" s="122"/>
      <c r="FN30" s="122"/>
      <c r="FO30" s="122"/>
      <c r="FP30" s="122"/>
      <c r="FQ30" s="122"/>
      <c r="FR30" s="122"/>
      <c r="FS30" s="122"/>
      <c r="FT30" s="122"/>
      <c r="FU30" s="122"/>
      <c r="FV30" s="122"/>
      <c r="FW30" s="122"/>
      <c r="FX30" s="122"/>
      <c r="FY30" s="122"/>
      <c r="FZ30" s="122"/>
      <c r="GA30" s="122"/>
      <c r="GB30" s="122"/>
      <c r="GC30" s="122"/>
      <c r="GD30" s="122"/>
      <c r="GE30" s="122"/>
      <c r="GF30" s="122"/>
      <c r="GG30" s="122"/>
      <c r="GH30" s="122"/>
      <c r="GI30" s="122"/>
      <c r="GJ30" s="122"/>
      <c r="GK30" s="122"/>
      <c r="GL30" s="122"/>
      <c r="GM30" s="122"/>
      <c r="GN30" s="122"/>
      <c r="GO30" s="122"/>
      <c r="GP30" s="122"/>
      <c r="GQ30" s="122"/>
      <c r="GR30" s="122"/>
      <c r="GS30" s="122"/>
      <c r="GT30" s="122"/>
      <c r="GU30" s="122"/>
      <c r="GV30" s="122"/>
      <c r="GW30" s="122"/>
      <c r="GX30" s="122"/>
      <c r="GY30" s="122"/>
      <c r="GZ30" s="122"/>
      <c r="HA30" s="122"/>
      <c r="HB30" s="122"/>
      <c r="HC30" s="122"/>
      <c r="HD30" s="122"/>
      <c r="HE30" s="122"/>
      <c r="HF30" s="122"/>
      <c r="HG30" s="122"/>
      <c r="HH30" s="122"/>
      <c r="HI30" s="122"/>
      <c r="HJ30" s="122"/>
      <c r="HK30" s="122"/>
      <c r="HL30" s="122"/>
      <c r="HM30" s="122"/>
      <c r="HN30" s="122"/>
      <c r="HO30" s="122"/>
      <c r="HP30" s="122"/>
      <c r="HQ30" s="122"/>
      <c r="HR30" s="122"/>
      <c r="HS30" s="122"/>
      <c r="HT30" s="122"/>
      <c r="HU30" s="122"/>
      <c r="HV30" s="122"/>
      <c r="HW30" s="122"/>
      <c r="HX30" s="122"/>
      <c r="HY30" s="122"/>
      <c r="HZ30" s="122"/>
      <c r="IA30" s="122"/>
      <c r="IB30" s="122"/>
      <c r="IC30" s="122"/>
      <c r="ID30" s="122"/>
      <c r="IE30" s="122"/>
      <c r="IF30" s="122"/>
      <c r="IG30" s="122"/>
      <c r="IH30" s="122"/>
      <c r="II30" s="122"/>
      <c r="IJ30" s="122"/>
      <c r="IK30" s="122"/>
      <c r="IL30" s="122"/>
      <c r="IM30" s="122"/>
      <c r="IN30" s="122"/>
      <c r="IO30" s="122"/>
      <c r="IP30" s="122"/>
      <c r="IQ30" s="122"/>
      <c r="IR30" s="122"/>
      <c r="IS30" s="122"/>
      <c r="IT30" s="122"/>
      <c r="IU30" s="122"/>
      <c r="IV30" s="122"/>
    </row>
    <row r="31" spans="1:256" s="134" customFormat="1" ht="40" customHeight="1">
      <c r="A31" s="125">
        <v>29</v>
      </c>
      <c r="B31" s="126">
        <v>44930</v>
      </c>
      <c r="C31" s="125" t="s">
        <v>3006</v>
      </c>
      <c r="D31" s="125" t="s">
        <v>3007</v>
      </c>
      <c r="E31" s="127">
        <v>0.63194444444444442</v>
      </c>
      <c r="F31" s="125" t="s">
        <v>2951</v>
      </c>
      <c r="G31" s="127" t="s">
        <v>168</v>
      </c>
      <c r="H31" s="125" t="s">
        <v>48</v>
      </c>
      <c r="I31" s="125" t="s">
        <v>2976</v>
      </c>
      <c r="J31" s="125">
        <v>330</v>
      </c>
      <c r="K31" s="133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  <c r="CL31" s="122"/>
      <c r="CM31" s="122"/>
      <c r="CN31" s="122"/>
      <c r="CO31" s="122"/>
      <c r="CP31" s="122"/>
      <c r="CQ31" s="122"/>
      <c r="CR31" s="122"/>
      <c r="CS31" s="122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2"/>
      <c r="DW31" s="122"/>
      <c r="DX31" s="122"/>
      <c r="DY31" s="122"/>
      <c r="DZ31" s="122"/>
      <c r="EA31" s="122"/>
      <c r="EB31" s="122"/>
      <c r="EC31" s="122"/>
      <c r="ED31" s="122"/>
      <c r="EE31" s="122"/>
      <c r="EF31" s="122"/>
      <c r="EG31" s="122"/>
      <c r="EH31" s="122"/>
      <c r="EI31" s="122"/>
      <c r="EJ31" s="122"/>
      <c r="EK31" s="122"/>
      <c r="EL31" s="122"/>
      <c r="EM31" s="122"/>
      <c r="EN31" s="122"/>
      <c r="EO31" s="122"/>
      <c r="EP31" s="122"/>
      <c r="EQ31" s="122"/>
      <c r="ER31" s="122"/>
      <c r="ES31" s="122"/>
      <c r="ET31" s="122"/>
      <c r="EU31" s="122"/>
      <c r="EV31" s="122"/>
      <c r="EW31" s="122"/>
      <c r="EX31" s="122"/>
      <c r="EY31" s="122"/>
      <c r="EZ31" s="122"/>
      <c r="FA31" s="122"/>
      <c r="FB31" s="122"/>
      <c r="FC31" s="122"/>
      <c r="FD31" s="122"/>
      <c r="FE31" s="122"/>
      <c r="FF31" s="122"/>
      <c r="FG31" s="122"/>
      <c r="FH31" s="122"/>
      <c r="FI31" s="122"/>
      <c r="FJ31" s="122"/>
      <c r="FK31" s="122"/>
      <c r="FL31" s="122"/>
      <c r="FM31" s="122"/>
      <c r="FN31" s="122"/>
      <c r="FO31" s="122"/>
      <c r="FP31" s="122"/>
      <c r="FQ31" s="122"/>
      <c r="FR31" s="122"/>
      <c r="FS31" s="122"/>
      <c r="FT31" s="122"/>
      <c r="FU31" s="122"/>
      <c r="FV31" s="122"/>
      <c r="FW31" s="122"/>
      <c r="FX31" s="122"/>
      <c r="FY31" s="122"/>
      <c r="FZ31" s="122"/>
      <c r="GA31" s="122"/>
      <c r="GB31" s="122"/>
      <c r="GC31" s="122"/>
      <c r="GD31" s="122"/>
      <c r="GE31" s="122"/>
      <c r="GF31" s="122"/>
      <c r="GG31" s="122"/>
      <c r="GH31" s="122"/>
      <c r="GI31" s="122"/>
      <c r="GJ31" s="122"/>
      <c r="GK31" s="122"/>
      <c r="GL31" s="122"/>
      <c r="GM31" s="122"/>
      <c r="GN31" s="122"/>
      <c r="GO31" s="122"/>
      <c r="GP31" s="122"/>
      <c r="GQ31" s="122"/>
      <c r="GR31" s="122"/>
      <c r="GS31" s="122"/>
      <c r="GT31" s="122"/>
      <c r="GU31" s="122"/>
      <c r="GV31" s="122"/>
      <c r="GW31" s="122"/>
      <c r="GX31" s="122"/>
      <c r="GY31" s="122"/>
      <c r="GZ31" s="122"/>
      <c r="HA31" s="122"/>
      <c r="HB31" s="122"/>
      <c r="HC31" s="122"/>
      <c r="HD31" s="122"/>
      <c r="HE31" s="122"/>
      <c r="HF31" s="122"/>
      <c r="HG31" s="122"/>
      <c r="HH31" s="122"/>
      <c r="HI31" s="122"/>
      <c r="HJ31" s="122"/>
      <c r="HK31" s="122"/>
      <c r="HL31" s="122"/>
      <c r="HM31" s="122"/>
      <c r="HN31" s="122"/>
      <c r="HO31" s="122"/>
      <c r="HP31" s="122"/>
      <c r="HQ31" s="122"/>
      <c r="HR31" s="122"/>
      <c r="HS31" s="122"/>
      <c r="HT31" s="122"/>
      <c r="HU31" s="122"/>
      <c r="HV31" s="122"/>
      <c r="HW31" s="122"/>
      <c r="HX31" s="122"/>
      <c r="HY31" s="122"/>
      <c r="HZ31" s="122"/>
      <c r="IA31" s="122"/>
      <c r="IB31" s="122"/>
      <c r="IC31" s="122"/>
      <c r="ID31" s="122"/>
      <c r="IE31" s="122"/>
      <c r="IF31" s="122"/>
      <c r="IG31" s="122"/>
      <c r="IH31" s="122"/>
      <c r="II31" s="122"/>
      <c r="IJ31" s="122"/>
      <c r="IK31" s="122"/>
      <c r="IL31" s="122"/>
      <c r="IM31" s="122"/>
      <c r="IN31" s="122"/>
      <c r="IO31" s="122"/>
      <c r="IP31" s="122"/>
      <c r="IQ31" s="122"/>
      <c r="IR31" s="122"/>
      <c r="IS31" s="122"/>
      <c r="IT31" s="122"/>
      <c r="IU31" s="122"/>
      <c r="IV31" s="122"/>
    </row>
    <row r="32" spans="1:256" s="134" customFormat="1" ht="40" customHeight="1">
      <c r="A32" s="125">
        <v>30</v>
      </c>
      <c r="B32" s="126">
        <v>44930</v>
      </c>
      <c r="C32" s="125" t="s">
        <v>3008</v>
      </c>
      <c r="D32" s="125" t="s">
        <v>3009</v>
      </c>
      <c r="E32" s="127">
        <v>0.64236111111111105</v>
      </c>
      <c r="F32" s="125" t="s">
        <v>2951</v>
      </c>
      <c r="G32" s="127" t="s">
        <v>168</v>
      </c>
      <c r="H32" s="125" t="s">
        <v>48</v>
      </c>
      <c r="I32" s="164" t="s">
        <v>2953</v>
      </c>
      <c r="J32" s="164">
        <v>330</v>
      </c>
      <c r="K32" s="133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2"/>
      <c r="EW32" s="122"/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2"/>
      <c r="FL32" s="122"/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2"/>
      <c r="GA32" s="122"/>
      <c r="GB32" s="122"/>
      <c r="GC32" s="122"/>
      <c r="GD32" s="122"/>
      <c r="GE32" s="122"/>
      <c r="GF32" s="122"/>
      <c r="GG32" s="122"/>
      <c r="GH32" s="122"/>
      <c r="GI32" s="122"/>
      <c r="GJ32" s="122"/>
      <c r="GK32" s="122"/>
      <c r="GL32" s="122"/>
      <c r="GM32" s="122"/>
      <c r="GN32" s="122"/>
      <c r="GO32" s="122"/>
      <c r="GP32" s="122"/>
      <c r="GQ32" s="122"/>
      <c r="GR32" s="122"/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2"/>
      <c r="HG32" s="122"/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2"/>
      <c r="HV32" s="122"/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2"/>
      <c r="IK32" s="122"/>
      <c r="IL32" s="122"/>
      <c r="IM32" s="122"/>
      <c r="IN32" s="122"/>
      <c r="IO32" s="122"/>
      <c r="IP32" s="122"/>
      <c r="IQ32" s="122"/>
      <c r="IR32" s="122"/>
      <c r="IS32" s="122"/>
      <c r="IT32" s="122"/>
      <c r="IU32" s="122"/>
      <c r="IV32" s="122"/>
    </row>
    <row r="33" spans="1:11" ht="40" customHeight="1">
      <c r="A33" s="125">
        <v>31</v>
      </c>
      <c r="B33" s="126">
        <v>44930</v>
      </c>
      <c r="C33" s="125" t="s">
        <v>3010</v>
      </c>
      <c r="D33" s="125" t="s">
        <v>3011</v>
      </c>
      <c r="E33" s="127">
        <v>0.65277777777777779</v>
      </c>
      <c r="F33" s="125" t="s">
        <v>2951</v>
      </c>
      <c r="G33" s="127" t="s">
        <v>168</v>
      </c>
      <c r="H33" s="125" t="s">
        <v>48</v>
      </c>
      <c r="I33" s="164"/>
      <c r="J33" s="164"/>
      <c r="K33" s="133"/>
    </row>
    <row r="34" spans="1:11" ht="40" customHeight="1">
      <c r="A34" s="125">
        <v>32</v>
      </c>
      <c r="B34" s="126">
        <v>44930</v>
      </c>
      <c r="C34" s="125" t="s">
        <v>3012</v>
      </c>
      <c r="D34" s="125" t="s">
        <v>2985</v>
      </c>
      <c r="E34" s="127">
        <v>0.75</v>
      </c>
      <c r="F34" s="125" t="s">
        <v>2951</v>
      </c>
      <c r="G34" s="127" t="s">
        <v>168</v>
      </c>
      <c r="H34" s="125" t="s">
        <v>48</v>
      </c>
      <c r="I34" s="125" t="s">
        <v>2953</v>
      </c>
      <c r="J34" s="125">
        <v>330</v>
      </c>
      <c r="K34" s="133"/>
    </row>
    <row r="35" spans="1:11" ht="40" customHeight="1">
      <c r="A35" s="125">
        <v>33</v>
      </c>
      <c r="B35" s="126">
        <v>44930</v>
      </c>
      <c r="C35" s="125" t="s">
        <v>2997</v>
      </c>
      <c r="D35" s="125" t="s">
        <v>2990</v>
      </c>
      <c r="E35" s="127">
        <v>0.81597222222222221</v>
      </c>
      <c r="F35" s="125" t="s">
        <v>2951</v>
      </c>
      <c r="G35" s="127" t="s">
        <v>168</v>
      </c>
      <c r="H35" s="125" t="s">
        <v>48</v>
      </c>
      <c r="I35" s="125" t="s">
        <v>3001</v>
      </c>
      <c r="J35" s="125">
        <v>330</v>
      </c>
      <c r="K35" s="133"/>
    </row>
    <row r="36" spans="1:11" ht="40" customHeight="1">
      <c r="A36" s="125">
        <v>34</v>
      </c>
      <c r="B36" s="126">
        <v>44930</v>
      </c>
      <c r="C36" s="125" t="s">
        <v>3013</v>
      </c>
      <c r="D36" s="125" t="s">
        <v>3014</v>
      </c>
      <c r="E36" s="127">
        <v>0.8125</v>
      </c>
      <c r="F36" s="125" t="s">
        <v>2951</v>
      </c>
      <c r="G36" s="127" t="s">
        <v>168</v>
      </c>
      <c r="H36" s="125" t="s">
        <v>48</v>
      </c>
      <c r="I36" s="125" t="s">
        <v>2969</v>
      </c>
      <c r="J36" s="125">
        <v>330</v>
      </c>
      <c r="K36" s="133"/>
    </row>
    <row r="37" spans="1:11" ht="40" customHeight="1">
      <c r="A37" s="125">
        <v>35</v>
      </c>
      <c r="B37" s="126">
        <v>44930</v>
      </c>
      <c r="C37" s="125" t="s">
        <v>3015</v>
      </c>
      <c r="D37" s="125" t="s">
        <v>3016</v>
      </c>
      <c r="E37" s="127">
        <v>0.81597222222222221</v>
      </c>
      <c r="F37" s="125" t="s">
        <v>2951</v>
      </c>
      <c r="G37" s="127" t="s">
        <v>168</v>
      </c>
      <c r="H37" s="125" t="s">
        <v>48</v>
      </c>
      <c r="I37" s="125" t="s">
        <v>2993</v>
      </c>
      <c r="J37" s="125">
        <v>330</v>
      </c>
      <c r="K37" s="133"/>
    </row>
    <row r="38" spans="1:11" ht="40" customHeight="1">
      <c r="A38" s="125">
        <v>36</v>
      </c>
      <c r="B38" s="126">
        <v>44930</v>
      </c>
      <c r="C38" s="125" t="s">
        <v>3017</v>
      </c>
      <c r="D38" s="125" t="s">
        <v>2959</v>
      </c>
      <c r="E38" s="127">
        <v>0.88541666666666663</v>
      </c>
      <c r="F38" s="125" t="s">
        <v>2951</v>
      </c>
      <c r="G38" s="127" t="s">
        <v>168</v>
      </c>
      <c r="H38" s="125" t="s">
        <v>48</v>
      </c>
      <c r="I38" s="125" t="s">
        <v>2953</v>
      </c>
      <c r="J38" s="125">
        <v>330</v>
      </c>
      <c r="K38" s="133"/>
    </row>
    <row r="39" spans="1:11" ht="40" customHeight="1">
      <c r="A39" s="125">
        <v>37</v>
      </c>
      <c r="B39" s="126">
        <v>44930</v>
      </c>
      <c r="C39" s="125" t="s">
        <v>3018</v>
      </c>
      <c r="D39" s="125" t="s">
        <v>3019</v>
      </c>
      <c r="E39" s="127">
        <v>0.94444444444444442</v>
      </c>
      <c r="F39" s="125" t="s">
        <v>2951</v>
      </c>
      <c r="G39" s="127" t="s">
        <v>168</v>
      </c>
      <c r="H39" s="125" t="s">
        <v>48</v>
      </c>
      <c r="I39" s="125" t="s">
        <v>3001</v>
      </c>
      <c r="J39" s="125">
        <v>330</v>
      </c>
      <c r="K39" s="133"/>
    </row>
    <row r="40" spans="1:11" ht="40" customHeight="1">
      <c r="A40" s="125">
        <v>38</v>
      </c>
      <c r="B40" s="126">
        <v>44931</v>
      </c>
      <c r="C40" s="125" t="s">
        <v>3020</v>
      </c>
      <c r="D40" s="125" t="s">
        <v>3021</v>
      </c>
      <c r="E40" s="127">
        <v>0.45833333333333298</v>
      </c>
      <c r="F40" s="125" t="s">
        <v>3022</v>
      </c>
      <c r="G40" s="127" t="s">
        <v>168</v>
      </c>
      <c r="H40" s="125" t="s">
        <v>48</v>
      </c>
      <c r="I40" s="125" t="s">
        <v>3023</v>
      </c>
      <c r="J40" s="125">
        <v>330</v>
      </c>
      <c r="K40" s="133"/>
    </row>
    <row r="41" spans="1:11" ht="40" customHeight="1">
      <c r="A41" s="125">
        <v>39</v>
      </c>
      <c r="B41" s="126">
        <v>44931</v>
      </c>
      <c r="C41" s="125" t="s">
        <v>3024</v>
      </c>
      <c r="D41" s="125" t="s">
        <v>3025</v>
      </c>
      <c r="E41" s="127">
        <v>0.44097222222222199</v>
      </c>
      <c r="F41" s="125" t="s">
        <v>2951</v>
      </c>
      <c r="G41" s="127" t="s">
        <v>168</v>
      </c>
      <c r="H41" s="125" t="s">
        <v>48</v>
      </c>
      <c r="I41" s="125" t="s">
        <v>3026</v>
      </c>
      <c r="J41" s="125">
        <v>330</v>
      </c>
      <c r="K41" s="133"/>
    </row>
    <row r="42" spans="1:11" ht="40" customHeight="1">
      <c r="A42" s="125">
        <v>40</v>
      </c>
      <c r="B42" s="126">
        <v>44931</v>
      </c>
      <c r="C42" s="125" t="s">
        <v>3027</v>
      </c>
      <c r="D42" s="125" t="s">
        <v>3028</v>
      </c>
      <c r="E42" s="127">
        <v>0.45833333333333298</v>
      </c>
      <c r="F42" s="125" t="s">
        <v>2951</v>
      </c>
      <c r="G42" s="127" t="s">
        <v>168</v>
      </c>
      <c r="H42" s="125" t="s">
        <v>48</v>
      </c>
      <c r="I42" s="125" t="s">
        <v>3029</v>
      </c>
      <c r="J42" s="125">
        <v>330</v>
      </c>
      <c r="K42" s="133"/>
    </row>
    <row r="43" spans="1:11" ht="40" customHeight="1">
      <c r="A43" s="125">
        <v>41</v>
      </c>
      <c r="B43" s="126">
        <v>44931</v>
      </c>
      <c r="C43" s="125" t="s">
        <v>3030</v>
      </c>
      <c r="D43" s="125" t="s">
        <v>3031</v>
      </c>
      <c r="E43" s="127">
        <v>0.53125</v>
      </c>
      <c r="F43" s="125" t="s">
        <v>2951</v>
      </c>
      <c r="G43" s="127" t="s">
        <v>168</v>
      </c>
      <c r="H43" s="125" t="s">
        <v>48</v>
      </c>
      <c r="I43" s="125" t="s">
        <v>3032</v>
      </c>
      <c r="J43" s="125">
        <v>330</v>
      </c>
      <c r="K43" s="133"/>
    </row>
    <row r="44" spans="1:11" ht="40" customHeight="1">
      <c r="A44" s="125">
        <v>42</v>
      </c>
      <c r="B44" s="126">
        <v>44931</v>
      </c>
      <c r="C44" s="125" t="s">
        <v>3033</v>
      </c>
      <c r="D44" s="125" t="s">
        <v>3034</v>
      </c>
      <c r="E44" s="127">
        <v>0.55555555555555602</v>
      </c>
      <c r="F44" s="125" t="s">
        <v>2951</v>
      </c>
      <c r="G44" s="127" t="s">
        <v>168</v>
      </c>
      <c r="H44" s="125" t="s">
        <v>48</v>
      </c>
      <c r="I44" s="164" t="s">
        <v>3026</v>
      </c>
      <c r="J44" s="164">
        <v>330</v>
      </c>
      <c r="K44" s="133"/>
    </row>
    <row r="45" spans="1:11" ht="40" customHeight="1">
      <c r="A45" s="125">
        <v>43</v>
      </c>
      <c r="B45" s="126">
        <v>44931</v>
      </c>
      <c r="C45" s="125" t="s">
        <v>3035</v>
      </c>
      <c r="D45" s="125" t="s">
        <v>3034</v>
      </c>
      <c r="E45" s="127">
        <v>0.55555555555555602</v>
      </c>
      <c r="F45" s="125" t="s">
        <v>2951</v>
      </c>
      <c r="G45" s="127" t="s">
        <v>168</v>
      </c>
      <c r="H45" s="125" t="s">
        <v>48</v>
      </c>
      <c r="I45" s="164"/>
      <c r="J45" s="164"/>
      <c r="K45" s="133"/>
    </row>
    <row r="46" spans="1:11" ht="40" customHeight="1">
      <c r="A46" s="125">
        <v>44</v>
      </c>
      <c r="B46" s="126">
        <v>44931</v>
      </c>
      <c r="C46" s="125" t="s">
        <v>3036</v>
      </c>
      <c r="D46" s="125" t="s">
        <v>2950</v>
      </c>
      <c r="E46" s="127">
        <v>0.58680555555555602</v>
      </c>
      <c r="F46" s="125" t="s">
        <v>2951</v>
      </c>
      <c r="G46" s="127" t="s">
        <v>168</v>
      </c>
      <c r="H46" s="125" t="s">
        <v>48</v>
      </c>
      <c r="I46" s="125" t="s">
        <v>3037</v>
      </c>
      <c r="J46" s="125">
        <v>330</v>
      </c>
      <c r="K46" s="133"/>
    </row>
    <row r="47" spans="1:11" ht="40" customHeight="1">
      <c r="A47" s="125">
        <v>45</v>
      </c>
      <c r="B47" s="126">
        <v>44931</v>
      </c>
      <c r="C47" s="125" t="s">
        <v>3038</v>
      </c>
      <c r="D47" s="125" t="s">
        <v>3007</v>
      </c>
      <c r="E47" s="127">
        <v>0.63194444444444398</v>
      </c>
      <c r="F47" s="125" t="s">
        <v>2951</v>
      </c>
      <c r="G47" s="127" t="s">
        <v>168</v>
      </c>
      <c r="H47" s="125" t="s">
        <v>48</v>
      </c>
      <c r="I47" s="164" t="s">
        <v>3032</v>
      </c>
      <c r="J47" s="164">
        <v>330</v>
      </c>
      <c r="K47" s="133"/>
    </row>
    <row r="48" spans="1:11" ht="40" customHeight="1">
      <c r="A48" s="125">
        <v>46</v>
      </c>
      <c r="B48" s="126">
        <v>44931</v>
      </c>
      <c r="C48" s="125" t="s">
        <v>3039</v>
      </c>
      <c r="D48" s="125" t="s">
        <v>3007</v>
      </c>
      <c r="E48" s="127">
        <v>0.63194444444444398</v>
      </c>
      <c r="F48" s="125" t="s">
        <v>2951</v>
      </c>
      <c r="G48" s="127" t="s">
        <v>168</v>
      </c>
      <c r="H48" s="125" t="s">
        <v>48</v>
      </c>
      <c r="I48" s="164"/>
      <c r="J48" s="164"/>
      <c r="K48" s="133"/>
    </row>
    <row r="49" spans="1:11" ht="40" customHeight="1">
      <c r="A49" s="125">
        <v>47</v>
      </c>
      <c r="B49" s="166">
        <v>44931</v>
      </c>
      <c r="C49" s="164" t="s">
        <v>3040</v>
      </c>
      <c r="D49" s="164" t="s">
        <v>3041</v>
      </c>
      <c r="E49" s="165">
        <v>0.64236111111111105</v>
      </c>
      <c r="F49" s="164" t="s">
        <v>2951</v>
      </c>
      <c r="G49" s="165" t="s">
        <v>168</v>
      </c>
      <c r="H49" s="164" t="s">
        <v>48</v>
      </c>
      <c r="I49" s="125" t="s">
        <v>3042</v>
      </c>
      <c r="J49" s="125">
        <v>330</v>
      </c>
      <c r="K49" s="133"/>
    </row>
    <row r="50" spans="1:11" ht="40" customHeight="1">
      <c r="A50" s="125">
        <v>48</v>
      </c>
      <c r="B50" s="166"/>
      <c r="C50" s="164"/>
      <c r="D50" s="164"/>
      <c r="E50" s="165"/>
      <c r="F50" s="164"/>
      <c r="G50" s="165"/>
      <c r="H50" s="164"/>
      <c r="I50" s="125" t="s">
        <v>3043</v>
      </c>
      <c r="J50" s="125">
        <v>330</v>
      </c>
      <c r="K50" s="133"/>
    </row>
    <row r="51" spans="1:11" ht="40" customHeight="1">
      <c r="A51" s="125">
        <v>49</v>
      </c>
      <c r="B51" s="166"/>
      <c r="C51" s="164"/>
      <c r="D51" s="164"/>
      <c r="E51" s="165"/>
      <c r="F51" s="164"/>
      <c r="G51" s="165"/>
      <c r="H51" s="164"/>
      <c r="I51" s="125" t="s">
        <v>3044</v>
      </c>
      <c r="J51" s="125">
        <v>330</v>
      </c>
      <c r="K51" s="133"/>
    </row>
    <row r="52" spans="1:11" ht="40" customHeight="1">
      <c r="A52" s="125">
        <v>50</v>
      </c>
      <c r="B52" s="126">
        <v>44931</v>
      </c>
      <c r="C52" s="125" t="s">
        <v>3045</v>
      </c>
      <c r="D52" s="125" t="s">
        <v>3041</v>
      </c>
      <c r="E52" s="127">
        <v>0.64236111111111105</v>
      </c>
      <c r="F52" s="125" t="s">
        <v>2951</v>
      </c>
      <c r="G52" s="127" t="s">
        <v>168</v>
      </c>
      <c r="H52" s="125" t="s">
        <v>48</v>
      </c>
      <c r="I52" s="164" t="s">
        <v>3046</v>
      </c>
      <c r="J52" s="164">
        <v>330</v>
      </c>
      <c r="K52" s="133"/>
    </row>
    <row r="53" spans="1:11" ht="40" customHeight="1">
      <c r="A53" s="125">
        <v>51</v>
      </c>
      <c r="B53" s="126">
        <v>44931</v>
      </c>
      <c r="C53" s="125" t="s">
        <v>3047</v>
      </c>
      <c r="D53" s="125" t="s">
        <v>3048</v>
      </c>
      <c r="E53" s="127">
        <v>0.64236111111111105</v>
      </c>
      <c r="F53" s="125" t="s">
        <v>2951</v>
      </c>
      <c r="G53" s="127" t="s">
        <v>168</v>
      </c>
      <c r="H53" s="125" t="s">
        <v>48</v>
      </c>
      <c r="I53" s="164"/>
      <c r="J53" s="164"/>
      <c r="K53" s="133"/>
    </row>
    <row r="54" spans="1:11" ht="40" customHeight="1">
      <c r="A54" s="125">
        <v>52</v>
      </c>
      <c r="B54" s="126">
        <v>44931</v>
      </c>
      <c r="C54" s="125" t="s">
        <v>3049</v>
      </c>
      <c r="D54" s="125" t="s">
        <v>3050</v>
      </c>
      <c r="E54" s="127">
        <v>0.65625</v>
      </c>
      <c r="F54" s="125" t="s">
        <v>2951</v>
      </c>
      <c r="G54" s="127" t="s">
        <v>168</v>
      </c>
      <c r="H54" s="125" t="s">
        <v>48</v>
      </c>
      <c r="I54" s="125" t="s">
        <v>3051</v>
      </c>
      <c r="J54" s="125">
        <v>330</v>
      </c>
      <c r="K54" s="133"/>
    </row>
    <row r="55" spans="1:11" ht="40" customHeight="1">
      <c r="A55" s="125">
        <v>53</v>
      </c>
      <c r="B55" s="126">
        <v>44931</v>
      </c>
      <c r="C55" s="125" t="s">
        <v>3052</v>
      </c>
      <c r="D55" s="125" t="s">
        <v>3053</v>
      </c>
      <c r="E55" s="127">
        <v>0.67013888888888895</v>
      </c>
      <c r="F55" s="125" t="s">
        <v>2951</v>
      </c>
      <c r="G55" s="127" t="s">
        <v>168</v>
      </c>
      <c r="H55" s="125" t="s">
        <v>48</v>
      </c>
      <c r="I55" s="125" t="s">
        <v>3054</v>
      </c>
      <c r="J55" s="125">
        <v>330</v>
      </c>
      <c r="K55" s="133"/>
    </row>
    <row r="56" spans="1:11" ht="40" customHeight="1">
      <c r="A56" s="125">
        <v>54</v>
      </c>
      <c r="B56" s="126">
        <v>44931</v>
      </c>
      <c r="C56" s="125" t="s">
        <v>3055</v>
      </c>
      <c r="D56" s="125" t="s">
        <v>2978</v>
      </c>
      <c r="E56" s="127">
        <v>0.70138888888888895</v>
      </c>
      <c r="F56" s="125" t="s">
        <v>2951</v>
      </c>
      <c r="G56" s="127" t="s">
        <v>168</v>
      </c>
      <c r="H56" s="125" t="s">
        <v>48</v>
      </c>
      <c r="I56" s="164" t="s">
        <v>3056</v>
      </c>
      <c r="J56" s="164">
        <v>330</v>
      </c>
      <c r="K56" s="133"/>
    </row>
    <row r="57" spans="1:11" ht="40" customHeight="1">
      <c r="A57" s="125">
        <v>55</v>
      </c>
      <c r="B57" s="126">
        <v>44931</v>
      </c>
      <c r="C57" s="125" t="s">
        <v>3057</v>
      </c>
      <c r="D57" s="125" t="s">
        <v>2978</v>
      </c>
      <c r="E57" s="127">
        <v>0.70138888888888895</v>
      </c>
      <c r="F57" s="125" t="s">
        <v>2951</v>
      </c>
      <c r="G57" s="127" t="s">
        <v>168</v>
      </c>
      <c r="H57" s="125" t="s">
        <v>48</v>
      </c>
      <c r="I57" s="164"/>
      <c r="J57" s="164"/>
      <c r="K57" s="133"/>
    </row>
    <row r="58" spans="1:11" ht="40" customHeight="1">
      <c r="A58" s="125">
        <v>56</v>
      </c>
      <c r="B58" s="126">
        <v>44931</v>
      </c>
      <c r="C58" s="125" t="s">
        <v>3058</v>
      </c>
      <c r="D58" s="125" t="s">
        <v>2978</v>
      </c>
      <c r="E58" s="127">
        <v>0.70138888888888895</v>
      </c>
      <c r="F58" s="125" t="s">
        <v>2951</v>
      </c>
      <c r="G58" s="127" t="s">
        <v>168</v>
      </c>
      <c r="H58" s="125" t="s">
        <v>48</v>
      </c>
      <c r="I58" s="125" t="s">
        <v>3059</v>
      </c>
      <c r="J58" s="125">
        <v>330</v>
      </c>
      <c r="K58" s="133"/>
    </row>
    <row r="59" spans="1:11" ht="40" customHeight="1">
      <c r="A59" s="125">
        <v>57</v>
      </c>
      <c r="B59" s="126">
        <v>44931</v>
      </c>
      <c r="C59" s="125" t="s">
        <v>3060</v>
      </c>
      <c r="D59" s="125" t="s">
        <v>2983</v>
      </c>
      <c r="E59" s="127">
        <v>0.75</v>
      </c>
      <c r="F59" s="125" t="s">
        <v>2951</v>
      </c>
      <c r="G59" s="127" t="s">
        <v>168</v>
      </c>
      <c r="H59" s="125" t="s">
        <v>48</v>
      </c>
      <c r="I59" s="164" t="s">
        <v>3032</v>
      </c>
      <c r="J59" s="164">
        <v>330</v>
      </c>
      <c r="K59" s="133"/>
    </row>
    <row r="60" spans="1:11" ht="40" customHeight="1">
      <c r="A60" s="125">
        <v>58</v>
      </c>
      <c r="B60" s="126">
        <v>44931</v>
      </c>
      <c r="C60" s="125" t="s">
        <v>3061</v>
      </c>
      <c r="D60" s="125" t="s">
        <v>2983</v>
      </c>
      <c r="E60" s="127">
        <v>0.75</v>
      </c>
      <c r="F60" s="125" t="s">
        <v>2951</v>
      </c>
      <c r="G60" s="127" t="s">
        <v>168</v>
      </c>
      <c r="H60" s="125" t="s">
        <v>48</v>
      </c>
      <c r="I60" s="164"/>
      <c r="J60" s="164"/>
      <c r="K60" s="133"/>
    </row>
    <row r="61" spans="1:11" ht="40" customHeight="1">
      <c r="A61" s="125">
        <v>59</v>
      </c>
      <c r="B61" s="126">
        <v>44931</v>
      </c>
      <c r="C61" s="125" t="s">
        <v>3062</v>
      </c>
      <c r="D61" s="125" t="s">
        <v>3063</v>
      </c>
      <c r="E61" s="127">
        <v>0.78472222222222199</v>
      </c>
      <c r="F61" s="125" t="s">
        <v>2951</v>
      </c>
      <c r="G61" s="127" t="s">
        <v>168</v>
      </c>
      <c r="H61" s="125" t="s">
        <v>48</v>
      </c>
      <c r="I61" s="164" t="s">
        <v>3064</v>
      </c>
      <c r="J61" s="164">
        <v>330</v>
      </c>
      <c r="K61" s="133"/>
    </row>
    <row r="62" spans="1:11" ht="40" customHeight="1">
      <c r="A62" s="125">
        <v>60</v>
      </c>
      <c r="B62" s="126">
        <v>44931</v>
      </c>
      <c r="C62" s="125" t="s">
        <v>3065</v>
      </c>
      <c r="D62" s="125" t="s">
        <v>3066</v>
      </c>
      <c r="E62" s="127">
        <v>0.78819444444444398</v>
      </c>
      <c r="F62" s="125" t="s">
        <v>2951</v>
      </c>
      <c r="G62" s="127" t="s">
        <v>168</v>
      </c>
      <c r="H62" s="125" t="s">
        <v>48</v>
      </c>
      <c r="I62" s="164"/>
      <c r="J62" s="164"/>
      <c r="K62" s="133"/>
    </row>
    <row r="63" spans="1:11" ht="40" customHeight="1">
      <c r="A63" s="125">
        <v>61</v>
      </c>
      <c r="B63" s="126">
        <v>44931</v>
      </c>
      <c r="C63" s="125" t="s">
        <v>3067</v>
      </c>
      <c r="D63" s="125" t="s">
        <v>3068</v>
      </c>
      <c r="E63" s="127">
        <v>0.80902777777777801</v>
      </c>
      <c r="F63" s="125" t="s">
        <v>2951</v>
      </c>
      <c r="G63" s="127" t="s">
        <v>168</v>
      </c>
      <c r="H63" s="125" t="s">
        <v>48</v>
      </c>
      <c r="I63" s="125" t="s">
        <v>3069</v>
      </c>
      <c r="J63" s="125">
        <v>330</v>
      </c>
      <c r="K63" s="133"/>
    </row>
    <row r="64" spans="1:11" ht="40" customHeight="1">
      <c r="A64" s="125">
        <v>62</v>
      </c>
      <c r="B64" s="126">
        <v>44931</v>
      </c>
      <c r="C64" s="125" t="s">
        <v>3070</v>
      </c>
      <c r="D64" s="125" t="s">
        <v>2959</v>
      </c>
      <c r="E64" s="127">
        <v>0.88541666666666696</v>
      </c>
      <c r="F64" s="125" t="s">
        <v>2951</v>
      </c>
      <c r="G64" s="127" t="s">
        <v>168</v>
      </c>
      <c r="H64" s="125" t="s">
        <v>48</v>
      </c>
      <c r="I64" s="125" t="s">
        <v>3032</v>
      </c>
      <c r="J64" s="125">
        <v>330</v>
      </c>
      <c r="K64" s="133"/>
    </row>
    <row r="65" spans="1:11" ht="40" customHeight="1">
      <c r="A65" s="125">
        <v>63</v>
      </c>
      <c r="B65" s="126">
        <v>44931</v>
      </c>
      <c r="C65" s="125" t="s">
        <v>3071</v>
      </c>
      <c r="D65" s="125" t="s">
        <v>3072</v>
      </c>
      <c r="E65" s="127">
        <v>0.94444444444444398</v>
      </c>
      <c r="F65" s="125" t="s">
        <v>2951</v>
      </c>
      <c r="G65" s="127" t="s">
        <v>168</v>
      </c>
      <c r="H65" s="125" t="s">
        <v>48</v>
      </c>
      <c r="I65" s="125" t="s">
        <v>3064</v>
      </c>
      <c r="J65" s="125">
        <v>330</v>
      </c>
      <c r="K65" s="133"/>
    </row>
    <row r="66" spans="1:11" ht="40" customHeight="1">
      <c r="A66" s="125">
        <v>64</v>
      </c>
      <c r="B66" s="126">
        <v>44931</v>
      </c>
      <c r="C66" s="125" t="s">
        <v>3073</v>
      </c>
      <c r="D66" s="125" t="s">
        <v>3074</v>
      </c>
      <c r="E66" s="127">
        <v>0.55208333333333337</v>
      </c>
      <c r="F66" s="125" t="s">
        <v>3075</v>
      </c>
      <c r="G66" s="127" t="s">
        <v>168</v>
      </c>
      <c r="H66" s="125" t="s">
        <v>48</v>
      </c>
      <c r="I66" s="125" t="s">
        <v>3076</v>
      </c>
      <c r="J66" s="125">
        <v>330</v>
      </c>
      <c r="K66" s="131"/>
    </row>
    <row r="67" spans="1:11" ht="40" customHeight="1">
      <c r="A67" s="125">
        <v>65</v>
      </c>
      <c r="B67" s="126">
        <v>44931</v>
      </c>
      <c r="C67" s="125" t="s">
        <v>2997</v>
      </c>
      <c r="D67" s="125" t="s">
        <v>3066</v>
      </c>
      <c r="E67" s="127">
        <v>0.78819444444444442</v>
      </c>
      <c r="F67" s="125" t="s">
        <v>2951</v>
      </c>
      <c r="G67" s="127" t="s">
        <v>168</v>
      </c>
      <c r="H67" s="125" t="s">
        <v>48</v>
      </c>
      <c r="I67" s="125" t="s">
        <v>3054</v>
      </c>
      <c r="J67" s="125">
        <v>330</v>
      </c>
      <c r="K67" s="131"/>
    </row>
    <row r="68" spans="1:11" ht="40" customHeight="1">
      <c r="A68" s="125">
        <v>66</v>
      </c>
      <c r="B68" s="126">
        <v>44932</v>
      </c>
      <c r="C68" s="125" t="s">
        <v>3077</v>
      </c>
      <c r="D68" s="125" t="s">
        <v>3078</v>
      </c>
      <c r="E68" s="127">
        <v>0.37847222222222199</v>
      </c>
      <c r="F68" s="125" t="s">
        <v>3079</v>
      </c>
      <c r="G68" s="127" t="s">
        <v>168</v>
      </c>
      <c r="H68" s="125" t="s">
        <v>48</v>
      </c>
      <c r="I68" s="125" t="s">
        <v>3080</v>
      </c>
      <c r="J68" s="125">
        <v>330</v>
      </c>
      <c r="K68" s="131"/>
    </row>
    <row r="69" spans="1:11" ht="40" customHeight="1">
      <c r="A69" s="125">
        <v>67</v>
      </c>
      <c r="B69" s="126">
        <v>44932</v>
      </c>
      <c r="C69" s="125" t="s">
        <v>3081</v>
      </c>
      <c r="D69" s="125" t="s">
        <v>3000</v>
      </c>
      <c r="E69" s="127">
        <v>0.41666666666666702</v>
      </c>
      <c r="F69" s="125" t="s">
        <v>3079</v>
      </c>
      <c r="G69" s="127" t="s">
        <v>168</v>
      </c>
      <c r="H69" s="125" t="s">
        <v>48</v>
      </c>
      <c r="I69" s="164" t="s">
        <v>3037</v>
      </c>
      <c r="J69" s="164">
        <v>330</v>
      </c>
      <c r="K69" s="131"/>
    </row>
    <row r="70" spans="1:11" ht="40" customHeight="1">
      <c r="A70" s="125">
        <v>68</v>
      </c>
      <c r="B70" s="126">
        <v>44932</v>
      </c>
      <c r="C70" s="125" t="s">
        <v>3082</v>
      </c>
      <c r="D70" s="125" t="s">
        <v>3000</v>
      </c>
      <c r="E70" s="127">
        <v>0.41666666666666702</v>
      </c>
      <c r="F70" s="125" t="s">
        <v>3079</v>
      </c>
      <c r="G70" s="127" t="s">
        <v>168</v>
      </c>
      <c r="H70" s="125" t="s">
        <v>48</v>
      </c>
      <c r="I70" s="164"/>
      <c r="J70" s="164"/>
      <c r="K70" s="131"/>
    </row>
    <row r="71" spans="1:11" ht="40" customHeight="1">
      <c r="A71" s="125">
        <v>69</v>
      </c>
      <c r="B71" s="126">
        <v>44932</v>
      </c>
      <c r="C71" s="125" t="s">
        <v>3083</v>
      </c>
      <c r="D71" s="125" t="s">
        <v>3025</v>
      </c>
      <c r="E71" s="127">
        <v>0.44097222222222199</v>
      </c>
      <c r="F71" s="125" t="s">
        <v>3079</v>
      </c>
      <c r="G71" s="127" t="s">
        <v>168</v>
      </c>
      <c r="H71" s="125" t="s">
        <v>48</v>
      </c>
      <c r="I71" s="125" t="s">
        <v>2952</v>
      </c>
      <c r="J71" s="125">
        <v>330</v>
      </c>
      <c r="K71" s="131"/>
    </row>
    <row r="72" spans="1:11" ht="40" customHeight="1">
      <c r="A72" s="125">
        <v>70</v>
      </c>
      <c r="B72" s="126">
        <v>44932</v>
      </c>
      <c r="C72" s="125" t="s">
        <v>3084</v>
      </c>
      <c r="D72" s="125" t="s">
        <v>3085</v>
      </c>
      <c r="E72" s="127">
        <v>0.94444444444444398</v>
      </c>
      <c r="F72" s="125" t="s">
        <v>3079</v>
      </c>
      <c r="G72" s="127" t="s">
        <v>168</v>
      </c>
      <c r="H72" s="125" t="s">
        <v>48</v>
      </c>
      <c r="I72" s="125" t="s">
        <v>3086</v>
      </c>
      <c r="J72" s="125">
        <v>330</v>
      </c>
      <c r="K72" s="131"/>
    </row>
    <row r="73" spans="1:11" ht="40" customHeight="1">
      <c r="A73" s="125">
        <v>71</v>
      </c>
      <c r="B73" s="126">
        <v>44932</v>
      </c>
      <c r="C73" s="125" t="s">
        <v>3087</v>
      </c>
      <c r="D73" s="125" t="s">
        <v>3088</v>
      </c>
      <c r="E73" s="127">
        <v>0.47569444444444398</v>
      </c>
      <c r="F73" s="125" t="s">
        <v>3079</v>
      </c>
      <c r="G73" s="127" t="s">
        <v>168</v>
      </c>
      <c r="H73" s="125" t="s">
        <v>48</v>
      </c>
      <c r="I73" s="125" t="s">
        <v>3032</v>
      </c>
      <c r="J73" s="125">
        <v>330</v>
      </c>
      <c r="K73" s="131"/>
    </row>
    <row r="74" spans="1:11" ht="40" customHeight="1">
      <c r="A74" s="125">
        <v>72</v>
      </c>
      <c r="B74" s="126">
        <v>44932</v>
      </c>
      <c r="C74" s="125" t="s">
        <v>3089</v>
      </c>
      <c r="D74" s="125" t="s">
        <v>3090</v>
      </c>
      <c r="E74" s="127">
        <v>0.48611111111111099</v>
      </c>
      <c r="F74" s="125" t="s">
        <v>3079</v>
      </c>
      <c r="G74" s="127" t="s">
        <v>168</v>
      </c>
      <c r="H74" s="125" t="s">
        <v>48</v>
      </c>
      <c r="I74" s="125" t="s">
        <v>3069</v>
      </c>
      <c r="J74" s="125">
        <v>330</v>
      </c>
      <c r="K74" s="131"/>
    </row>
    <row r="75" spans="1:11" ht="40" customHeight="1">
      <c r="A75" s="125">
        <v>73</v>
      </c>
      <c r="B75" s="126">
        <v>44932</v>
      </c>
      <c r="C75" s="125" t="s">
        <v>3091</v>
      </c>
      <c r="D75" s="125" t="s">
        <v>3092</v>
      </c>
      <c r="E75" s="127">
        <v>0.50347222222222199</v>
      </c>
      <c r="F75" s="125" t="s">
        <v>3079</v>
      </c>
      <c r="G75" s="127" t="s">
        <v>168</v>
      </c>
      <c r="H75" s="125" t="s">
        <v>48</v>
      </c>
      <c r="I75" s="164" t="s">
        <v>3064</v>
      </c>
      <c r="J75" s="162">
        <v>330</v>
      </c>
      <c r="K75" s="131"/>
    </row>
    <row r="76" spans="1:11" ht="40" customHeight="1">
      <c r="A76" s="125">
        <v>74</v>
      </c>
      <c r="B76" s="126">
        <v>44932</v>
      </c>
      <c r="C76" s="125" t="s">
        <v>3093</v>
      </c>
      <c r="D76" s="125" t="s">
        <v>3094</v>
      </c>
      <c r="E76" s="127">
        <v>0.50347222222222199</v>
      </c>
      <c r="F76" s="125" t="s">
        <v>3079</v>
      </c>
      <c r="G76" s="127" t="s">
        <v>168</v>
      </c>
      <c r="H76" s="125" t="s">
        <v>48</v>
      </c>
      <c r="I76" s="164"/>
      <c r="J76" s="163"/>
      <c r="K76" s="131"/>
    </row>
    <row r="77" spans="1:11" ht="40" customHeight="1">
      <c r="A77" s="125">
        <v>75</v>
      </c>
      <c r="B77" s="126">
        <v>44932</v>
      </c>
      <c r="C77" s="125" t="s">
        <v>3095</v>
      </c>
      <c r="D77" s="125" t="s">
        <v>3092</v>
      </c>
      <c r="E77" s="127">
        <v>0.51041666666666696</v>
      </c>
      <c r="F77" s="125" t="s">
        <v>3096</v>
      </c>
      <c r="G77" s="127" t="s">
        <v>168</v>
      </c>
      <c r="H77" s="125" t="s">
        <v>48</v>
      </c>
      <c r="I77" s="125" t="s">
        <v>3097</v>
      </c>
      <c r="J77" s="125">
        <v>330</v>
      </c>
      <c r="K77" s="131"/>
    </row>
    <row r="78" spans="1:11" ht="40" customHeight="1">
      <c r="A78" s="125">
        <v>76</v>
      </c>
      <c r="B78" s="126">
        <v>44932</v>
      </c>
      <c r="C78" s="125" t="s">
        <v>3098</v>
      </c>
      <c r="D78" s="125" t="s">
        <v>3099</v>
      </c>
      <c r="E78" s="127">
        <v>0.52430555555555602</v>
      </c>
      <c r="F78" s="125" t="s">
        <v>3079</v>
      </c>
      <c r="G78" s="127" t="s">
        <v>168</v>
      </c>
      <c r="H78" s="125" t="s">
        <v>48</v>
      </c>
      <c r="I78" s="125" t="s">
        <v>3100</v>
      </c>
      <c r="J78" s="125">
        <v>330</v>
      </c>
      <c r="K78" s="131"/>
    </row>
    <row r="79" spans="1:11" ht="40" customHeight="1">
      <c r="A79" s="125">
        <v>77</v>
      </c>
      <c r="B79" s="126">
        <v>44932</v>
      </c>
      <c r="C79" s="125" t="s">
        <v>3101</v>
      </c>
      <c r="D79" s="125" t="s">
        <v>3102</v>
      </c>
      <c r="E79" s="127">
        <v>0.53125</v>
      </c>
      <c r="F79" s="125" t="s">
        <v>3079</v>
      </c>
      <c r="G79" s="127" t="s">
        <v>168</v>
      </c>
      <c r="H79" s="125" t="s">
        <v>48</v>
      </c>
      <c r="I79" s="125" t="s">
        <v>3103</v>
      </c>
      <c r="J79" s="125">
        <v>330</v>
      </c>
      <c r="K79" s="131"/>
    </row>
    <row r="80" spans="1:11" ht="40" customHeight="1">
      <c r="A80" s="125">
        <v>78</v>
      </c>
      <c r="B80" s="126">
        <v>44932</v>
      </c>
      <c r="C80" s="125" t="s">
        <v>3104</v>
      </c>
      <c r="D80" s="125" t="s">
        <v>2961</v>
      </c>
      <c r="E80" s="127">
        <v>0.54513888888888895</v>
      </c>
      <c r="F80" s="125" t="s">
        <v>3079</v>
      </c>
      <c r="G80" s="127" t="s">
        <v>168</v>
      </c>
      <c r="H80" s="125" t="s">
        <v>48</v>
      </c>
      <c r="I80" s="125" t="s">
        <v>3105</v>
      </c>
      <c r="J80" s="125">
        <v>330</v>
      </c>
      <c r="K80" s="131"/>
    </row>
    <row r="81" spans="1:11" ht="40" customHeight="1">
      <c r="A81" s="125">
        <v>79</v>
      </c>
      <c r="B81" s="126">
        <v>44932</v>
      </c>
      <c r="C81" s="125" t="s">
        <v>3106</v>
      </c>
      <c r="D81" s="125" t="s">
        <v>3034</v>
      </c>
      <c r="E81" s="127">
        <v>0.55555555555555602</v>
      </c>
      <c r="F81" s="125" t="s">
        <v>3079</v>
      </c>
      <c r="G81" s="127" t="s">
        <v>168</v>
      </c>
      <c r="H81" s="125" t="s">
        <v>48</v>
      </c>
      <c r="I81" s="164" t="s">
        <v>3107</v>
      </c>
      <c r="J81" s="164">
        <v>330</v>
      </c>
      <c r="K81" s="131"/>
    </row>
    <row r="82" spans="1:11" ht="40" customHeight="1">
      <c r="A82" s="125">
        <v>80</v>
      </c>
      <c r="B82" s="126">
        <v>44932</v>
      </c>
      <c r="C82" s="125" t="s">
        <v>3002</v>
      </c>
      <c r="D82" s="125" t="s">
        <v>3034</v>
      </c>
      <c r="E82" s="127">
        <v>0.55555555555555602</v>
      </c>
      <c r="F82" s="125" t="s">
        <v>3079</v>
      </c>
      <c r="G82" s="127" t="s">
        <v>168</v>
      </c>
      <c r="H82" s="125" t="s">
        <v>48</v>
      </c>
      <c r="I82" s="164"/>
      <c r="J82" s="164"/>
      <c r="K82" s="131"/>
    </row>
    <row r="83" spans="1:11" ht="40" customHeight="1">
      <c r="A83" s="125">
        <v>81</v>
      </c>
      <c r="B83" s="126">
        <v>44932</v>
      </c>
      <c r="C83" s="125" t="s">
        <v>3108</v>
      </c>
      <c r="D83" s="125" t="s">
        <v>3034</v>
      </c>
      <c r="E83" s="127">
        <v>0.55555555555555602</v>
      </c>
      <c r="F83" s="125" t="s">
        <v>3079</v>
      </c>
      <c r="G83" s="127" t="s">
        <v>168</v>
      </c>
      <c r="H83" s="125" t="s">
        <v>48</v>
      </c>
      <c r="I83" s="164" t="s">
        <v>3037</v>
      </c>
      <c r="J83" s="164">
        <v>330</v>
      </c>
      <c r="K83" s="131"/>
    </row>
    <row r="84" spans="1:11" ht="40" customHeight="1">
      <c r="A84" s="125">
        <v>82</v>
      </c>
      <c r="B84" s="126">
        <v>44932</v>
      </c>
      <c r="C84" s="125" t="s">
        <v>3109</v>
      </c>
      <c r="D84" s="125" t="s">
        <v>3034</v>
      </c>
      <c r="E84" s="127">
        <v>0.55555555555555602</v>
      </c>
      <c r="F84" s="125" t="s">
        <v>3079</v>
      </c>
      <c r="G84" s="127" t="s">
        <v>168</v>
      </c>
      <c r="H84" s="125" t="s">
        <v>48</v>
      </c>
      <c r="I84" s="164"/>
      <c r="J84" s="164"/>
      <c r="K84" s="131"/>
    </row>
    <row r="85" spans="1:11" ht="40" customHeight="1">
      <c r="A85" s="125">
        <v>83</v>
      </c>
      <c r="B85" s="126">
        <v>44932</v>
      </c>
      <c r="C85" s="125" t="s">
        <v>3110</v>
      </c>
      <c r="D85" s="125" t="s">
        <v>3111</v>
      </c>
      <c r="E85" s="127">
        <v>0.59027777777777801</v>
      </c>
      <c r="F85" s="125" t="s">
        <v>3079</v>
      </c>
      <c r="G85" s="127" t="s">
        <v>168</v>
      </c>
      <c r="H85" s="125" t="s">
        <v>48</v>
      </c>
      <c r="I85" s="164" t="s">
        <v>3112</v>
      </c>
      <c r="J85" s="164">
        <v>330</v>
      </c>
      <c r="K85" s="131"/>
    </row>
    <row r="86" spans="1:11" ht="40" customHeight="1">
      <c r="A86" s="125">
        <v>84</v>
      </c>
      <c r="B86" s="126">
        <v>44932</v>
      </c>
      <c r="C86" s="125" t="s">
        <v>3113</v>
      </c>
      <c r="D86" s="125" t="s">
        <v>3114</v>
      </c>
      <c r="E86" s="127">
        <v>0.59722222222222199</v>
      </c>
      <c r="F86" s="125" t="s">
        <v>3079</v>
      </c>
      <c r="G86" s="127" t="s">
        <v>168</v>
      </c>
      <c r="H86" s="125" t="s">
        <v>48</v>
      </c>
      <c r="I86" s="164"/>
      <c r="J86" s="164"/>
      <c r="K86" s="131"/>
    </row>
    <row r="87" spans="1:11" ht="40" customHeight="1">
      <c r="A87" s="125">
        <v>85</v>
      </c>
      <c r="B87" s="126">
        <v>44932</v>
      </c>
      <c r="C87" s="125" t="s">
        <v>3115</v>
      </c>
      <c r="D87" s="125" t="s">
        <v>2968</v>
      </c>
      <c r="E87" s="127">
        <v>0.61111111111111105</v>
      </c>
      <c r="F87" s="125" t="s">
        <v>3079</v>
      </c>
      <c r="G87" s="127" t="s">
        <v>168</v>
      </c>
      <c r="H87" s="125" t="s">
        <v>48</v>
      </c>
      <c r="I87" s="164" t="s">
        <v>2952</v>
      </c>
      <c r="J87" s="164">
        <v>330</v>
      </c>
      <c r="K87" s="131"/>
    </row>
    <row r="88" spans="1:11" ht="40" customHeight="1">
      <c r="A88" s="125">
        <v>86</v>
      </c>
      <c r="B88" s="126">
        <v>44932</v>
      </c>
      <c r="C88" s="125" t="s">
        <v>3116</v>
      </c>
      <c r="D88" s="125" t="s">
        <v>3117</v>
      </c>
      <c r="E88" s="127">
        <v>0.61458333333333304</v>
      </c>
      <c r="F88" s="125" t="s">
        <v>3079</v>
      </c>
      <c r="G88" s="127" t="s">
        <v>168</v>
      </c>
      <c r="H88" s="125" t="s">
        <v>48</v>
      </c>
      <c r="I88" s="164"/>
      <c r="J88" s="164"/>
      <c r="K88" s="131"/>
    </row>
    <row r="89" spans="1:11" ht="40" customHeight="1">
      <c r="A89" s="125">
        <v>87</v>
      </c>
      <c r="B89" s="126">
        <v>44932</v>
      </c>
      <c r="C89" s="125" t="s">
        <v>3118</v>
      </c>
      <c r="D89" s="125" t="s">
        <v>3119</v>
      </c>
      <c r="E89" s="127">
        <v>0.61458333333333304</v>
      </c>
      <c r="F89" s="125" t="s">
        <v>3079</v>
      </c>
      <c r="G89" s="127" t="s">
        <v>168</v>
      </c>
      <c r="H89" s="125" t="s">
        <v>48</v>
      </c>
      <c r="I89" s="164" t="s">
        <v>3032</v>
      </c>
      <c r="J89" s="164">
        <v>330</v>
      </c>
      <c r="K89" s="131"/>
    </row>
    <row r="90" spans="1:11" ht="40" customHeight="1">
      <c r="A90" s="125">
        <v>88</v>
      </c>
      <c r="B90" s="126">
        <v>44932</v>
      </c>
      <c r="C90" s="125" t="s">
        <v>3120</v>
      </c>
      <c r="D90" s="125" t="s">
        <v>3119</v>
      </c>
      <c r="E90" s="127">
        <v>0.61458333333333304</v>
      </c>
      <c r="F90" s="125" t="s">
        <v>3079</v>
      </c>
      <c r="G90" s="127" t="s">
        <v>168</v>
      </c>
      <c r="H90" s="125" t="s">
        <v>48</v>
      </c>
      <c r="I90" s="164"/>
      <c r="J90" s="164"/>
      <c r="K90" s="131"/>
    </row>
    <row r="91" spans="1:11" ht="40" customHeight="1">
      <c r="A91" s="125">
        <v>89</v>
      </c>
      <c r="B91" s="126">
        <v>44932</v>
      </c>
      <c r="C91" s="125" t="s">
        <v>3121</v>
      </c>
      <c r="D91" s="125" t="s">
        <v>3122</v>
      </c>
      <c r="E91" s="127">
        <v>0.61805555555555602</v>
      </c>
      <c r="F91" s="125" t="s">
        <v>3079</v>
      </c>
      <c r="G91" s="127" t="s">
        <v>168</v>
      </c>
      <c r="H91" s="125" t="s">
        <v>48</v>
      </c>
      <c r="I91" s="131" t="s">
        <v>3123</v>
      </c>
      <c r="J91" s="125">
        <v>330</v>
      </c>
      <c r="K91" s="167" t="s">
        <v>3124</v>
      </c>
    </row>
    <row r="92" spans="1:11" ht="40" customHeight="1">
      <c r="A92" s="125">
        <v>90</v>
      </c>
      <c r="B92" s="126">
        <v>44932</v>
      </c>
      <c r="C92" s="125" t="s">
        <v>3125</v>
      </c>
      <c r="D92" s="125" t="s">
        <v>3126</v>
      </c>
      <c r="E92" s="127">
        <v>0.61805555555555602</v>
      </c>
      <c r="F92" s="125" t="s">
        <v>3079</v>
      </c>
      <c r="G92" s="127" t="s">
        <v>168</v>
      </c>
      <c r="H92" s="125" t="s">
        <v>48</v>
      </c>
      <c r="I92" s="131" t="s">
        <v>3069</v>
      </c>
      <c r="J92" s="125">
        <v>330</v>
      </c>
      <c r="K92" s="168"/>
    </row>
    <row r="93" spans="1:11" ht="40" customHeight="1">
      <c r="A93" s="125">
        <v>91</v>
      </c>
      <c r="B93" s="126">
        <v>44932</v>
      </c>
      <c r="C93" s="135" t="s">
        <v>3127</v>
      </c>
      <c r="D93" s="125" t="s">
        <v>3128</v>
      </c>
      <c r="E93" s="127">
        <v>0.63888888888888895</v>
      </c>
      <c r="F93" s="125" t="s">
        <v>3079</v>
      </c>
      <c r="G93" s="127" t="s">
        <v>168</v>
      </c>
      <c r="H93" s="125" t="s">
        <v>48</v>
      </c>
      <c r="I93" s="125" t="s">
        <v>3129</v>
      </c>
      <c r="J93" s="125">
        <v>330</v>
      </c>
      <c r="K93" s="131"/>
    </row>
    <row r="94" spans="1:11" ht="40" customHeight="1">
      <c r="A94" s="125">
        <v>92</v>
      </c>
      <c r="B94" s="126">
        <v>44932</v>
      </c>
      <c r="C94" s="125" t="s">
        <v>3130</v>
      </c>
      <c r="D94" s="125" t="s">
        <v>3041</v>
      </c>
      <c r="E94" s="127">
        <v>0.64236111111111105</v>
      </c>
      <c r="F94" s="125" t="s">
        <v>3096</v>
      </c>
      <c r="G94" s="127" t="s">
        <v>168</v>
      </c>
      <c r="H94" s="125" t="s">
        <v>48</v>
      </c>
      <c r="I94" s="164" t="s">
        <v>3097</v>
      </c>
      <c r="J94" s="162">
        <v>330</v>
      </c>
      <c r="K94" s="131"/>
    </row>
    <row r="95" spans="1:11" ht="40" customHeight="1">
      <c r="A95" s="125">
        <v>93</v>
      </c>
      <c r="B95" s="126">
        <v>44932</v>
      </c>
      <c r="C95" s="125" t="s">
        <v>3131</v>
      </c>
      <c r="D95" s="125" t="s">
        <v>3041</v>
      </c>
      <c r="E95" s="127">
        <v>0.64236111111111105</v>
      </c>
      <c r="F95" s="125" t="s">
        <v>3079</v>
      </c>
      <c r="G95" s="127" t="s">
        <v>168</v>
      </c>
      <c r="H95" s="125" t="s">
        <v>48</v>
      </c>
      <c r="I95" s="164"/>
      <c r="J95" s="163"/>
      <c r="K95" s="131"/>
    </row>
    <row r="96" spans="1:11" ht="40" customHeight="1">
      <c r="A96" s="125">
        <v>94</v>
      </c>
      <c r="B96" s="126">
        <v>44932</v>
      </c>
      <c r="C96" s="125" t="s">
        <v>3132</v>
      </c>
      <c r="D96" s="125" t="s">
        <v>3041</v>
      </c>
      <c r="E96" s="127">
        <v>0.64930555555555602</v>
      </c>
      <c r="F96" s="125" t="s">
        <v>3079</v>
      </c>
      <c r="G96" s="127" t="s">
        <v>168</v>
      </c>
      <c r="H96" s="125" t="s">
        <v>48</v>
      </c>
      <c r="I96" s="164" t="s">
        <v>3133</v>
      </c>
      <c r="J96" s="164">
        <v>330</v>
      </c>
      <c r="K96" s="131"/>
    </row>
    <row r="97" spans="1:11" ht="40" customHeight="1">
      <c r="A97" s="125">
        <v>95</v>
      </c>
      <c r="B97" s="126">
        <v>44932</v>
      </c>
      <c r="C97" s="125" t="s">
        <v>3134</v>
      </c>
      <c r="D97" s="125" t="s">
        <v>3041</v>
      </c>
      <c r="E97" s="127">
        <v>0.64930555555555602</v>
      </c>
      <c r="F97" s="125" t="s">
        <v>3079</v>
      </c>
      <c r="G97" s="127" t="s">
        <v>168</v>
      </c>
      <c r="H97" s="125" t="s">
        <v>48</v>
      </c>
      <c r="I97" s="164"/>
      <c r="J97" s="164"/>
      <c r="K97" s="131"/>
    </row>
    <row r="98" spans="1:11" ht="40" customHeight="1">
      <c r="A98" s="125">
        <v>96</v>
      </c>
      <c r="B98" s="126">
        <v>44932</v>
      </c>
      <c r="C98" s="125" t="s">
        <v>3135</v>
      </c>
      <c r="D98" s="125" t="s">
        <v>3011</v>
      </c>
      <c r="E98" s="127">
        <v>0.65277777777777801</v>
      </c>
      <c r="F98" s="125" t="s">
        <v>3096</v>
      </c>
      <c r="G98" s="127" t="s">
        <v>168</v>
      </c>
      <c r="H98" s="125" t="s">
        <v>48</v>
      </c>
      <c r="I98" s="164" t="s">
        <v>3136</v>
      </c>
      <c r="J98" s="164">
        <v>330</v>
      </c>
      <c r="K98" s="131"/>
    </row>
    <row r="99" spans="1:11" ht="40" customHeight="1">
      <c r="A99" s="125">
        <v>97</v>
      </c>
      <c r="B99" s="126">
        <v>44932</v>
      </c>
      <c r="C99" s="125" t="s">
        <v>3137</v>
      </c>
      <c r="D99" s="125" t="s">
        <v>3050</v>
      </c>
      <c r="E99" s="127">
        <v>0.65625</v>
      </c>
      <c r="F99" s="125" t="s">
        <v>3096</v>
      </c>
      <c r="G99" s="127" t="s">
        <v>168</v>
      </c>
      <c r="H99" s="125" t="s">
        <v>48</v>
      </c>
      <c r="I99" s="164"/>
      <c r="J99" s="164"/>
      <c r="K99" s="131"/>
    </row>
    <row r="100" spans="1:11" ht="40" customHeight="1">
      <c r="A100" s="125">
        <v>98</v>
      </c>
      <c r="B100" s="126">
        <v>44932</v>
      </c>
      <c r="C100" s="125" t="s">
        <v>3138</v>
      </c>
      <c r="D100" s="125" t="s">
        <v>3139</v>
      </c>
      <c r="E100" s="127">
        <v>0.66319444444444398</v>
      </c>
      <c r="F100" s="125" t="s">
        <v>3079</v>
      </c>
      <c r="G100" s="127" t="s">
        <v>168</v>
      </c>
      <c r="H100" s="125" t="s">
        <v>48</v>
      </c>
      <c r="I100" s="125" t="s">
        <v>3100</v>
      </c>
      <c r="J100" s="125">
        <v>330</v>
      </c>
      <c r="K100" s="131"/>
    </row>
    <row r="101" spans="1:11" ht="40" customHeight="1">
      <c r="A101" s="125">
        <v>99</v>
      </c>
      <c r="B101" s="126">
        <v>44932</v>
      </c>
      <c r="C101" s="125" t="s">
        <v>3140</v>
      </c>
      <c r="D101" s="125" t="s">
        <v>3141</v>
      </c>
      <c r="E101" s="127">
        <v>0.66666666666666696</v>
      </c>
      <c r="F101" s="125" t="s">
        <v>3079</v>
      </c>
      <c r="G101" s="127" t="s">
        <v>168</v>
      </c>
      <c r="H101" s="125" t="s">
        <v>48</v>
      </c>
      <c r="I101" s="164" t="s">
        <v>3112</v>
      </c>
      <c r="J101" s="164">
        <v>330</v>
      </c>
      <c r="K101" s="131"/>
    </row>
    <row r="102" spans="1:11" ht="40" customHeight="1">
      <c r="A102" s="125">
        <v>100</v>
      </c>
      <c r="B102" s="126">
        <v>44932</v>
      </c>
      <c r="C102" s="125" t="s">
        <v>3142</v>
      </c>
      <c r="D102" s="125" t="s">
        <v>3143</v>
      </c>
      <c r="E102" s="127">
        <v>0.66666666666666696</v>
      </c>
      <c r="F102" s="125" t="s">
        <v>3079</v>
      </c>
      <c r="G102" s="127" t="s">
        <v>168</v>
      </c>
      <c r="H102" s="125" t="s">
        <v>48</v>
      </c>
      <c r="I102" s="164"/>
      <c r="J102" s="164"/>
      <c r="K102" s="131"/>
    </row>
    <row r="103" spans="1:11" ht="40" customHeight="1">
      <c r="A103" s="125">
        <v>101</v>
      </c>
      <c r="B103" s="126">
        <v>44932</v>
      </c>
      <c r="C103" s="125" t="s">
        <v>3144</v>
      </c>
      <c r="D103" s="125" t="s">
        <v>3145</v>
      </c>
      <c r="E103" s="127">
        <v>0.67013888888888895</v>
      </c>
      <c r="F103" s="125" t="s">
        <v>3079</v>
      </c>
      <c r="G103" s="127" t="s">
        <v>168</v>
      </c>
      <c r="H103" s="125" t="s">
        <v>48</v>
      </c>
      <c r="I103" s="164" t="s">
        <v>3064</v>
      </c>
      <c r="J103" s="164">
        <v>330</v>
      </c>
      <c r="K103" s="131"/>
    </row>
    <row r="104" spans="1:11" ht="40" customHeight="1">
      <c r="A104" s="125">
        <v>102</v>
      </c>
      <c r="B104" s="126">
        <v>44932</v>
      </c>
      <c r="C104" s="125" t="s">
        <v>3146</v>
      </c>
      <c r="D104" s="125" t="s">
        <v>3053</v>
      </c>
      <c r="E104" s="127">
        <v>0.67013888888888895</v>
      </c>
      <c r="F104" s="125"/>
      <c r="G104" s="127" t="s">
        <v>168</v>
      </c>
      <c r="H104" s="125" t="s">
        <v>48</v>
      </c>
      <c r="I104" s="164"/>
      <c r="J104" s="164"/>
      <c r="K104" s="131"/>
    </row>
    <row r="105" spans="1:11" ht="40" customHeight="1">
      <c r="A105" s="125">
        <v>103</v>
      </c>
      <c r="B105" s="126">
        <v>44932</v>
      </c>
      <c r="C105" s="125" t="s">
        <v>3147</v>
      </c>
      <c r="D105" s="125" t="s">
        <v>3148</v>
      </c>
      <c r="E105" s="127">
        <v>0.70138888888888895</v>
      </c>
      <c r="F105" s="125" t="s">
        <v>3079</v>
      </c>
      <c r="G105" s="127" t="s">
        <v>168</v>
      </c>
      <c r="H105" s="125" t="s">
        <v>48</v>
      </c>
      <c r="I105" s="164" t="s">
        <v>3149</v>
      </c>
      <c r="J105" s="164">
        <v>330</v>
      </c>
      <c r="K105" s="131"/>
    </row>
    <row r="106" spans="1:11" ht="40" customHeight="1">
      <c r="A106" s="125">
        <v>104</v>
      </c>
      <c r="B106" s="126">
        <v>44932</v>
      </c>
      <c r="C106" s="125" t="s">
        <v>3150</v>
      </c>
      <c r="D106" s="125" t="s">
        <v>3151</v>
      </c>
      <c r="E106" s="127">
        <v>0.70138888888888895</v>
      </c>
      <c r="F106" s="125" t="s">
        <v>3079</v>
      </c>
      <c r="G106" s="127" t="s">
        <v>168</v>
      </c>
      <c r="H106" s="125" t="s">
        <v>48</v>
      </c>
      <c r="I106" s="164"/>
      <c r="J106" s="164"/>
      <c r="K106" s="131"/>
    </row>
    <row r="107" spans="1:11" ht="40" customHeight="1">
      <c r="A107" s="125">
        <v>105</v>
      </c>
      <c r="B107" s="126">
        <v>44932</v>
      </c>
      <c r="C107" s="125" t="s">
        <v>3152</v>
      </c>
      <c r="D107" s="125" t="s">
        <v>2978</v>
      </c>
      <c r="E107" s="127">
        <v>0.70138888888888895</v>
      </c>
      <c r="F107" s="125" t="s">
        <v>3079</v>
      </c>
      <c r="G107" s="127" t="s">
        <v>168</v>
      </c>
      <c r="H107" s="125" t="s">
        <v>48</v>
      </c>
      <c r="I107" s="125" t="s">
        <v>3153</v>
      </c>
      <c r="J107" s="125">
        <v>330</v>
      </c>
      <c r="K107" s="131"/>
    </row>
    <row r="108" spans="1:11" ht="40" customHeight="1">
      <c r="A108" s="125">
        <v>106</v>
      </c>
      <c r="B108" s="126">
        <v>44932</v>
      </c>
      <c r="C108" s="125" t="s">
        <v>3154</v>
      </c>
      <c r="D108" s="125" t="s">
        <v>2981</v>
      </c>
      <c r="E108" s="127">
        <v>0.74652777777777801</v>
      </c>
      <c r="F108" s="125" t="s">
        <v>3079</v>
      </c>
      <c r="G108" s="127" t="s">
        <v>168</v>
      </c>
      <c r="H108" s="125" t="s">
        <v>48</v>
      </c>
      <c r="I108" s="164" t="s">
        <v>3032</v>
      </c>
      <c r="J108" s="164">
        <v>330</v>
      </c>
      <c r="K108" s="131"/>
    </row>
    <row r="109" spans="1:11" ht="40" customHeight="1">
      <c r="A109" s="125">
        <v>107</v>
      </c>
      <c r="B109" s="126">
        <v>44932</v>
      </c>
      <c r="C109" s="125" t="s">
        <v>3155</v>
      </c>
      <c r="D109" s="125" t="s">
        <v>3156</v>
      </c>
      <c r="E109" s="127">
        <v>0.74652777777777801</v>
      </c>
      <c r="F109" s="125" t="s">
        <v>3079</v>
      </c>
      <c r="G109" s="127" t="s">
        <v>168</v>
      </c>
      <c r="H109" s="125" t="s">
        <v>48</v>
      </c>
      <c r="I109" s="164"/>
      <c r="J109" s="164"/>
      <c r="K109" s="131"/>
    </row>
    <row r="110" spans="1:11" ht="40" customHeight="1">
      <c r="A110" s="125">
        <v>108</v>
      </c>
      <c r="B110" s="126">
        <v>44932</v>
      </c>
      <c r="C110" s="125" t="s">
        <v>3157</v>
      </c>
      <c r="D110" s="125" t="s">
        <v>2985</v>
      </c>
      <c r="E110" s="127">
        <v>0.75</v>
      </c>
      <c r="F110" s="125" t="s">
        <v>3079</v>
      </c>
      <c r="G110" s="127" t="s">
        <v>168</v>
      </c>
      <c r="H110" s="125" t="s">
        <v>48</v>
      </c>
      <c r="I110" s="164" t="s">
        <v>2952</v>
      </c>
      <c r="J110" s="164">
        <v>330</v>
      </c>
      <c r="K110" s="131"/>
    </row>
    <row r="111" spans="1:11" ht="40" customHeight="1">
      <c r="A111" s="125">
        <v>109</v>
      </c>
      <c r="B111" s="126">
        <v>44932</v>
      </c>
      <c r="C111" s="125" t="s">
        <v>3157</v>
      </c>
      <c r="D111" s="125" t="s">
        <v>2985</v>
      </c>
      <c r="E111" s="127">
        <v>0.75</v>
      </c>
      <c r="F111" s="125" t="s">
        <v>3079</v>
      </c>
      <c r="G111" s="127" t="s">
        <v>168</v>
      </c>
      <c r="H111" s="125" t="s">
        <v>48</v>
      </c>
      <c r="I111" s="164"/>
      <c r="J111" s="164"/>
      <c r="K111" s="131"/>
    </row>
    <row r="112" spans="1:11" ht="40" customHeight="1">
      <c r="A112" s="125">
        <v>110</v>
      </c>
      <c r="B112" s="126">
        <v>44932</v>
      </c>
      <c r="C112" s="125" t="s">
        <v>3157</v>
      </c>
      <c r="D112" s="125" t="s">
        <v>2985</v>
      </c>
      <c r="E112" s="127">
        <v>0.75</v>
      </c>
      <c r="F112" s="125" t="s">
        <v>3079</v>
      </c>
      <c r="G112" s="127" t="s">
        <v>168</v>
      </c>
      <c r="H112" s="125" t="s">
        <v>48</v>
      </c>
      <c r="I112" s="164" t="s">
        <v>3112</v>
      </c>
      <c r="J112" s="164">
        <v>330</v>
      </c>
      <c r="K112" s="131"/>
    </row>
    <row r="113" spans="1:11" ht="40" customHeight="1">
      <c r="A113" s="125">
        <v>111</v>
      </c>
      <c r="B113" s="126">
        <v>44932</v>
      </c>
      <c r="C113" s="125" t="s">
        <v>3157</v>
      </c>
      <c r="D113" s="125" t="s">
        <v>2985</v>
      </c>
      <c r="E113" s="127">
        <v>0.75</v>
      </c>
      <c r="F113" s="125" t="s">
        <v>3079</v>
      </c>
      <c r="G113" s="127" t="s">
        <v>168</v>
      </c>
      <c r="H113" s="125" t="s">
        <v>48</v>
      </c>
      <c r="I113" s="164"/>
      <c r="J113" s="164"/>
      <c r="K113" s="131"/>
    </row>
    <row r="114" spans="1:11" ht="40" customHeight="1">
      <c r="A114" s="125">
        <v>112</v>
      </c>
      <c r="B114" s="126">
        <v>44932</v>
      </c>
      <c r="C114" s="125" t="s">
        <v>3157</v>
      </c>
      <c r="D114" s="125" t="s">
        <v>2985</v>
      </c>
      <c r="E114" s="127">
        <v>0.75</v>
      </c>
      <c r="F114" s="125" t="s">
        <v>3079</v>
      </c>
      <c r="G114" s="127" t="s">
        <v>168</v>
      </c>
      <c r="H114" s="125" t="s">
        <v>48</v>
      </c>
      <c r="I114" s="164" t="s">
        <v>3158</v>
      </c>
      <c r="J114" s="164">
        <v>330</v>
      </c>
      <c r="K114" s="131"/>
    </row>
    <row r="115" spans="1:11" ht="40" customHeight="1">
      <c r="A115" s="125">
        <v>113</v>
      </c>
      <c r="B115" s="126">
        <v>44932</v>
      </c>
      <c r="C115" s="125" t="s">
        <v>3157</v>
      </c>
      <c r="D115" s="125" t="s">
        <v>2985</v>
      </c>
      <c r="E115" s="127">
        <v>0.75</v>
      </c>
      <c r="F115" s="125" t="s">
        <v>3079</v>
      </c>
      <c r="G115" s="127" t="s">
        <v>168</v>
      </c>
      <c r="H115" s="125" t="s">
        <v>48</v>
      </c>
      <c r="I115" s="164"/>
      <c r="J115" s="164"/>
      <c r="K115" s="131"/>
    </row>
    <row r="116" spans="1:11" ht="40" customHeight="1">
      <c r="A116" s="125">
        <v>114</v>
      </c>
      <c r="B116" s="126">
        <v>44932</v>
      </c>
      <c r="C116" s="125" t="s">
        <v>3159</v>
      </c>
      <c r="D116" s="125" t="s">
        <v>3160</v>
      </c>
      <c r="E116" s="127">
        <v>0.78125</v>
      </c>
      <c r="F116" s="125" t="s">
        <v>3079</v>
      </c>
      <c r="G116" s="127" t="s">
        <v>168</v>
      </c>
      <c r="H116" s="125" t="s">
        <v>48</v>
      </c>
      <c r="I116" s="164" t="s">
        <v>3136</v>
      </c>
      <c r="J116" s="164">
        <v>330</v>
      </c>
      <c r="K116" s="131"/>
    </row>
    <row r="117" spans="1:11" ht="40" customHeight="1">
      <c r="A117" s="125">
        <v>115</v>
      </c>
      <c r="B117" s="126">
        <v>44932</v>
      </c>
      <c r="C117" s="125" t="s">
        <v>3161</v>
      </c>
      <c r="D117" s="125" t="s">
        <v>3063</v>
      </c>
      <c r="E117" s="127">
        <v>0.78472222222222199</v>
      </c>
      <c r="F117" s="125" t="s">
        <v>3079</v>
      </c>
      <c r="G117" s="127" t="s">
        <v>168</v>
      </c>
      <c r="H117" s="125" t="s">
        <v>48</v>
      </c>
      <c r="I117" s="164"/>
      <c r="J117" s="164"/>
      <c r="K117" s="131"/>
    </row>
    <row r="118" spans="1:11" ht="40" customHeight="1">
      <c r="A118" s="125">
        <v>116</v>
      </c>
      <c r="B118" s="126">
        <v>44932</v>
      </c>
      <c r="C118" s="125" t="s">
        <v>3162</v>
      </c>
      <c r="D118" s="125" t="s">
        <v>3163</v>
      </c>
      <c r="E118" s="127">
        <v>0.78819444444444398</v>
      </c>
      <c r="F118" s="125" t="s">
        <v>3079</v>
      </c>
      <c r="G118" s="127" t="s">
        <v>168</v>
      </c>
      <c r="H118" s="125" t="s">
        <v>48</v>
      </c>
      <c r="I118" s="125" t="s">
        <v>3056</v>
      </c>
      <c r="J118" s="125">
        <v>330</v>
      </c>
      <c r="K118" s="131"/>
    </row>
    <row r="119" spans="1:11" ht="40" customHeight="1">
      <c r="A119" s="125">
        <v>117</v>
      </c>
      <c r="B119" s="126">
        <v>44932</v>
      </c>
      <c r="C119" s="125" t="s">
        <v>3164</v>
      </c>
      <c r="D119" s="125" t="s">
        <v>2990</v>
      </c>
      <c r="E119" s="127">
        <v>0.80486111111111103</v>
      </c>
      <c r="F119" s="125" t="s">
        <v>3079</v>
      </c>
      <c r="G119" s="127" t="s">
        <v>168</v>
      </c>
      <c r="H119" s="125" t="s">
        <v>48</v>
      </c>
      <c r="I119" s="125" t="s">
        <v>3069</v>
      </c>
      <c r="J119" s="125">
        <v>330</v>
      </c>
      <c r="K119" s="131"/>
    </row>
    <row r="120" spans="1:11" ht="40" customHeight="1">
      <c r="A120" s="125">
        <v>118</v>
      </c>
      <c r="B120" s="126">
        <v>44932</v>
      </c>
      <c r="C120" s="125" t="s">
        <v>3165</v>
      </c>
      <c r="D120" s="125" t="s">
        <v>3166</v>
      </c>
      <c r="E120" s="127">
        <v>0.8125</v>
      </c>
      <c r="F120" s="125" t="s">
        <v>3079</v>
      </c>
      <c r="G120" s="127" t="s">
        <v>168</v>
      </c>
      <c r="H120" s="125" t="s">
        <v>48</v>
      </c>
      <c r="I120" s="164" t="s">
        <v>3100</v>
      </c>
      <c r="J120" s="164">
        <v>330</v>
      </c>
      <c r="K120" s="131"/>
    </row>
    <row r="121" spans="1:11" ht="40" customHeight="1">
      <c r="A121" s="125">
        <v>119</v>
      </c>
      <c r="B121" s="126">
        <v>44932</v>
      </c>
      <c r="C121" s="125" t="s">
        <v>3167</v>
      </c>
      <c r="D121" s="125" t="s">
        <v>3166</v>
      </c>
      <c r="E121" s="125">
        <v>1930</v>
      </c>
      <c r="F121" s="125" t="s">
        <v>154</v>
      </c>
      <c r="G121" s="127" t="s">
        <v>168</v>
      </c>
      <c r="H121" s="125" t="s">
        <v>48</v>
      </c>
      <c r="I121" s="164"/>
      <c r="J121" s="164"/>
      <c r="K121" s="131"/>
    </row>
    <row r="122" spans="1:11" ht="40" customHeight="1">
      <c r="A122" s="125">
        <v>120</v>
      </c>
      <c r="B122" s="126">
        <v>44932</v>
      </c>
      <c r="C122" s="125" t="s">
        <v>3168</v>
      </c>
      <c r="D122" s="125" t="s">
        <v>3014</v>
      </c>
      <c r="E122" s="127">
        <v>0.8125</v>
      </c>
      <c r="F122" s="125" t="s">
        <v>3079</v>
      </c>
      <c r="G122" s="127" t="s">
        <v>168</v>
      </c>
      <c r="H122" s="125" t="s">
        <v>48</v>
      </c>
      <c r="I122" s="164" t="s">
        <v>3064</v>
      </c>
      <c r="J122" s="164">
        <v>330</v>
      </c>
      <c r="K122" s="131"/>
    </row>
    <row r="123" spans="1:11" ht="40" customHeight="1">
      <c r="A123" s="125">
        <v>121</v>
      </c>
      <c r="B123" s="126">
        <v>44932</v>
      </c>
      <c r="C123" s="125" t="s">
        <v>3169</v>
      </c>
      <c r="D123" s="125" t="s">
        <v>3014</v>
      </c>
      <c r="E123" s="127">
        <v>0.8125</v>
      </c>
      <c r="F123" s="125" t="s">
        <v>3079</v>
      </c>
      <c r="G123" s="127" t="s">
        <v>168</v>
      </c>
      <c r="H123" s="125" t="s">
        <v>48</v>
      </c>
      <c r="I123" s="164"/>
      <c r="J123" s="164"/>
      <c r="K123" s="131"/>
    </row>
    <row r="124" spans="1:11" ht="40" customHeight="1">
      <c r="A124" s="125">
        <v>122</v>
      </c>
      <c r="B124" s="126">
        <v>44932</v>
      </c>
      <c r="C124" s="125" t="s">
        <v>3170</v>
      </c>
      <c r="D124" s="125" t="s">
        <v>3171</v>
      </c>
      <c r="E124" s="127">
        <v>0.82986111111111105</v>
      </c>
      <c r="F124" s="125" t="s">
        <v>3096</v>
      </c>
      <c r="G124" s="127" t="s">
        <v>168</v>
      </c>
      <c r="H124" s="125" t="s">
        <v>48</v>
      </c>
      <c r="I124" s="125" t="s">
        <v>3149</v>
      </c>
      <c r="J124" s="125">
        <v>330</v>
      </c>
      <c r="K124" s="131"/>
    </row>
    <row r="125" spans="1:11" ht="40" customHeight="1">
      <c r="A125" s="125">
        <v>123</v>
      </c>
      <c r="B125" s="126">
        <v>44932</v>
      </c>
      <c r="C125" s="125" t="s">
        <v>3172</v>
      </c>
      <c r="D125" s="125" t="s">
        <v>2959</v>
      </c>
      <c r="E125" s="127">
        <v>0.88541666666666696</v>
      </c>
      <c r="F125" s="125" t="s">
        <v>3079</v>
      </c>
      <c r="G125" s="127" t="s">
        <v>168</v>
      </c>
      <c r="H125" s="125" t="s">
        <v>48</v>
      </c>
      <c r="I125" s="125" t="s">
        <v>3032</v>
      </c>
      <c r="J125" s="125">
        <v>330</v>
      </c>
      <c r="K125" s="131"/>
    </row>
    <row r="126" spans="1:11" ht="40" customHeight="1">
      <c r="A126" s="125">
        <v>124</v>
      </c>
      <c r="B126" s="126">
        <v>44932</v>
      </c>
      <c r="C126" s="125" t="s">
        <v>3173</v>
      </c>
      <c r="D126" s="125" t="s">
        <v>3174</v>
      </c>
      <c r="E126" s="127">
        <v>0.9375</v>
      </c>
      <c r="F126" s="125" t="s">
        <v>3079</v>
      </c>
      <c r="G126" s="127" t="s">
        <v>168</v>
      </c>
      <c r="H126" s="125" t="s">
        <v>48</v>
      </c>
      <c r="I126" s="164" t="s">
        <v>2952</v>
      </c>
      <c r="J126" s="164">
        <v>330</v>
      </c>
      <c r="K126" s="131"/>
    </row>
    <row r="127" spans="1:11" ht="40" customHeight="1">
      <c r="A127" s="125">
        <v>125</v>
      </c>
      <c r="B127" s="126">
        <v>44932</v>
      </c>
      <c r="C127" s="125" t="s">
        <v>3175</v>
      </c>
      <c r="D127" s="125" t="s">
        <v>3174</v>
      </c>
      <c r="E127" s="127">
        <v>0.9375</v>
      </c>
      <c r="F127" s="125" t="s">
        <v>3096</v>
      </c>
      <c r="G127" s="127" t="s">
        <v>168</v>
      </c>
      <c r="H127" s="125" t="s">
        <v>48</v>
      </c>
      <c r="I127" s="164"/>
      <c r="J127" s="164"/>
      <c r="K127" s="131"/>
    </row>
    <row r="128" spans="1:11" ht="40" customHeight="1">
      <c r="A128" s="125">
        <v>126</v>
      </c>
      <c r="B128" s="126">
        <v>44932</v>
      </c>
      <c r="C128" s="125" t="s">
        <v>3176</v>
      </c>
      <c r="D128" s="125" t="s">
        <v>3177</v>
      </c>
      <c r="E128" s="127">
        <v>0.82847222222222205</v>
      </c>
      <c r="F128" s="127" t="s">
        <v>3178</v>
      </c>
      <c r="G128" s="127" t="s">
        <v>168</v>
      </c>
      <c r="H128" s="125" t="s">
        <v>48</v>
      </c>
      <c r="I128" s="125" t="s">
        <v>3179</v>
      </c>
      <c r="J128" s="125">
        <v>330</v>
      </c>
      <c r="K128" s="131"/>
    </row>
    <row r="129" spans="1:11" ht="40" customHeight="1">
      <c r="A129" s="125">
        <v>127</v>
      </c>
      <c r="B129" s="126">
        <v>44932</v>
      </c>
      <c r="C129" s="125" t="s">
        <v>3180</v>
      </c>
      <c r="D129" s="125" t="s">
        <v>3181</v>
      </c>
      <c r="E129" s="127">
        <v>0.55555555555555602</v>
      </c>
      <c r="F129" s="125" t="s">
        <v>3178</v>
      </c>
      <c r="G129" s="127" t="s">
        <v>168</v>
      </c>
      <c r="H129" s="125" t="s">
        <v>48</v>
      </c>
      <c r="I129" s="125" t="s">
        <v>3179</v>
      </c>
      <c r="J129" s="125">
        <v>330</v>
      </c>
      <c r="K129" s="131"/>
    </row>
    <row r="130" spans="1:11" ht="40" customHeight="1">
      <c r="A130" s="125">
        <v>128</v>
      </c>
      <c r="B130" s="126">
        <v>44932</v>
      </c>
      <c r="C130" s="125" t="s">
        <v>3182</v>
      </c>
      <c r="D130" s="125" t="s">
        <v>3117</v>
      </c>
      <c r="E130" s="127">
        <v>0.61458333333333304</v>
      </c>
      <c r="F130" s="125" t="s">
        <v>3079</v>
      </c>
      <c r="G130" s="127" t="s">
        <v>168</v>
      </c>
      <c r="H130" s="125" t="s">
        <v>48</v>
      </c>
      <c r="I130" s="125" t="s">
        <v>3023</v>
      </c>
      <c r="J130" s="125">
        <v>330</v>
      </c>
      <c r="K130" s="131"/>
    </row>
    <row r="131" spans="1:11" ht="40" customHeight="1">
      <c r="A131" s="125">
        <v>129</v>
      </c>
      <c r="B131" s="126">
        <v>44932</v>
      </c>
      <c r="C131" s="125" t="s">
        <v>1539</v>
      </c>
      <c r="D131" s="125" t="s">
        <v>3139</v>
      </c>
      <c r="E131" s="127">
        <v>0.66319444444444442</v>
      </c>
      <c r="F131" s="125" t="s">
        <v>3079</v>
      </c>
      <c r="G131" s="125" t="s">
        <v>168</v>
      </c>
      <c r="H131" s="125" t="s">
        <v>48</v>
      </c>
      <c r="I131" s="125" t="s">
        <v>3183</v>
      </c>
      <c r="J131" s="125">
        <v>330</v>
      </c>
      <c r="K131" s="131"/>
    </row>
    <row r="132" spans="1:11" ht="40" customHeight="1">
      <c r="A132" s="125">
        <v>130</v>
      </c>
      <c r="B132" s="126">
        <v>44932</v>
      </c>
      <c r="C132" s="125" t="s">
        <v>3184</v>
      </c>
      <c r="D132" s="125" t="s">
        <v>3185</v>
      </c>
      <c r="E132" s="127">
        <v>0.98958333333333337</v>
      </c>
      <c r="F132" s="125" t="s">
        <v>3079</v>
      </c>
      <c r="G132" s="125" t="s">
        <v>168</v>
      </c>
      <c r="H132" s="125" t="s">
        <v>48</v>
      </c>
      <c r="I132" s="125" t="s">
        <v>3023</v>
      </c>
      <c r="J132" s="125">
        <v>330</v>
      </c>
      <c r="K132" s="131"/>
    </row>
    <row r="133" spans="1:11" ht="40" customHeight="1">
      <c r="A133" s="125">
        <v>131</v>
      </c>
      <c r="B133" s="126">
        <v>44932</v>
      </c>
      <c r="C133" s="125" t="s">
        <v>3186</v>
      </c>
      <c r="D133" s="125" t="s">
        <v>2985</v>
      </c>
      <c r="E133" s="127">
        <v>0.75</v>
      </c>
      <c r="F133" s="125" t="s">
        <v>3079</v>
      </c>
      <c r="G133" s="125" t="s">
        <v>168</v>
      </c>
      <c r="H133" s="125" t="s">
        <v>48</v>
      </c>
      <c r="I133" s="125" t="s">
        <v>3187</v>
      </c>
      <c r="J133" s="125">
        <v>330</v>
      </c>
      <c r="K133" s="131"/>
    </row>
    <row r="134" spans="1:11" ht="40" customHeight="1">
      <c r="A134" s="125">
        <v>132</v>
      </c>
      <c r="B134" s="126">
        <v>44933</v>
      </c>
      <c r="C134" s="125" t="s">
        <v>3188</v>
      </c>
      <c r="D134" s="125" t="s">
        <v>2985</v>
      </c>
      <c r="E134" s="127">
        <v>0.75</v>
      </c>
      <c r="F134" s="125" t="s">
        <v>3079</v>
      </c>
      <c r="G134" s="125" t="s">
        <v>168</v>
      </c>
      <c r="H134" s="125" t="s">
        <v>48</v>
      </c>
      <c r="I134" s="125" t="s">
        <v>3107</v>
      </c>
      <c r="J134" s="125">
        <v>330</v>
      </c>
      <c r="K134" s="131"/>
    </row>
    <row r="135" spans="1:11" ht="40" customHeight="1">
      <c r="A135" s="125">
        <v>133</v>
      </c>
      <c r="B135" s="126">
        <v>44933</v>
      </c>
      <c r="C135" s="125" t="s">
        <v>3189</v>
      </c>
      <c r="D135" s="125" t="s">
        <v>3160</v>
      </c>
      <c r="E135" s="127">
        <v>0.78125</v>
      </c>
      <c r="F135" s="125" t="s">
        <v>3079</v>
      </c>
      <c r="G135" s="125" t="s">
        <v>3190</v>
      </c>
      <c r="H135" s="125" t="s">
        <v>48</v>
      </c>
      <c r="I135" s="125" t="s">
        <v>3032</v>
      </c>
      <c r="J135" s="125">
        <v>330</v>
      </c>
      <c r="K135" s="131"/>
    </row>
    <row r="136" spans="1:11" ht="40" customHeight="1">
      <c r="A136" s="125">
        <v>134</v>
      </c>
      <c r="B136" s="126">
        <v>44933</v>
      </c>
      <c r="C136" s="125" t="s">
        <v>3191</v>
      </c>
      <c r="D136" s="125" t="s">
        <v>2950</v>
      </c>
      <c r="E136" s="127">
        <v>0.5</v>
      </c>
      <c r="F136" s="125" t="s">
        <v>3079</v>
      </c>
      <c r="G136" s="125" t="s">
        <v>3190</v>
      </c>
      <c r="H136" s="125" t="s">
        <v>48</v>
      </c>
      <c r="I136" s="125" t="s">
        <v>3032</v>
      </c>
      <c r="J136" s="125">
        <v>330</v>
      </c>
      <c r="K136" s="131"/>
    </row>
    <row r="137" spans="1:11" ht="40" customHeight="1">
      <c r="A137" s="125">
        <v>135</v>
      </c>
      <c r="B137" s="126">
        <v>44935</v>
      </c>
      <c r="C137" s="125" t="s">
        <v>3192</v>
      </c>
      <c r="D137" s="125" t="s">
        <v>3193</v>
      </c>
      <c r="E137" s="127">
        <v>0.5</v>
      </c>
      <c r="F137" s="125" t="s">
        <v>178</v>
      </c>
      <c r="G137" s="125" t="s">
        <v>3079</v>
      </c>
      <c r="H137" s="125" t="s">
        <v>48</v>
      </c>
      <c r="I137" s="125" t="s">
        <v>3194</v>
      </c>
      <c r="J137" s="125">
        <v>330</v>
      </c>
      <c r="K137" s="131"/>
    </row>
    <row r="138" spans="1:11" ht="40" customHeight="1">
      <c r="A138" s="125">
        <v>136</v>
      </c>
      <c r="B138" s="126">
        <v>44935</v>
      </c>
      <c r="C138" s="125" t="s">
        <v>3189</v>
      </c>
      <c r="D138" s="125" t="s">
        <v>3195</v>
      </c>
      <c r="E138" s="127">
        <v>0.29166666666666669</v>
      </c>
      <c r="F138" s="125" t="s">
        <v>3190</v>
      </c>
      <c r="G138" s="125" t="s">
        <v>3079</v>
      </c>
      <c r="H138" s="125" t="s">
        <v>48</v>
      </c>
      <c r="I138" s="125" t="s">
        <v>3076</v>
      </c>
      <c r="J138" s="125">
        <v>330</v>
      </c>
      <c r="K138" s="131"/>
    </row>
    <row r="139" spans="1:11" ht="40" customHeight="1">
      <c r="A139" s="125">
        <v>137</v>
      </c>
      <c r="B139" s="126">
        <v>44935</v>
      </c>
      <c r="C139" s="125" t="s">
        <v>3191</v>
      </c>
      <c r="D139" s="125" t="s">
        <v>3196</v>
      </c>
      <c r="E139" s="127">
        <v>0.45833333333333331</v>
      </c>
      <c r="F139" s="125" t="s">
        <v>3190</v>
      </c>
      <c r="G139" s="125" t="s">
        <v>3079</v>
      </c>
      <c r="H139" s="125" t="s">
        <v>48</v>
      </c>
      <c r="I139" s="125" t="s">
        <v>3076</v>
      </c>
      <c r="J139" s="125">
        <v>330</v>
      </c>
      <c r="K139" s="131"/>
    </row>
    <row r="140" spans="1:11" ht="40" customHeight="1">
      <c r="A140" s="169" t="s">
        <v>3197</v>
      </c>
      <c r="B140" s="169"/>
      <c r="C140" s="169"/>
      <c r="D140" s="169"/>
      <c r="E140" s="169"/>
      <c r="F140" s="169"/>
      <c r="G140" s="169"/>
      <c r="H140" s="169"/>
      <c r="I140" s="169"/>
      <c r="J140" s="136">
        <f>SUM(J3:J139)</f>
        <v>33660</v>
      </c>
      <c r="K140" s="131"/>
    </row>
  </sheetData>
  <mergeCells count="81">
    <mergeCell ref="I114:I115"/>
    <mergeCell ref="J114:J115"/>
    <mergeCell ref="I126:I127"/>
    <mergeCell ref="J126:J127"/>
    <mergeCell ref="A140:I140"/>
    <mergeCell ref="I116:I117"/>
    <mergeCell ref="J116:J117"/>
    <mergeCell ref="I120:I121"/>
    <mergeCell ref="J120:J121"/>
    <mergeCell ref="I122:I123"/>
    <mergeCell ref="J122:J123"/>
    <mergeCell ref="I108:I109"/>
    <mergeCell ref="J108:J109"/>
    <mergeCell ref="I110:I111"/>
    <mergeCell ref="J110:J111"/>
    <mergeCell ref="I112:I113"/>
    <mergeCell ref="J112:J113"/>
    <mergeCell ref="I101:I102"/>
    <mergeCell ref="J101:J102"/>
    <mergeCell ref="I103:I104"/>
    <mergeCell ref="J103:J104"/>
    <mergeCell ref="I105:I106"/>
    <mergeCell ref="J105:J106"/>
    <mergeCell ref="K91:K92"/>
    <mergeCell ref="I96:I97"/>
    <mergeCell ref="J96:J97"/>
    <mergeCell ref="I98:I99"/>
    <mergeCell ref="J98:J99"/>
    <mergeCell ref="I94:I95"/>
    <mergeCell ref="J94:J95"/>
    <mergeCell ref="I87:I88"/>
    <mergeCell ref="J87:J88"/>
    <mergeCell ref="I89:I90"/>
    <mergeCell ref="J89:J90"/>
    <mergeCell ref="I61:I62"/>
    <mergeCell ref="J61:J62"/>
    <mergeCell ref="I69:I70"/>
    <mergeCell ref="J69:J70"/>
    <mergeCell ref="I75:I76"/>
    <mergeCell ref="J75:J76"/>
    <mergeCell ref="I81:I82"/>
    <mergeCell ref="J81:J82"/>
    <mergeCell ref="I83:I84"/>
    <mergeCell ref="J83:J84"/>
    <mergeCell ref="I85:I86"/>
    <mergeCell ref="J85:J86"/>
    <mergeCell ref="I59:I60"/>
    <mergeCell ref="J59:J60"/>
    <mergeCell ref="I44:I45"/>
    <mergeCell ref="J44:J45"/>
    <mergeCell ref="I47:I48"/>
    <mergeCell ref="J47:J48"/>
    <mergeCell ref="I52:I53"/>
    <mergeCell ref="J52:J53"/>
    <mergeCell ref="I56:I57"/>
    <mergeCell ref="J56:J57"/>
    <mergeCell ref="B49:B51"/>
    <mergeCell ref="C49:C51"/>
    <mergeCell ref="D49:D51"/>
    <mergeCell ref="E49:E51"/>
    <mergeCell ref="F49:F51"/>
    <mergeCell ref="G49:G51"/>
    <mergeCell ref="I22:I23"/>
    <mergeCell ref="J22:J23"/>
    <mergeCell ref="I25:I26"/>
    <mergeCell ref="J25:J26"/>
    <mergeCell ref="I32:I33"/>
    <mergeCell ref="J32:J33"/>
    <mergeCell ref="H49:H51"/>
    <mergeCell ref="I15:I16"/>
    <mergeCell ref="J15:J16"/>
    <mergeCell ref="I18:I19"/>
    <mergeCell ref="J18:J19"/>
    <mergeCell ref="I20:I21"/>
    <mergeCell ref="J20:J21"/>
    <mergeCell ref="A1:K1"/>
    <mergeCell ref="C3:C4"/>
    <mergeCell ref="I9:I10"/>
    <mergeCell ref="J9:J10"/>
    <mergeCell ref="I12:I13"/>
    <mergeCell ref="J12:J13"/>
  </mergeCells>
  <phoneticPr fontId="88" type="noConversion"/>
  <conditionalFormatting sqref="C28">
    <cfRule type="duplicateValues" dxfId="6" priority="5" stopIfTrue="1"/>
  </conditionalFormatting>
  <conditionalFormatting sqref="C29">
    <cfRule type="duplicateValues" dxfId="5" priority="4" stopIfTrue="1"/>
  </conditionalFormatting>
  <conditionalFormatting sqref="C31">
    <cfRule type="duplicateValues" dxfId="4" priority="1" stopIfTrue="1"/>
  </conditionalFormatting>
  <conditionalFormatting sqref="C33">
    <cfRule type="duplicateValues" dxfId="3" priority="7" stopIfTrue="1"/>
  </conditionalFormatting>
  <conditionalFormatting sqref="C34">
    <cfRule type="duplicateValues" dxfId="2" priority="3" stopIfTrue="1"/>
  </conditionalFormatting>
  <conditionalFormatting sqref="C30 C36">
    <cfRule type="duplicateValues" dxfId="1" priority="6" stopIfTrue="1"/>
  </conditionalFormatting>
  <conditionalFormatting sqref="C32 C37:C39">
    <cfRule type="duplicateValues" dxfId="0" priority="2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6804-E99F-B34E-9F6C-998CC5A9CECE}">
  <dimension ref="A1:H311"/>
  <sheetViews>
    <sheetView topLeftCell="A217" zoomScale="139" zoomScaleNormal="139" workbookViewId="0">
      <selection activeCell="D220" sqref="D220:G220"/>
    </sheetView>
  </sheetViews>
  <sheetFormatPr baseColWidth="10" defaultColWidth="14" defaultRowHeight="14"/>
  <cols>
    <col min="1" max="2" width="13.19921875" style="90" customWidth="1"/>
    <col min="3" max="3" width="26.19921875" style="90" customWidth="1"/>
    <col min="4" max="4" width="26.59765625" style="90" customWidth="1"/>
    <col min="5" max="5" width="34.19921875" style="90" customWidth="1"/>
    <col min="6" max="6" width="11.3984375" style="90" customWidth="1"/>
    <col min="7" max="16384" width="14" style="90"/>
  </cols>
  <sheetData>
    <row r="1" spans="1:8" s="82" customFormat="1" ht="15">
      <c r="A1" s="80" t="s">
        <v>246</v>
      </c>
      <c r="B1" s="80" t="s">
        <v>1994</v>
      </c>
      <c r="C1" s="80" t="s">
        <v>1995</v>
      </c>
      <c r="D1" s="80" t="s">
        <v>1996</v>
      </c>
      <c r="E1" s="80" t="s">
        <v>1997</v>
      </c>
      <c r="F1" s="80" t="s">
        <v>1998</v>
      </c>
      <c r="G1" s="80" t="s">
        <v>1999</v>
      </c>
      <c r="H1" s="81" t="s">
        <v>2000</v>
      </c>
    </row>
    <row r="2" spans="1:8" s="85" customFormat="1">
      <c r="A2" s="83"/>
      <c r="B2" s="83"/>
      <c r="C2" s="83"/>
      <c r="D2" s="83"/>
      <c r="E2" s="83"/>
      <c r="F2" s="83"/>
      <c r="G2" s="83"/>
      <c r="H2" s="84"/>
    </row>
    <row r="3" spans="1:8" s="89" customFormat="1" ht="31" customHeight="1">
      <c r="A3" s="86" t="s">
        <v>2001</v>
      </c>
      <c r="B3" s="86" t="s">
        <v>2002</v>
      </c>
      <c r="C3" s="86" t="s">
        <v>2003</v>
      </c>
      <c r="D3" s="86" t="s">
        <v>2004</v>
      </c>
      <c r="E3" s="86" t="s">
        <v>2005</v>
      </c>
      <c r="F3" s="87" t="s">
        <v>80</v>
      </c>
      <c r="G3" s="78">
        <v>100</v>
      </c>
      <c r="H3" s="88" t="e">
        <f>SUMIF([1]报价结算清单!$E$12:$E$573,A3,[1]报价结算清单!$P$12:$P$573)</f>
        <v>#VALUE!</v>
      </c>
    </row>
    <row r="4" spans="1:8" s="89" customFormat="1" ht="30">
      <c r="A4" s="86" t="s">
        <v>2006</v>
      </c>
      <c r="B4" s="86" t="s">
        <v>2002</v>
      </c>
      <c r="C4" s="86" t="s">
        <v>2007</v>
      </c>
      <c r="D4" s="86" t="s">
        <v>2008</v>
      </c>
      <c r="E4" s="86" t="s">
        <v>2009</v>
      </c>
      <c r="F4" s="87" t="s">
        <v>80</v>
      </c>
      <c r="G4" s="78">
        <v>240</v>
      </c>
      <c r="H4" s="88" t="e">
        <f>SUMIF([1]报价结算清单!$E$12:$E$573,A4,[1]报价结算清单!$P$12:$P$573)</f>
        <v>#VALUE!</v>
      </c>
    </row>
    <row r="5" spans="1:8" s="89" customFormat="1" ht="30">
      <c r="A5" s="86" t="s">
        <v>2010</v>
      </c>
      <c r="B5" s="86" t="s">
        <v>2002</v>
      </c>
      <c r="C5" s="86" t="s">
        <v>2007</v>
      </c>
      <c r="D5" s="86" t="s">
        <v>2008</v>
      </c>
      <c r="E5" s="86" t="s">
        <v>2011</v>
      </c>
      <c r="F5" s="87" t="s">
        <v>80</v>
      </c>
      <c r="G5" s="78">
        <v>240</v>
      </c>
      <c r="H5" s="88" t="e">
        <f>SUMIF([1]报价结算清单!$E$12:$E$573,A5,[1]报价结算清单!$P$12:$P$573)</f>
        <v>#VALUE!</v>
      </c>
    </row>
    <row r="6" spans="1:8" s="89" customFormat="1" ht="15">
      <c r="A6" s="86" t="s">
        <v>2012</v>
      </c>
      <c r="B6" s="86" t="s">
        <v>2002</v>
      </c>
      <c r="C6" s="86" t="s">
        <v>2013</v>
      </c>
      <c r="D6" s="86" t="s">
        <v>2014</v>
      </c>
      <c r="E6" s="86" t="s">
        <v>2015</v>
      </c>
      <c r="F6" s="87" t="s">
        <v>80</v>
      </c>
      <c r="G6" s="78">
        <v>48</v>
      </c>
      <c r="H6" s="88" t="e">
        <f>SUMIF([1]报价结算清单!$E$12:$E$573,A6,[1]报价结算清单!$P$12:$P$573)</f>
        <v>#VALUE!</v>
      </c>
    </row>
    <row r="7" spans="1:8" s="89" customFormat="1" ht="15">
      <c r="A7" s="86" t="s">
        <v>2016</v>
      </c>
      <c r="B7" s="86" t="s">
        <v>2002</v>
      </c>
      <c r="C7" s="86" t="s">
        <v>2013</v>
      </c>
      <c r="D7" s="86" t="s">
        <v>2017</v>
      </c>
      <c r="E7" s="86" t="s">
        <v>2018</v>
      </c>
      <c r="F7" s="87" t="s">
        <v>80</v>
      </c>
      <c r="G7" s="78">
        <v>60</v>
      </c>
      <c r="H7" s="88" t="e">
        <f>SUMIF([1]报价结算清单!$E$12:$E$573,A7,[1]报价结算清单!$P$12:$P$573)</f>
        <v>#VALUE!</v>
      </c>
    </row>
    <row r="8" spans="1:8" ht="15">
      <c r="A8" s="86" t="s">
        <v>2019</v>
      </c>
      <c r="B8" s="86" t="s">
        <v>2002</v>
      </c>
      <c r="C8" s="86" t="s">
        <v>2020</v>
      </c>
      <c r="D8" s="86" t="s">
        <v>2021</v>
      </c>
      <c r="E8" s="86" t="s">
        <v>2022</v>
      </c>
      <c r="F8" s="87" t="s">
        <v>80</v>
      </c>
      <c r="G8" s="78">
        <v>16</v>
      </c>
      <c r="H8" s="88" t="e">
        <f>SUMIF([1]报价结算清单!$E$12:$E$573,A8,[1]报价结算清单!$P$12:$P$573)</f>
        <v>#VALUE!</v>
      </c>
    </row>
    <row r="9" spans="1:8" ht="15">
      <c r="A9" s="86" t="s">
        <v>2023</v>
      </c>
      <c r="B9" s="86" t="s">
        <v>2002</v>
      </c>
      <c r="C9" s="86" t="s">
        <v>2020</v>
      </c>
      <c r="D9" s="86" t="s">
        <v>2024</v>
      </c>
      <c r="E9" s="86" t="s">
        <v>2025</v>
      </c>
      <c r="F9" s="87" t="s">
        <v>80</v>
      </c>
      <c r="G9" s="78">
        <v>20</v>
      </c>
      <c r="H9" s="88" t="e">
        <f>SUMIF([1]报价结算清单!$E$12:$E$573,A9,[1]报价结算清单!$P$12:$P$573)</f>
        <v>#VALUE!</v>
      </c>
    </row>
    <row r="10" spans="1:8" ht="15">
      <c r="A10" s="86" t="s">
        <v>2026</v>
      </c>
      <c r="B10" s="86" t="s">
        <v>2002</v>
      </c>
      <c r="C10" s="86" t="s">
        <v>2027</v>
      </c>
      <c r="D10" s="86" t="s">
        <v>2028</v>
      </c>
      <c r="E10" s="86" t="s">
        <v>2029</v>
      </c>
      <c r="F10" s="87" t="s">
        <v>80</v>
      </c>
      <c r="G10" s="78">
        <v>100</v>
      </c>
      <c r="H10" s="88" t="e">
        <f>SUMIF([1]报价结算清单!$E$12:$E$573,A10,[1]报价结算清单!$P$12:$P$573)</f>
        <v>#VALUE!</v>
      </c>
    </row>
    <row r="11" spans="1:8" ht="15">
      <c r="A11" s="86" t="s">
        <v>2030</v>
      </c>
      <c r="B11" s="86" t="s">
        <v>2002</v>
      </c>
      <c r="C11" s="86" t="s">
        <v>2027</v>
      </c>
      <c r="D11" s="86" t="s">
        <v>2028</v>
      </c>
      <c r="E11" s="86" t="s">
        <v>2031</v>
      </c>
      <c r="F11" s="87" t="s">
        <v>80</v>
      </c>
      <c r="G11" s="78">
        <v>100</v>
      </c>
      <c r="H11" s="88" t="e">
        <f>SUMIF([1]报价结算清单!$E$12:$E$573,A11,[1]报价结算清单!$P$12:$P$573)</f>
        <v>#VALUE!</v>
      </c>
    </row>
    <row r="12" spans="1:8" ht="15">
      <c r="A12" s="86" t="s">
        <v>2032</v>
      </c>
      <c r="B12" s="86" t="s">
        <v>2002</v>
      </c>
      <c r="C12" s="86" t="s">
        <v>2027</v>
      </c>
      <c r="D12" s="86" t="s">
        <v>2028</v>
      </c>
      <c r="E12" s="86" t="s">
        <v>2033</v>
      </c>
      <c r="F12" s="87" t="s">
        <v>80</v>
      </c>
      <c r="G12" s="91">
        <v>110</v>
      </c>
      <c r="H12" s="88" t="e">
        <f>SUMIF([1]报价结算清单!$E$12:$E$573,A12,[1]报价结算清单!$P$12:$P$573)</f>
        <v>#VALUE!</v>
      </c>
    </row>
    <row r="13" spans="1:8" ht="15">
      <c r="A13" s="86" t="s">
        <v>2034</v>
      </c>
      <c r="B13" s="86" t="s">
        <v>2002</v>
      </c>
      <c r="C13" s="86" t="s">
        <v>2027</v>
      </c>
      <c r="D13" s="86" t="s">
        <v>2028</v>
      </c>
      <c r="E13" s="86" t="s">
        <v>2035</v>
      </c>
      <c r="F13" s="87" t="s">
        <v>80</v>
      </c>
      <c r="G13" s="91">
        <v>120</v>
      </c>
      <c r="H13" s="88" t="e">
        <f>SUMIF([1]报价结算清单!$E$12:$E$573,A13,[1]报价结算清单!$P$12:$P$573)</f>
        <v>#VALUE!</v>
      </c>
    </row>
    <row r="14" spans="1:8" ht="15">
      <c r="A14" s="86" t="s">
        <v>2036</v>
      </c>
      <c r="B14" s="86" t="s">
        <v>2002</v>
      </c>
      <c r="C14" s="86" t="s">
        <v>2027</v>
      </c>
      <c r="D14" s="86" t="s">
        <v>2028</v>
      </c>
      <c r="E14" s="86" t="s">
        <v>2037</v>
      </c>
      <c r="F14" s="87" t="s">
        <v>80</v>
      </c>
      <c r="G14" s="91">
        <v>180</v>
      </c>
      <c r="H14" s="88" t="e">
        <f>SUMIF([1]报价结算清单!$E$12:$E$573,A14,[1]报价结算清单!$P$12:$P$573)</f>
        <v>#VALUE!</v>
      </c>
    </row>
    <row r="15" spans="1:8" ht="15">
      <c r="A15" s="86" t="s">
        <v>2038</v>
      </c>
      <c r="B15" s="86" t="s">
        <v>2002</v>
      </c>
      <c r="C15" s="86" t="s">
        <v>2027</v>
      </c>
      <c r="D15" s="86" t="s">
        <v>2028</v>
      </c>
      <c r="E15" s="86" t="s">
        <v>2039</v>
      </c>
      <c r="F15" s="87" t="s">
        <v>80</v>
      </c>
      <c r="G15" s="91">
        <v>180</v>
      </c>
      <c r="H15" s="88" t="e">
        <f>SUMIF([1]报价结算清单!$E$12:$E$573,A15,[1]报价结算清单!$P$12:$P$573)</f>
        <v>#VALUE!</v>
      </c>
    </row>
    <row r="16" spans="1:8" ht="15">
      <c r="A16" s="86" t="s">
        <v>2040</v>
      </c>
      <c r="B16" s="86" t="s">
        <v>2002</v>
      </c>
      <c r="C16" s="86" t="s">
        <v>2027</v>
      </c>
      <c r="D16" s="86" t="s">
        <v>2028</v>
      </c>
      <c r="E16" s="86" t="s">
        <v>2041</v>
      </c>
      <c r="F16" s="87" t="s">
        <v>80</v>
      </c>
      <c r="G16" s="78">
        <v>220</v>
      </c>
      <c r="H16" s="88" t="e">
        <f>SUMIF([1]报价结算清单!$E$12:$E$573,A16,[1]报价结算清单!$P$12:$P$573)</f>
        <v>#VALUE!</v>
      </c>
    </row>
    <row r="17" spans="1:8" ht="15">
      <c r="A17" s="86" t="s">
        <v>2042</v>
      </c>
      <c r="B17" s="86" t="s">
        <v>2002</v>
      </c>
      <c r="C17" s="86" t="s">
        <v>2027</v>
      </c>
      <c r="D17" s="86" t="s">
        <v>2028</v>
      </c>
      <c r="E17" s="86" t="s">
        <v>2043</v>
      </c>
      <c r="F17" s="87" t="s">
        <v>1992</v>
      </c>
      <c r="G17" s="78">
        <v>100</v>
      </c>
      <c r="H17" s="88" t="e">
        <f>SUMIF([1]报价结算清单!$E$12:$E$573,A17,[1]报价结算清单!$P$12:$P$573)</f>
        <v>#VALUE!</v>
      </c>
    </row>
    <row r="18" spans="1:8" ht="15">
      <c r="A18" s="86" t="s">
        <v>2044</v>
      </c>
      <c r="B18" s="86" t="s">
        <v>2002</v>
      </c>
      <c r="C18" s="86" t="s">
        <v>2027</v>
      </c>
      <c r="D18" s="86" t="s">
        <v>2028</v>
      </c>
      <c r="E18" s="86" t="s">
        <v>2045</v>
      </c>
      <c r="F18" s="87" t="s">
        <v>1992</v>
      </c>
      <c r="G18" s="78">
        <v>120</v>
      </c>
      <c r="H18" s="88" t="e">
        <f>SUMIF([1]报价结算清单!$E$12:$E$573,A18,[1]报价结算清单!$P$12:$P$573)</f>
        <v>#VALUE!</v>
      </c>
    </row>
    <row r="19" spans="1:8" ht="15">
      <c r="A19" s="86" t="s">
        <v>2046</v>
      </c>
      <c r="B19" s="86" t="s">
        <v>2002</v>
      </c>
      <c r="C19" s="86" t="s">
        <v>2027</v>
      </c>
      <c r="D19" s="86" t="s">
        <v>2028</v>
      </c>
      <c r="E19" s="86" t="s">
        <v>2047</v>
      </c>
      <c r="F19" s="87" t="s">
        <v>1992</v>
      </c>
      <c r="G19" s="78">
        <v>120</v>
      </c>
      <c r="H19" s="88" t="e">
        <f>SUMIF([1]报价结算清单!$E$12:$E$573,A19,[1]报价结算清单!$P$12:$P$573)</f>
        <v>#VALUE!</v>
      </c>
    </row>
    <row r="20" spans="1:8" ht="15">
      <c r="A20" s="86" t="s">
        <v>2048</v>
      </c>
      <c r="B20" s="86" t="s">
        <v>2002</v>
      </c>
      <c r="C20" s="86" t="s">
        <v>2027</v>
      </c>
      <c r="D20" s="86" t="s">
        <v>2028</v>
      </c>
      <c r="E20" s="86" t="s">
        <v>2049</v>
      </c>
      <c r="F20" s="87" t="s">
        <v>1992</v>
      </c>
      <c r="G20" s="78">
        <v>140</v>
      </c>
      <c r="H20" s="88" t="e">
        <f>SUMIF([1]报价结算清单!$E$12:$E$573,A20,[1]报价结算清单!$P$12:$P$573)</f>
        <v>#VALUE!</v>
      </c>
    </row>
    <row r="21" spans="1:8" ht="15">
      <c r="A21" s="86" t="s">
        <v>2050</v>
      </c>
      <c r="B21" s="86" t="s">
        <v>2002</v>
      </c>
      <c r="C21" s="86" t="s">
        <v>2027</v>
      </c>
      <c r="D21" s="86" t="s">
        <v>2028</v>
      </c>
      <c r="E21" s="86" t="s">
        <v>2051</v>
      </c>
      <c r="F21" s="87" t="s">
        <v>1992</v>
      </c>
      <c r="G21" s="78">
        <v>140</v>
      </c>
      <c r="H21" s="88" t="e">
        <f>SUMIF([1]报价结算清单!$E$12:$E$573,A21,[1]报价结算清单!$P$12:$P$573)</f>
        <v>#VALUE!</v>
      </c>
    </row>
    <row r="22" spans="1:8" ht="15">
      <c r="A22" s="86" t="s">
        <v>2052</v>
      </c>
      <c r="B22" s="86" t="s">
        <v>2002</v>
      </c>
      <c r="C22" s="86" t="s">
        <v>2053</v>
      </c>
      <c r="D22" s="86" t="s">
        <v>2054</v>
      </c>
      <c r="E22" s="86" t="s">
        <v>2055</v>
      </c>
      <c r="F22" s="87" t="s">
        <v>2056</v>
      </c>
      <c r="G22" s="78">
        <v>130</v>
      </c>
      <c r="H22" s="88" t="e">
        <f>SUMIF([1]报价结算清单!$E$12:$E$573,A22,[1]报价结算清单!$P$12:$P$573)</f>
        <v>#VALUE!</v>
      </c>
    </row>
    <row r="23" spans="1:8" s="89" customFormat="1" ht="15">
      <c r="A23" s="86" t="s">
        <v>2057</v>
      </c>
      <c r="B23" s="86" t="s">
        <v>2002</v>
      </c>
      <c r="C23" s="86" t="s">
        <v>2053</v>
      </c>
      <c r="D23" s="86" t="s">
        <v>2058</v>
      </c>
      <c r="E23" s="86" t="s">
        <v>2059</v>
      </c>
      <c r="F23" s="87" t="s">
        <v>2056</v>
      </c>
      <c r="G23" s="91">
        <v>280</v>
      </c>
      <c r="H23" s="88" t="e">
        <f>SUMIF([1]报价结算清单!$E$12:$E$573,A23,[1]报价结算清单!$P$12:$P$573)</f>
        <v>#VALUE!</v>
      </c>
    </row>
    <row r="24" spans="1:8" s="89" customFormat="1" ht="15">
      <c r="A24" s="86" t="s">
        <v>2060</v>
      </c>
      <c r="B24" s="86" t="s">
        <v>2002</v>
      </c>
      <c r="C24" s="86" t="s">
        <v>2061</v>
      </c>
      <c r="D24" s="86" t="s">
        <v>2061</v>
      </c>
      <c r="E24" s="86" t="s">
        <v>2062</v>
      </c>
      <c r="F24" s="87" t="s">
        <v>2063</v>
      </c>
      <c r="G24" s="78">
        <v>220</v>
      </c>
      <c r="H24" s="88" t="e">
        <f>SUMIF([1]报价结算清单!$E$12:$E$573,A24,[1]报价结算清单!$P$12:$P$573)</f>
        <v>#VALUE!</v>
      </c>
    </row>
    <row r="25" spans="1:8" s="89" customFormat="1" ht="15">
      <c r="A25" s="86" t="s">
        <v>2064</v>
      </c>
      <c r="B25" s="86" t="s">
        <v>2002</v>
      </c>
      <c r="C25" s="86" t="s">
        <v>2065</v>
      </c>
      <c r="D25" s="86" t="s">
        <v>2065</v>
      </c>
      <c r="E25" s="86" t="s">
        <v>2066</v>
      </c>
      <c r="F25" s="87" t="s">
        <v>2063</v>
      </c>
      <c r="G25" s="78">
        <v>50</v>
      </c>
      <c r="H25" s="88" t="e">
        <f>SUMIF([1]报价结算清单!$E$12:$E$573,A25,[1]报价结算清单!$P$12:$P$573)</f>
        <v>#VALUE!</v>
      </c>
    </row>
    <row r="26" spans="1:8" s="89" customFormat="1" ht="15">
      <c r="A26" s="86" t="s">
        <v>2067</v>
      </c>
      <c r="B26" s="86" t="s">
        <v>2002</v>
      </c>
      <c r="C26" s="86" t="s">
        <v>2068</v>
      </c>
      <c r="D26" s="86" t="s">
        <v>2069</v>
      </c>
      <c r="E26" s="86" t="s">
        <v>2070</v>
      </c>
      <c r="F26" s="87" t="s">
        <v>80</v>
      </c>
      <c r="G26" s="78">
        <v>69</v>
      </c>
      <c r="H26" s="88" t="e">
        <f>SUMIF([1]报价结算清单!$E$12:$E$573,A26,[1]报价结算清单!$P$12:$P$573)</f>
        <v>#VALUE!</v>
      </c>
    </row>
    <row r="27" spans="1:8" s="89" customFormat="1" ht="15">
      <c r="A27" s="86" t="s">
        <v>2071</v>
      </c>
      <c r="B27" s="86" t="s">
        <v>2002</v>
      </c>
      <c r="C27" s="86" t="s">
        <v>2072</v>
      </c>
      <c r="D27" s="86" t="s">
        <v>2073</v>
      </c>
      <c r="E27" s="86" t="s">
        <v>2022</v>
      </c>
      <c r="F27" s="87" t="s">
        <v>2063</v>
      </c>
      <c r="G27" s="78">
        <v>95</v>
      </c>
      <c r="H27" s="88" t="e">
        <f>SUMIF([1]报价结算清单!$E$12:$E$573,A27,[1]报价结算清单!$P$12:$P$573)</f>
        <v>#VALUE!</v>
      </c>
    </row>
    <row r="28" spans="1:8" s="89" customFormat="1" ht="15">
      <c r="A28" s="86" t="s">
        <v>2074</v>
      </c>
      <c r="B28" s="86" t="s">
        <v>2002</v>
      </c>
      <c r="C28" s="86" t="s">
        <v>2072</v>
      </c>
      <c r="D28" s="86" t="s">
        <v>2075</v>
      </c>
      <c r="E28" s="86" t="s">
        <v>2076</v>
      </c>
      <c r="F28" s="87" t="s">
        <v>80</v>
      </c>
      <c r="G28" s="78">
        <v>300</v>
      </c>
      <c r="H28" s="88" t="e">
        <f>SUMIF([1]报价结算清单!$E$12:$E$573,A28,[1]报价结算清单!$P$12:$P$573)</f>
        <v>#VALUE!</v>
      </c>
    </row>
    <row r="29" spans="1:8" s="89" customFormat="1" ht="15">
      <c r="A29" s="86" t="s">
        <v>2077</v>
      </c>
      <c r="B29" s="86" t="s">
        <v>2002</v>
      </c>
      <c r="C29" s="86" t="s">
        <v>2072</v>
      </c>
      <c r="D29" s="86" t="s">
        <v>2078</v>
      </c>
      <c r="E29" s="86" t="s">
        <v>2076</v>
      </c>
      <c r="F29" s="87" t="s">
        <v>2063</v>
      </c>
      <c r="G29" s="78">
        <v>1080</v>
      </c>
      <c r="H29" s="88" t="e">
        <f>SUMIF([1]报价结算清单!$E$12:$E$573,A29,[1]报价结算清单!$P$12:$P$573)</f>
        <v>#VALUE!</v>
      </c>
    </row>
    <row r="30" spans="1:8" s="89" customFormat="1" ht="15">
      <c r="A30" s="86" t="s">
        <v>2079</v>
      </c>
      <c r="B30" s="86" t="s">
        <v>2002</v>
      </c>
      <c r="C30" s="86" t="s">
        <v>2072</v>
      </c>
      <c r="D30" s="86" t="s">
        <v>2080</v>
      </c>
      <c r="E30" s="86" t="s">
        <v>2076</v>
      </c>
      <c r="F30" s="87" t="s">
        <v>2063</v>
      </c>
      <c r="G30" s="91">
        <v>770</v>
      </c>
      <c r="H30" s="88" t="e">
        <f>SUMIF([1]报价结算清单!$E$12:$E$573,A30,[1]报价结算清单!$P$12:$P$573)</f>
        <v>#VALUE!</v>
      </c>
    </row>
    <row r="31" spans="1:8" s="89" customFormat="1" ht="30">
      <c r="A31" s="86" t="s">
        <v>2081</v>
      </c>
      <c r="B31" s="86" t="s">
        <v>2002</v>
      </c>
      <c r="C31" s="86" t="s">
        <v>2082</v>
      </c>
      <c r="D31" s="86" t="s">
        <v>2083</v>
      </c>
      <c r="E31" s="86" t="s">
        <v>2084</v>
      </c>
      <c r="F31" s="87" t="s">
        <v>1992</v>
      </c>
      <c r="G31" s="91">
        <v>40</v>
      </c>
      <c r="H31" s="88" t="e">
        <f>SUMIF([1]报价结算清单!$E$12:$E$573,A31,[1]报价结算清单!$P$12:$P$573)</f>
        <v>#VALUE!</v>
      </c>
    </row>
    <row r="32" spans="1:8" s="89" customFormat="1" ht="15">
      <c r="A32" s="86" t="s">
        <v>2085</v>
      </c>
      <c r="B32" s="86" t="s">
        <v>2002</v>
      </c>
      <c r="C32" s="86" t="s">
        <v>2082</v>
      </c>
      <c r="D32" s="86" t="s">
        <v>2086</v>
      </c>
      <c r="E32" s="86" t="s">
        <v>2087</v>
      </c>
      <c r="F32" s="87" t="s">
        <v>1992</v>
      </c>
      <c r="G32" s="91">
        <v>60</v>
      </c>
      <c r="H32" s="88" t="e">
        <f>SUMIF([1]报价结算清单!$E$12:$E$573,A32,[1]报价结算清单!$P$12:$P$573)</f>
        <v>#VALUE!</v>
      </c>
    </row>
    <row r="33" spans="1:8" s="89" customFormat="1" ht="15">
      <c r="A33" s="86" t="s">
        <v>2088</v>
      </c>
      <c r="B33" s="86" t="s">
        <v>2002</v>
      </c>
      <c r="C33" s="86" t="s">
        <v>2082</v>
      </c>
      <c r="D33" s="86" t="s">
        <v>2089</v>
      </c>
      <c r="E33" s="86" t="s">
        <v>2090</v>
      </c>
      <c r="F33" s="87" t="s">
        <v>1992</v>
      </c>
      <c r="G33" s="78">
        <v>90</v>
      </c>
      <c r="H33" s="88" t="e">
        <f>SUMIF([1]报价结算清单!$E$12:$E$573,A33,[1]报价结算清单!$P$12:$P$573)</f>
        <v>#VALUE!</v>
      </c>
    </row>
    <row r="34" spans="1:8" s="89" customFormat="1" ht="30">
      <c r="A34" s="86" t="s">
        <v>2091</v>
      </c>
      <c r="B34" s="86" t="s">
        <v>2002</v>
      </c>
      <c r="C34" s="86" t="s">
        <v>2092</v>
      </c>
      <c r="D34" s="86" t="s">
        <v>2093</v>
      </c>
      <c r="E34" s="86" t="s">
        <v>2094</v>
      </c>
      <c r="F34" s="87" t="s">
        <v>80</v>
      </c>
      <c r="G34" s="78">
        <v>460</v>
      </c>
      <c r="H34" s="88" t="e">
        <f>SUMIF([1]报价结算清单!$E$12:$E$573,A34,[1]报价结算清单!$P$12:$P$573)</f>
        <v>#VALUE!</v>
      </c>
    </row>
    <row r="35" spans="1:8" s="89" customFormat="1" ht="30">
      <c r="A35" s="86" t="s">
        <v>2095</v>
      </c>
      <c r="B35" s="86" t="s">
        <v>2002</v>
      </c>
      <c r="C35" s="86" t="s">
        <v>2092</v>
      </c>
      <c r="D35" s="86" t="s">
        <v>2096</v>
      </c>
      <c r="E35" s="86" t="s">
        <v>2097</v>
      </c>
      <c r="F35" s="87" t="s">
        <v>80</v>
      </c>
      <c r="G35" s="78">
        <v>570</v>
      </c>
      <c r="H35" s="88" t="e">
        <f>SUMIF([1]报价结算清单!$E$12:$E$573,A35,[1]报价结算清单!$P$12:$P$573)</f>
        <v>#VALUE!</v>
      </c>
    </row>
    <row r="36" spans="1:8" s="89" customFormat="1" ht="30">
      <c r="A36" s="86" t="s">
        <v>2098</v>
      </c>
      <c r="B36" s="86" t="s">
        <v>2002</v>
      </c>
      <c r="C36" s="86" t="s">
        <v>2092</v>
      </c>
      <c r="D36" s="86" t="s">
        <v>2099</v>
      </c>
      <c r="E36" s="86" t="s">
        <v>2100</v>
      </c>
      <c r="F36" s="87" t="s">
        <v>80</v>
      </c>
      <c r="G36" s="78">
        <v>600</v>
      </c>
      <c r="H36" s="88" t="e">
        <f>SUMIF([1]报价结算清单!$E$12:$E$573,A36,[1]报价结算清单!$P$12:$P$573)</f>
        <v>#VALUE!</v>
      </c>
    </row>
    <row r="37" spans="1:8" s="89" customFormat="1" ht="15">
      <c r="A37" s="86" t="s">
        <v>2101</v>
      </c>
      <c r="B37" s="86" t="s">
        <v>2002</v>
      </c>
      <c r="C37" s="86" t="s">
        <v>2092</v>
      </c>
      <c r="D37" s="86" t="s">
        <v>2102</v>
      </c>
      <c r="E37" s="86" t="s">
        <v>2103</v>
      </c>
      <c r="F37" s="87" t="s">
        <v>80</v>
      </c>
      <c r="G37" s="78">
        <v>570</v>
      </c>
      <c r="H37" s="88" t="e">
        <f>SUMIF([1]报价结算清单!$E$12:$E$573,A37,[1]报价结算清单!$P$12:$P$573)</f>
        <v>#VALUE!</v>
      </c>
    </row>
    <row r="38" spans="1:8" s="89" customFormat="1" ht="30">
      <c r="A38" s="86" t="s">
        <v>2104</v>
      </c>
      <c r="B38" s="86" t="s">
        <v>2002</v>
      </c>
      <c r="C38" s="86" t="s">
        <v>2105</v>
      </c>
      <c r="D38" s="86" t="s">
        <v>2106</v>
      </c>
      <c r="E38" s="86" t="s">
        <v>2845</v>
      </c>
      <c r="F38" s="87" t="s">
        <v>2063</v>
      </c>
      <c r="G38" s="78">
        <v>600</v>
      </c>
      <c r="H38" s="88" t="e">
        <f>SUMIF([1]报价结算清单!$E$12:$E$573,A38,[1]报价结算清单!$P$12:$P$573)</f>
        <v>#VALUE!</v>
      </c>
    </row>
    <row r="39" spans="1:8" s="89" customFormat="1" ht="15">
      <c r="A39" s="86" t="s">
        <v>2107</v>
      </c>
      <c r="B39" s="86" t="s">
        <v>2002</v>
      </c>
      <c r="C39" s="86" t="s">
        <v>2105</v>
      </c>
      <c r="D39" s="86" t="s">
        <v>2844</v>
      </c>
      <c r="E39" s="86" t="s">
        <v>2846</v>
      </c>
      <c r="F39" s="87" t="s">
        <v>2063</v>
      </c>
      <c r="G39" s="78">
        <v>650</v>
      </c>
      <c r="H39" s="88" t="e">
        <f>SUMIF([1]报价结算清单!$E$12:$E$573,A39,[1]报价结算清单!$P$12:$P$573)</f>
        <v>#VALUE!</v>
      </c>
    </row>
    <row r="40" spans="1:8" s="89" customFormat="1" ht="15">
      <c r="A40" s="86" t="s">
        <v>2108</v>
      </c>
      <c r="B40" s="86" t="s">
        <v>2002</v>
      </c>
      <c r="C40" s="86" t="s">
        <v>2105</v>
      </c>
      <c r="D40" s="86" t="s">
        <v>2843</v>
      </c>
      <c r="E40" s="86" t="s">
        <v>2846</v>
      </c>
      <c r="F40" s="87" t="s">
        <v>2063</v>
      </c>
      <c r="G40" s="78">
        <v>800</v>
      </c>
      <c r="H40" s="88" t="e">
        <f>SUMIF([1]报价结算清单!$E$12:$E$573,A40,[1]报价结算清单!$P$12:$P$573)</f>
        <v>#VALUE!</v>
      </c>
    </row>
    <row r="41" spans="1:8" s="89" customFormat="1" ht="15">
      <c r="A41" s="86" t="s">
        <v>2109</v>
      </c>
      <c r="B41" s="86" t="s">
        <v>2002</v>
      </c>
      <c r="C41" s="86" t="s">
        <v>2110</v>
      </c>
      <c r="D41" s="86" t="s">
        <v>2111</v>
      </c>
      <c r="E41" s="86" t="s">
        <v>2112</v>
      </c>
      <c r="F41" s="87" t="s">
        <v>74</v>
      </c>
      <c r="G41" s="78">
        <v>100</v>
      </c>
      <c r="H41" s="88" t="e">
        <f>SUMIF([1]报价结算清单!$E$12:$E$573,A41,[1]报价结算清单!$P$12:$P$573)</f>
        <v>#VALUE!</v>
      </c>
    </row>
    <row r="42" spans="1:8" s="89" customFormat="1" ht="15">
      <c r="A42" s="86" t="s">
        <v>2113</v>
      </c>
      <c r="B42" s="86" t="s">
        <v>2002</v>
      </c>
      <c r="C42" s="86" t="s">
        <v>2110</v>
      </c>
      <c r="D42" s="86" t="s">
        <v>2114</v>
      </c>
      <c r="E42" s="86" t="s">
        <v>2115</v>
      </c>
      <c r="F42" s="87" t="s">
        <v>74</v>
      </c>
      <c r="G42" s="78">
        <v>780</v>
      </c>
      <c r="H42" s="88" t="e">
        <f>SUMIF([1]报价结算清单!$E$12:$E$573,A42,[1]报价结算清单!$P$12:$P$573)</f>
        <v>#VALUE!</v>
      </c>
    </row>
    <row r="43" spans="1:8" s="89" customFormat="1" ht="15">
      <c r="A43" s="86" t="s">
        <v>2116</v>
      </c>
      <c r="B43" s="86" t="s">
        <v>2002</v>
      </c>
      <c r="C43" s="86" t="s">
        <v>2110</v>
      </c>
      <c r="D43" s="86" t="s">
        <v>2117</v>
      </c>
      <c r="E43" s="86" t="s">
        <v>2115</v>
      </c>
      <c r="F43" s="87" t="s">
        <v>74</v>
      </c>
      <c r="G43" s="78">
        <v>400</v>
      </c>
      <c r="H43" s="88" t="e">
        <f>SUMIF([1]报价结算清单!$E$12:$E$573,A43,[1]报价结算清单!$P$12:$P$573)</f>
        <v>#VALUE!</v>
      </c>
    </row>
    <row r="44" spans="1:8" s="89" customFormat="1" ht="45">
      <c r="A44" s="86" t="s">
        <v>2118</v>
      </c>
      <c r="B44" s="86" t="s">
        <v>2002</v>
      </c>
      <c r="C44" s="86" t="s">
        <v>2110</v>
      </c>
      <c r="D44" s="86" t="s">
        <v>2119</v>
      </c>
      <c r="E44" s="86" t="s">
        <v>2120</v>
      </c>
      <c r="F44" s="87" t="s">
        <v>74</v>
      </c>
      <c r="G44" s="78">
        <v>370</v>
      </c>
      <c r="H44" s="88" t="e">
        <f>SUMIF([1]报价结算清单!$E$12:$E$573,A44,[1]报价结算清单!$P$12:$P$573)</f>
        <v>#VALUE!</v>
      </c>
    </row>
    <row r="45" spans="1:8" s="89" customFormat="1" ht="45">
      <c r="A45" s="86" t="s">
        <v>2121</v>
      </c>
      <c r="B45" s="86" t="s">
        <v>2002</v>
      </c>
      <c r="C45" s="86" t="s">
        <v>2110</v>
      </c>
      <c r="D45" s="86" t="s">
        <v>2119</v>
      </c>
      <c r="E45" s="86" t="s">
        <v>2122</v>
      </c>
      <c r="F45" s="87" t="s">
        <v>74</v>
      </c>
      <c r="G45" s="78">
        <v>425</v>
      </c>
      <c r="H45" s="88" t="e">
        <f>SUMIF([1]报价结算清单!$E$12:$E$573,A45,[1]报价结算清单!$P$12:$P$573)</f>
        <v>#VALUE!</v>
      </c>
    </row>
    <row r="46" spans="1:8" s="89" customFormat="1" ht="15">
      <c r="A46" s="86" t="s">
        <v>2123</v>
      </c>
      <c r="B46" s="86" t="s">
        <v>2002</v>
      </c>
      <c r="C46" s="86" t="s">
        <v>2110</v>
      </c>
      <c r="D46" s="86" t="s">
        <v>2124</v>
      </c>
      <c r="E46" s="86" t="s">
        <v>2125</v>
      </c>
      <c r="F46" s="87" t="s">
        <v>1922</v>
      </c>
      <c r="G46" s="78">
        <v>100</v>
      </c>
      <c r="H46" s="88" t="e">
        <f>SUMIF([1]报价结算清单!$E$12:$E$573,A46,[1]报价结算清单!$P$12:$P$573)</f>
        <v>#VALUE!</v>
      </c>
    </row>
    <row r="47" spans="1:8" s="89" customFormat="1" ht="15">
      <c r="A47" s="86" t="s">
        <v>2126</v>
      </c>
      <c r="B47" s="86" t="s">
        <v>2002</v>
      </c>
      <c r="C47" s="86" t="s">
        <v>2110</v>
      </c>
      <c r="D47" s="86" t="s">
        <v>2124</v>
      </c>
      <c r="E47" s="86" t="s">
        <v>2127</v>
      </c>
      <c r="F47" s="87" t="s">
        <v>1922</v>
      </c>
      <c r="G47" s="78">
        <v>120</v>
      </c>
      <c r="H47" s="88" t="e">
        <f>SUMIF([1]报价结算清单!$E$12:$E$573,A47,[1]报价结算清单!$P$12:$P$573)</f>
        <v>#VALUE!</v>
      </c>
    </row>
    <row r="48" spans="1:8" s="89" customFormat="1" ht="15">
      <c r="A48" s="86" t="s">
        <v>2128</v>
      </c>
      <c r="B48" s="86" t="s">
        <v>2002</v>
      </c>
      <c r="C48" s="86" t="s">
        <v>2110</v>
      </c>
      <c r="D48" s="86" t="s">
        <v>2129</v>
      </c>
      <c r="E48" s="86" t="s">
        <v>2130</v>
      </c>
      <c r="F48" s="87" t="s">
        <v>1922</v>
      </c>
      <c r="G48" s="78">
        <v>120</v>
      </c>
      <c r="H48" s="88" t="e">
        <f>SUMIF([1]报价结算清单!$E$12:$E$573,A48,[1]报价结算清单!$P$12:$P$573)</f>
        <v>#VALUE!</v>
      </c>
    </row>
    <row r="49" spans="1:8" s="89" customFormat="1" ht="15">
      <c r="A49" s="86" t="s">
        <v>2131</v>
      </c>
      <c r="B49" s="86" t="s">
        <v>2002</v>
      </c>
      <c r="C49" s="86" t="s">
        <v>2110</v>
      </c>
      <c r="D49" s="86" t="s">
        <v>2129</v>
      </c>
      <c r="E49" s="86" t="s">
        <v>2132</v>
      </c>
      <c r="F49" s="87" t="s">
        <v>1922</v>
      </c>
      <c r="G49" s="78">
        <v>190</v>
      </c>
      <c r="H49" s="88" t="e">
        <f>SUMIF([1]报价结算清单!$E$12:$E$573,A49,[1]报价结算清单!$P$12:$P$573)</f>
        <v>#VALUE!</v>
      </c>
    </row>
    <row r="50" spans="1:8" s="89" customFormat="1" ht="15">
      <c r="A50" s="86" t="s">
        <v>2133</v>
      </c>
      <c r="B50" s="86" t="s">
        <v>2002</v>
      </c>
      <c r="C50" s="86" t="s">
        <v>2110</v>
      </c>
      <c r="D50" s="86" t="s">
        <v>2134</v>
      </c>
      <c r="E50" s="86" t="s">
        <v>2135</v>
      </c>
      <c r="F50" s="87" t="s">
        <v>74</v>
      </c>
      <c r="G50" s="78">
        <v>120</v>
      </c>
      <c r="H50" s="88" t="e">
        <f>SUMIF([1]报价结算清单!$E$12:$E$573,A50,[1]报价结算清单!$P$12:$P$573)</f>
        <v>#VALUE!</v>
      </c>
    </row>
    <row r="51" spans="1:8" s="89" customFormat="1" ht="15">
      <c r="A51" s="86" t="s">
        <v>2136</v>
      </c>
      <c r="B51" s="86" t="s">
        <v>2002</v>
      </c>
      <c r="C51" s="86" t="s">
        <v>2137</v>
      </c>
      <c r="D51" s="86" t="s">
        <v>2138</v>
      </c>
      <c r="E51" s="86" t="s">
        <v>2139</v>
      </c>
      <c r="F51" s="87" t="s">
        <v>2140</v>
      </c>
      <c r="G51" s="78">
        <v>162</v>
      </c>
      <c r="H51" s="88" t="e">
        <f>SUMIF([1]报价结算清单!$E$12:$E$573,A51,[1]报价结算清单!$P$12:$P$573)</f>
        <v>#VALUE!</v>
      </c>
    </row>
    <row r="52" spans="1:8" s="89" customFormat="1" ht="15">
      <c r="A52" s="86" t="s">
        <v>2141</v>
      </c>
      <c r="B52" s="86" t="s">
        <v>2002</v>
      </c>
      <c r="C52" s="86" t="s">
        <v>2137</v>
      </c>
      <c r="D52" s="86" t="s">
        <v>2142</v>
      </c>
      <c r="E52" s="86" t="s">
        <v>2139</v>
      </c>
      <c r="F52" s="87" t="s">
        <v>2140</v>
      </c>
      <c r="G52" s="78">
        <v>110</v>
      </c>
      <c r="H52" s="88" t="e">
        <f>SUMIF([1]报价结算清单!$E$12:$E$573,A52,[1]报价结算清单!$P$12:$P$573)</f>
        <v>#VALUE!</v>
      </c>
    </row>
    <row r="53" spans="1:8" s="89" customFormat="1" ht="15">
      <c r="A53" s="86" t="s">
        <v>2143</v>
      </c>
      <c r="B53" s="86" t="s">
        <v>2002</v>
      </c>
      <c r="C53" s="86" t="s">
        <v>2144</v>
      </c>
      <c r="D53" s="86" t="s">
        <v>2145</v>
      </c>
      <c r="E53" s="86" t="s">
        <v>2076</v>
      </c>
      <c r="F53" s="87" t="s">
        <v>80</v>
      </c>
      <c r="G53" s="78">
        <v>50</v>
      </c>
      <c r="H53" s="88" t="e">
        <f>SUMIF([1]报价结算清单!$E$12:$E$573,A53,[1]报价结算清单!$P$12:$P$573)</f>
        <v>#VALUE!</v>
      </c>
    </row>
    <row r="54" spans="1:8" s="89" customFormat="1" ht="15">
      <c r="A54" s="86" t="s">
        <v>2146</v>
      </c>
      <c r="B54" s="86" t="s">
        <v>2002</v>
      </c>
      <c r="C54" s="86" t="s">
        <v>2144</v>
      </c>
      <c r="D54" s="86" t="s">
        <v>2147</v>
      </c>
      <c r="E54" s="86" t="s">
        <v>2148</v>
      </c>
      <c r="F54" s="87" t="s">
        <v>80</v>
      </c>
      <c r="G54" s="78">
        <v>20</v>
      </c>
      <c r="H54" s="88" t="e">
        <f>SUMIF([1]报价结算清单!$E$12:$E$573,A54,[1]报价结算清单!$P$12:$P$573)</f>
        <v>#VALUE!</v>
      </c>
    </row>
    <row r="55" spans="1:8" s="89" customFormat="1" ht="15">
      <c r="A55" s="86" t="s">
        <v>2149</v>
      </c>
      <c r="B55" s="86" t="s">
        <v>2002</v>
      </c>
      <c r="C55" s="86" t="s">
        <v>2144</v>
      </c>
      <c r="D55" s="86" t="s">
        <v>2150</v>
      </c>
      <c r="E55" s="86" t="s">
        <v>2076</v>
      </c>
      <c r="F55" s="87" t="s">
        <v>80</v>
      </c>
      <c r="G55" s="78">
        <v>75</v>
      </c>
      <c r="H55" s="88" t="e">
        <f>SUMIF([1]报价结算清单!$E$12:$E$573,A55,[1]报价结算清单!$P$12:$P$573)</f>
        <v>#VALUE!</v>
      </c>
    </row>
    <row r="56" spans="1:8" s="89" customFormat="1" ht="15">
      <c r="A56" s="86" t="s">
        <v>2151</v>
      </c>
      <c r="B56" s="86" t="s">
        <v>2152</v>
      </c>
      <c r="C56" s="86" t="s">
        <v>2153</v>
      </c>
      <c r="D56" s="86" t="s">
        <v>2154</v>
      </c>
      <c r="E56" s="86" t="s">
        <v>2155</v>
      </c>
      <c r="F56" s="87" t="s">
        <v>80</v>
      </c>
      <c r="G56" s="78">
        <v>50</v>
      </c>
      <c r="H56" s="88" t="e">
        <f>SUMIF([1]报价结算清单!$E$12:$E$573,A56,[1]报价结算清单!$P$12:$P$573)</f>
        <v>#VALUE!</v>
      </c>
    </row>
    <row r="57" spans="1:8" s="89" customFormat="1" ht="15">
      <c r="A57" s="86" t="s">
        <v>2156</v>
      </c>
      <c r="B57" s="86" t="s">
        <v>2152</v>
      </c>
      <c r="C57" s="86" t="s">
        <v>2153</v>
      </c>
      <c r="D57" s="86" t="s">
        <v>2154</v>
      </c>
      <c r="E57" s="86" t="s">
        <v>2157</v>
      </c>
      <c r="F57" s="87" t="s">
        <v>80</v>
      </c>
      <c r="G57" s="78">
        <v>80</v>
      </c>
      <c r="H57" s="88" t="e">
        <f>SUMIF([1]报价结算清单!$E$12:$E$573,A57,[1]报价结算清单!$P$12:$P$573)</f>
        <v>#VALUE!</v>
      </c>
    </row>
    <row r="58" spans="1:8" s="89" customFormat="1" ht="15">
      <c r="A58" s="86" t="s">
        <v>2158</v>
      </c>
      <c r="B58" s="86" t="s">
        <v>2152</v>
      </c>
      <c r="C58" s="86" t="s">
        <v>2159</v>
      </c>
      <c r="D58" s="86" t="s">
        <v>2160</v>
      </c>
      <c r="E58" s="86" t="s">
        <v>2155</v>
      </c>
      <c r="F58" s="87" t="s">
        <v>80</v>
      </c>
      <c r="G58" s="78">
        <v>50</v>
      </c>
      <c r="H58" s="88" t="e">
        <f>SUMIF([1]报价结算清单!$E$12:$E$573,A58,[1]报价结算清单!$P$12:$P$573)</f>
        <v>#VALUE!</v>
      </c>
    </row>
    <row r="59" spans="1:8" s="89" customFormat="1" ht="15">
      <c r="A59" s="86" t="s">
        <v>2161</v>
      </c>
      <c r="B59" s="86" t="s">
        <v>2152</v>
      </c>
      <c r="C59" s="86" t="s">
        <v>2159</v>
      </c>
      <c r="D59" s="86" t="s">
        <v>2160</v>
      </c>
      <c r="E59" s="86" t="s">
        <v>2162</v>
      </c>
      <c r="F59" s="87" t="s">
        <v>80</v>
      </c>
      <c r="G59" s="78">
        <v>60</v>
      </c>
      <c r="H59" s="88" t="e">
        <f>SUMIF([1]报价结算清单!$E$12:$E$573,A59,[1]报价结算清单!$P$12:$P$573)</f>
        <v>#VALUE!</v>
      </c>
    </row>
    <row r="60" spans="1:8" s="89" customFormat="1" ht="30">
      <c r="A60" s="86" t="s">
        <v>2163</v>
      </c>
      <c r="B60" s="86" t="s">
        <v>2152</v>
      </c>
      <c r="C60" s="86" t="s">
        <v>2159</v>
      </c>
      <c r="D60" s="86" t="s">
        <v>2160</v>
      </c>
      <c r="E60" s="86" t="s">
        <v>2164</v>
      </c>
      <c r="F60" s="87" t="s">
        <v>80</v>
      </c>
      <c r="G60" s="78">
        <v>70</v>
      </c>
      <c r="H60" s="88" t="e">
        <f>SUMIF([1]报价结算清单!$E$12:$E$573,A60,[1]报价结算清单!$P$12:$P$573)</f>
        <v>#VALUE!</v>
      </c>
    </row>
    <row r="61" spans="1:8" s="89" customFormat="1" ht="30">
      <c r="A61" s="86" t="s">
        <v>2165</v>
      </c>
      <c r="B61" s="86" t="s">
        <v>2152</v>
      </c>
      <c r="C61" s="86" t="s">
        <v>2159</v>
      </c>
      <c r="D61" s="86" t="s">
        <v>2160</v>
      </c>
      <c r="E61" s="86" t="s">
        <v>2166</v>
      </c>
      <c r="F61" s="87" t="s">
        <v>80</v>
      </c>
      <c r="G61" s="78">
        <v>110</v>
      </c>
      <c r="H61" s="88" t="e">
        <f>SUMIF([1]报价结算清单!$E$12:$E$573,A61,[1]报价结算清单!$P$12:$P$573)</f>
        <v>#VALUE!</v>
      </c>
    </row>
    <row r="62" spans="1:8" s="89" customFormat="1" ht="30">
      <c r="A62" s="86" t="s">
        <v>2167</v>
      </c>
      <c r="B62" s="86" t="s">
        <v>2152</v>
      </c>
      <c r="C62" s="86" t="s">
        <v>2168</v>
      </c>
      <c r="D62" s="86" t="s">
        <v>2169</v>
      </c>
      <c r="E62" s="86" t="s">
        <v>2170</v>
      </c>
      <c r="F62" s="87" t="s">
        <v>80</v>
      </c>
      <c r="G62" s="78">
        <v>50</v>
      </c>
      <c r="H62" s="88" t="e">
        <f>SUMIF([1]报价结算清单!$E$12:$E$573,A62,[1]报价结算清单!$P$12:$P$573)</f>
        <v>#VALUE!</v>
      </c>
    </row>
    <row r="63" spans="1:8" s="89" customFormat="1" ht="30">
      <c r="A63" s="86" t="s">
        <v>2171</v>
      </c>
      <c r="B63" s="86" t="s">
        <v>2152</v>
      </c>
      <c r="C63" s="86" t="s">
        <v>2168</v>
      </c>
      <c r="D63" s="86" t="s">
        <v>2169</v>
      </c>
      <c r="E63" s="86" t="s">
        <v>2172</v>
      </c>
      <c r="F63" s="87" t="s">
        <v>80</v>
      </c>
      <c r="G63" s="78">
        <v>79</v>
      </c>
      <c r="H63" s="88" t="e">
        <f>SUMIF([1]报价结算清单!$E$12:$E$573,A63,[1]报价结算清单!$P$12:$P$573)</f>
        <v>#VALUE!</v>
      </c>
    </row>
    <row r="64" spans="1:8" s="89" customFormat="1" ht="30">
      <c r="A64" s="86" t="s">
        <v>2173</v>
      </c>
      <c r="B64" s="86" t="s">
        <v>2152</v>
      </c>
      <c r="C64" s="86" t="s">
        <v>2174</v>
      </c>
      <c r="D64" s="86" t="s">
        <v>2175</v>
      </c>
      <c r="E64" s="86" t="s">
        <v>2176</v>
      </c>
      <c r="F64" s="87" t="s">
        <v>80</v>
      </c>
      <c r="G64" s="78">
        <v>60</v>
      </c>
      <c r="H64" s="88" t="e">
        <f>SUMIF([1]报价结算清单!$E$12:$E$573,A64,[1]报价结算清单!$P$12:$P$573)</f>
        <v>#VALUE!</v>
      </c>
    </row>
    <row r="65" spans="1:8" s="89" customFormat="1" ht="30">
      <c r="A65" s="86" t="s">
        <v>2177</v>
      </c>
      <c r="B65" s="86" t="s">
        <v>2152</v>
      </c>
      <c r="C65" s="86" t="s">
        <v>2174</v>
      </c>
      <c r="D65" s="86" t="s">
        <v>2175</v>
      </c>
      <c r="E65" s="86" t="s">
        <v>2178</v>
      </c>
      <c r="F65" s="87" t="s">
        <v>80</v>
      </c>
      <c r="G65" s="78">
        <v>90</v>
      </c>
      <c r="H65" s="88" t="e">
        <f>SUMIF([1]报价结算清单!$E$12:$E$573,A65,[1]报价结算清单!$P$12:$P$573)</f>
        <v>#VALUE!</v>
      </c>
    </row>
    <row r="66" spans="1:8" s="89" customFormat="1" ht="15">
      <c r="A66" s="86" t="s">
        <v>2179</v>
      </c>
      <c r="B66" s="86" t="s">
        <v>2152</v>
      </c>
      <c r="C66" s="86" t="s">
        <v>2180</v>
      </c>
      <c r="D66" s="86" t="s">
        <v>2181</v>
      </c>
      <c r="E66" s="86" t="s">
        <v>2182</v>
      </c>
      <c r="F66" s="87" t="s">
        <v>80</v>
      </c>
      <c r="G66" s="78">
        <v>70</v>
      </c>
      <c r="H66" s="88" t="e">
        <f>SUMIF([1]报价结算清单!$E$12:$E$573,A66,[1]报价结算清单!$P$12:$P$573)</f>
        <v>#VALUE!</v>
      </c>
    </row>
    <row r="67" spans="1:8" s="89" customFormat="1" ht="15">
      <c r="A67" s="86" t="s">
        <v>2183</v>
      </c>
      <c r="B67" s="86" t="s">
        <v>2152</v>
      </c>
      <c r="C67" s="86" t="s">
        <v>2184</v>
      </c>
      <c r="D67" s="86" t="s">
        <v>2185</v>
      </c>
      <c r="E67" s="86" t="s">
        <v>2186</v>
      </c>
      <c r="F67" s="87" t="s">
        <v>80</v>
      </c>
      <c r="G67" s="78">
        <v>42</v>
      </c>
      <c r="H67" s="88" t="e">
        <f>SUMIF([1]报价结算清单!$E$12:$E$573,A67,[1]报价结算清单!$P$12:$P$573)</f>
        <v>#VALUE!</v>
      </c>
    </row>
    <row r="68" spans="1:8" s="89" customFormat="1" ht="15">
      <c r="A68" s="86" t="s">
        <v>2187</v>
      </c>
      <c r="B68" s="86" t="s">
        <v>2152</v>
      </c>
      <c r="C68" s="86" t="s">
        <v>2184</v>
      </c>
      <c r="D68" s="86" t="s">
        <v>2188</v>
      </c>
      <c r="E68" s="86" t="s">
        <v>2186</v>
      </c>
      <c r="F68" s="87" t="s">
        <v>80</v>
      </c>
      <c r="G68" s="78">
        <v>55</v>
      </c>
      <c r="H68" s="88" t="e">
        <f>SUMIF([1]报价结算清单!$E$12:$E$573,A68,[1]报价结算清单!$P$12:$P$573)</f>
        <v>#VALUE!</v>
      </c>
    </row>
    <row r="69" spans="1:8" s="89" customFormat="1" ht="15">
      <c r="A69" s="86" t="s">
        <v>2189</v>
      </c>
      <c r="B69" s="86" t="s">
        <v>2152</v>
      </c>
      <c r="C69" s="86" t="s">
        <v>2184</v>
      </c>
      <c r="D69" s="86" t="s">
        <v>2190</v>
      </c>
      <c r="E69" s="86" t="s">
        <v>2186</v>
      </c>
      <c r="F69" s="87" t="s">
        <v>80</v>
      </c>
      <c r="G69" s="78">
        <v>64</v>
      </c>
      <c r="H69" s="88" t="e">
        <f>SUMIF([1]报价结算清单!$E$12:$E$573,A69,[1]报价结算清单!$P$12:$P$573)</f>
        <v>#VALUE!</v>
      </c>
    </row>
    <row r="70" spans="1:8" s="89" customFormat="1" ht="15">
      <c r="A70" s="86" t="s">
        <v>2191</v>
      </c>
      <c r="B70" s="86" t="s">
        <v>2152</v>
      </c>
      <c r="C70" s="86" t="s">
        <v>2184</v>
      </c>
      <c r="D70" s="86" t="s">
        <v>2192</v>
      </c>
      <c r="E70" s="86" t="s">
        <v>2193</v>
      </c>
      <c r="F70" s="87" t="s">
        <v>80</v>
      </c>
      <c r="G70" s="78">
        <v>60</v>
      </c>
      <c r="H70" s="88" t="e">
        <f>SUMIF([1]报价结算清单!$E$12:$E$573,A70,[1]报价结算清单!$P$12:$P$573)</f>
        <v>#VALUE!</v>
      </c>
    </row>
    <row r="71" spans="1:8" s="89" customFormat="1" ht="15">
      <c r="A71" s="86" t="s">
        <v>2194</v>
      </c>
      <c r="B71" s="86" t="s">
        <v>2152</v>
      </c>
      <c r="C71" s="86" t="s">
        <v>2184</v>
      </c>
      <c r="D71" s="86" t="s">
        <v>2195</v>
      </c>
      <c r="E71" s="86" t="s">
        <v>2196</v>
      </c>
      <c r="F71" s="87" t="s">
        <v>80</v>
      </c>
      <c r="G71" s="91">
        <v>70</v>
      </c>
      <c r="H71" s="88" t="e">
        <f>SUMIF([1]报价结算清单!$E$12:$E$573,A71,[1]报价结算清单!$P$12:$P$573)</f>
        <v>#VALUE!</v>
      </c>
    </row>
    <row r="72" spans="1:8" s="89" customFormat="1" ht="15">
      <c r="A72" s="86" t="s">
        <v>2197</v>
      </c>
      <c r="B72" s="86" t="s">
        <v>2152</v>
      </c>
      <c r="C72" s="86" t="s">
        <v>2198</v>
      </c>
      <c r="D72" s="86" t="s">
        <v>2199</v>
      </c>
      <c r="E72" s="86" t="s">
        <v>2200</v>
      </c>
      <c r="F72" s="87" t="s">
        <v>1892</v>
      </c>
      <c r="G72" s="78">
        <v>1.4</v>
      </c>
      <c r="H72" s="88" t="e">
        <f>SUMIF([1]报价结算清单!$E$12:$E$573,A72,[1]报价结算清单!$P$12:$P$573)</f>
        <v>#VALUE!</v>
      </c>
    </row>
    <row r="73" spans="1:8" s="89" customFormat="1" ht="15">
      <c r="A73" s="86" t="s">
        <v>2201</v>
      </c>
      <c r="B73" s="86" t="s">
        <v>2152</v>
      </c>
      <c r="C73" s="86" t="s">
        <v>2198</v>
      </c>
      <c r="D73" s="86" t="s">
        <v>2199</v>
      </c>
      <c r="E73" s="86" t="s">
        <v>2202</v>
      </c>
      <c r="F73" s="87" t="s">
        <v>1892</v>
      </c>
      <c r="G73" s="78">
        <v>1</v>
      </c>
      <c r="H73" s="88" t="e">
        <f>SUMIF([1]报价结算清单!$E$12:$E$573,A73,[1]报价结算清单!$P$12:$P$573)</f>
        <v>#VALUE!</v>
      </c>
    </row>
    <row r="74" spans="1:8" s="89" customFormat="1" ht="15">
      <c r="A74" s="86" t="s">
        <v>2203</v>
      </c>
      <c r="B74" s="86" t="s">
        <v>2152</v>
      </c>
      <c r="C74" s="86" t="s">
        <v>2198</v>
      </c>
      <c r="D74" s="86" t="s">
        <v>2204</v>
      </c>
      <c r="E74" s="86" t="s">
        <v>2200</v>
      </c>
      <c r="F74" s="87" t="s">
        <v>1892</v>
      </c>
      <c r="G74" s="78">
        <v>1.5</v>
      </c>
      <c r="H74" s="88" t="e">
        <f>SUMIF([1]报价结算清单!$E$12:$E$573,A74,[1]报价结算清单!$P$12:$P$573)</f>
        <v>#VALUE!</v>
      </c>
    </row>
    <row r="75" spans="1:8" s="89" customFormat="1" ht="15">
      <c r="A75" s="86" t="s">
        <v>2205</v>
      </c>
      <c r="B75" s="86" t="s">
        <v>2152</v>
      </c>
      <c r="C75" s="86" t="s">
        <v>2198</v>
      </c>
      <c r="D75" s="86" t="s">
        <v>2204</v>
      </c>
      <c r="E75" s="86" t="s">
        <v>2202</v>
      </c>
      <c r="F75" s="87" t="s">
        <v>1892</v>
      </c>
      <c r="G75" s="78">
        <v>1.1499999999999999</v>
      </c>
      <c r="H75" s="88" t="e">
        <f>SUMIF([1]报价结算清单!$E$12:$E$573,A75,[1]报价结算清单!$P$12:$P$573)</f>
        <v>#VALUE!</v>
      </c>
    </row>
    <row r="76" spans="1:8" s="89" customFormat="1" ht="15">
      <c r="A76" s="86" t="s">
        <v>2206</v>
      </c>
      <c r="B76" s="86" t="s">
        <v>2152</v>
      </c>
      <c r="C76" s="86" t="s">
        <v>2198</v>
      </c>
      <c r="D76" s="86" t="s">
        <v>2207</v>
      </c>
      <c r="E76" s="86" t="s">
        <v>2200</v>
      </c>
      <c r="F76" s="87" t="s">
        <v>1892</v>
      </c>
      <c r="G76" s="78">
        <v>1.8</v>
      </c>
      <c r="H76" s="88" t="e">
        <f>SUMIF([1]报价结算清单!$E$12:$E$573,A76,[1]报价结算清单!$P$12:$P$573)</f>
        <v>#VALUE!</v>
      </c>
    </row>
    <row r="77" spans="1:8" s="89" customFormat="1" ht="15">
      <c r="A77" s="86" t="s">
        <v>2208</v>
      </c>
      <c r="B77" s="86" t="s">
        <v>2152</v>
      </c>
      <c r="C77" s="86" t="s">
        <v>2198</v>
      </c>
      <c r="D77" s="86" t="s">
        <v>2207</v>
      </c>
      <c r="E77" s="86" t="s">
        <v>2202</v>
      </c>
      <c r="F77" s="87" t="s">
        <v>1892</v>
      </c>
      <c r="G77" s="78">
        <v>1.5</v>
      </c>
      <c r="H77" s="88" t="e">
        <f>SUMIF([1]报价结算清单!$E$12:$E$573,A77,[1]报价结算清单!$P$12:$P$573)</f>
        <v>#VALUE!</v>
      </c>
    </row>
    <row r="78" spans="1:8" s="89" customFormat="1" ht="15">
      <c r="A78" s="86" t="s">
        <v>2209</v>
      </c>
      <c r="B78" s="86" t="s">
        <v>2152</v>
      </c>
      <c r="C78" s="86" t="s">
        <v>2198</v>
      </c>
      <c r="D78" s="86" t="s">
        <v>2210</v>
      </c>
      <c r="E78" s="86" t="s">
        <v>2200</v>
      </c>
      <c r="F78" s="87" t="s">
        <v>1892</v>
      </c>
      <c r="G78" s="78">
        <v>2</v>
      </c>
      <c r="H78" s="88" t="e">
        <f>SUMIF([1]报价结算清单!$E$12:$E$573,A78,[1]报价结算清单!$P$12:$P$573)</f>
        <v>#VALUE!</v>
      </c>
    </row>
    <row r="79" spans="1:8" s="89" customFormat="1" ht="15">
      <c r="A79" s="86" t="s">
        <v>2211</v>
      </c>
      <c r="B79" s="86" t="s">
        <v>2152</v>
      </c>
      <c r="C79" s="86" t="s">
        <v>2198</v>
      </c>
      <c r="D79" s="86" t="s">
        <v>2210</v>
      </c>
      <c r="E79" s="86" t="s">
        <v>2202</v>
      </c>
      <c r="F79" s="87" t="s">
        <v>1892</v>
      </c>
      <c r="G79" s="78">
        <v>1.8</v>
      </c>
      <c r="H79" s="88" t="e">
        <f>SUMIF([1]报价结算清单!$E$12:$E$573,A79,[1]报价结算清单!$P$12:$P$573)</f>
        <v>#VALUE!</v>
      </c>
    </row>
    <row r="80" spans="1:8" s="89" customFormat="1" ht="15">
      <c r="A80" s="86" t="s">
        <v>2212</v>
      </c>
      <c r="B80" s="86" t="s">
        <v>2152</v>
      </c>
      <c r="C80" s="86" t="s">
        <v>2198</v>
      </c>
      <c r="D80" s="86" t="s">
        <v>2213</v>
      </c>
      <c r="E80" s="86" t="s">
        <v>2200</v>
      </c>
      <c r="F80" s="87" t="s">
        <v>1892</v>
      </c>
      <c r="G80" s="78">
        <v>2</v>
      </c>
      <c r="H80" s="88" t="e">
        <f>SUMIF([1]报价结算清单!$E$12:$E$573,A80,[1]报价结算清单!$P$12:$P$573)</f>
        <v>#VALUE!</v>
      </c>
    </row>
    <row r="81" spans="1:8" s="89" customFormat="1" ht="15">
      <c r="A81" s="86" t="s">
        <v>2214</v>
      </c>
      <c r="B81" s="86" t="s">
        <v>2152</v>
      </c>
      <c r="C81" s="86" t="s">
        <v>2198</v>
      </c>
      <c r="D81" s="86" t="s">
        <v>2213</v>
      </c>
      <c r="E81" s="86" t="s">
        <v>2202</v>
      </c>
      <c r="F81" s="87" t="s">
        <v>1892</v>
      </c>
      <c r="G81" s="78">
        <v>1.8</v>
      </c>
      <c r="H81" s="88" t="e">
        <f>SUMIF([1]报价结算清单!$E$12:$E$573,A81,[1]报价结算清单!$P$12:$P$573)</f>
        <v>#VALUE!</v>
      </c>
    </row>
    <row r="82" spans="1:8" s="89" customFormat="1" ht="15">
      <c r="A82" s="86" t="s">
        <v>2215</v>
      </c>
      <c r="B82" s="86" t="s">
        <v>2152</v>
      </c>
      <c r="C82" s="86" t="s">
        <v>2198</v>
      </c>
      <c r="D82" s="86" t="s">
        <v>2216</v>
      </c>
      <c r="E82" s="86" t="s">
        <v>2200</v>
      </c>
      <c r="F82" s="87" t="s">
        <v>1892</v>
      </c>
      <c r="G82" s="78">
        <v>2.2999999999999998</v>
      </c>
      <c r="H82" s="88" t="e">
        <f>SUMIF([1]报价结算清单!$E$12:$E$573,A82,[1]报价结算清单!$P$12:$P$573)</f>
        <v>#VALUE!</v>
      </c>
    </row>
    <row r="83" spans="1:8" s="89" customFormat="1" ht="15">
      <c r="A83" s="86" t="s">
        <v>2217</v>
      </c>
      <c r="B83" s="86" t="s">
        <v>2152</v>
      </c>
      <c r="C83" s="86" t="s">
        <v>2198</v>
      </c>
      <c r="D83" s="86" t="s">
        <v>2216</v>
      </c>
      <c r="E83" s="86" t="s">
        <v>2202</v>
      </c>
      <c r="F83" s="87" t="s">
        <v>1892</v>
      </c>
      <c r="G83" s="78">
        <v>2.2999999999999998</v>
      </c>
      <c r="H83" s="88" t="e">
        <f>SUMIF([1]报价结算清单!$E$12:$E$573,A83,[1]报价结算清单!$P$12:$P$573)</f>
        <v>#VALUE!</v>
      </c>
    </row>
    <row r="84" spans="1:8" s="89" customFormat="1" ht="15">
      <c r="A84" s="86" t="s">
        <v>2218</v>
      </c>
      <c r="B84" s="86" t="s">
        <v>2152</v>
      </c>
      <c r="C84" s="86" t="s">
        <v>2219</v>
      </c>
      <c r="D84" s="86" t="s">
        <v>2220</v>
      </c>
      <c r="E84" s="86" t="s">
        <v>2221</v>
      </c>
      <c r="F84" s="87" t="s">
        <v>1892</v>
      </c>
      <c r="G84" s="78">
        <v>5.5</v>
      </c>
      <c r="H84" s="88" t="e">
        <f>SUMIF([1]报价结算清单!$E$12:$E$573,A84,[1]报价结算清单!$P$12:$P$573)</f>
        <v>#VALUE!</v>
      </c>
    </row>
    <row r="85" spans="1:8" s="89" customFormat="1" ht="15">
      <c r="A85" s="86" t="s">
        <v>2222</v>
      </c>
      <c r="B85" s="86" t="s">
        <v>2152</v>
      </c>
      <c r="C85" s="86" t="s">
        <v>2223</v>
      </c>
      <c r="D85" s="86" t="s">
        <v>2224</v>
      </c>
      <c r="E85" s="86" t="s">
        <v>2225</v>
      </c>
      <c r="F85" s="87" t="s">
        <v>1922</v>
      </c>
      <c r="G85" s="78">
        <v>4.5</v>
      </c>
      <c r="H85" s="88" t="e">
        <f>SUMIF([1]报价结算清单!$E$12:$E$573,A85,[1]报价结算清单!$P$12:$P$573)</f>
        <v>#VALUE!</v>
      </c>
    </row>
    <row r="86" spans="1:8" s="89" customFormat="1" ht="30">
      <c r="A86" s="86" t="s">
        <v>2226</v>
      </c>
      <c r="B86" s="86" t="s">
        <v>2152</v>
      </c>
      <c r="C86" s="86" t="s">
        <v>2227</v>
      </c>
      <c r="D86" s="86" t="s">
        <v>2228</v>
      </c>
      <c r="E86" s="86" t="s">
        <v>2229</v>
      </c>
      <c r="F86" s="87" t="s">
        <v>1922</v>
      </c>
      <c r="G86" s="91">
        <v>10</v>
      </c>
      <c r="H86" s="88" t="e">
        <f>SUMIF([1]报价结算清单!$E$12:$E$573,A86,[1]报价结算清单!$P$12:$P$573)</f>
        <v>#VALUE!</v>
      </c>
    </row>
    <row r="87" spans="1:8" s="89" customFormat="1" ht="30">
      <c r="A87" s="86" t="s">
        <v>2230</v>
      </c>
      <c r="B87" s="86" t="s">
        <v>2152</v>
      </c>
      <c r="C87" s="86" t="s">
        <v>2231</v>
      </c>
      <c r="D87" s="86" t="s">
        <v>2232</v>
      </c>
      <c r="E87" s="86" t="s">
        <v>2229</v>
      </c>
      <c r="F87" s="87" t="s">
        <v>1922</v>
      </c>
      <c r="G87" s="91">
        <v>10</v>
      </c>
      <c r="H87" s="88" t="e">
        <f>SUMIF([1]报价结算清单!$E$12:$E$573,A87,[1]报价结算清单!$P$12:$P$573)</f>
        <v>#VALUE!</v>
      </c>
    </row>
    <row r="88" spans="1:8" s="89" customFormat="1" ht="30">
      <c r="A88" s="86" t="s">
        <v>2233</v>
      </c>
      <c r="B88" s="86" t="s">
        <v>2152</v>
      </c>
      <c r="C88" s="86" t="s">
        <v>2227</v>
      </c>
      <c r="D88" s="86" t="s">
        <v>2234</v>
      </c>
      <c r="E88" s="86" t="s">
        <v>2229</v>
      </c>
      <c r="F88" s="87" t="s">
        <v>1922</v>
      </c>
      <c r="G88" s="78">
        <v>6</v>
      </c>
      <c r="H88" s="88" t="e">
        <f>SUMIF([1]报价结算清单!$E$12:$E$573,A88,[1]报价结算清单!$P$12:$P$573)</f>
        <v>#VALUE!</v>
      </c>
    </row>
    <row r="89" spans="1:8" s="89" customFormat="1" ht="15">
      <c r="A89" s="86" t="s">
        <v>2235</v>
      </c>
      <c r="B89" s="86" t="s">
        <v>2152</v>
      </c>
      <c r="C89" s="86" t="s">
        <v>2236</v>
      </c>
      <c r="D89" s="86" t="s">
        <v>2237</v>
      </c>
      <c r="E89" s="86" t="s">
        <v>2238</v>
      </c>
      <c r="F89" s="87" t="s">
        <v>74</v>
      </c>
      <c r="G89" s="78">
        <v>20</v>
      </c>
      <c r="H89" s="88" t="e">
        <f>SUMIF([1]报价结算清单!$E$12:$E$573,A89,[1]报价结算清单!$P$12:$P$573)</f>
        <v>#VALUE!</v>
      </c>
    </row>
    <row r="90" spans="1:8" s="89" customFormat="1" ht="15">
      <c r="A90" s="86" t="s">
        <v>2239</v>
      </c>
      <c r="B90" s="86" t="s">
        <v>2152</v>
      </c>
      <c r="C90" s="86" t="s">
        <v>2240</v>
      </c>
      <c r="D90" s="86" t="s">
        <v>2241</v>
      </c>
      <c r="E90" s="86" t="s">
        <v>2242</v>
      </c>
      <c r="F90" s="87" t="s">
        <v>1892</v>
      </c>
      <c r="G90" s="91">
        <v>2</v>
      </c>
      <c r="H90" s="88" t="e">
        <f>SUMIF([1]报价结算清单!$E$12:$E$573,A90,[1]报价结算清单!$P$12:$P$573)</f>
        <v>#VALUE!</v>
      </c>
    </row>
    <row r="91" spans="1:8" s="89" customFormat="1" ht="15">
      <c r="A91" s="86" t="s">
        <v>2243</v>
      </c>
      <c r="B91" s="86" t="s">
        <v>2152</v>
      </c>
      <c r="C91" s="86" t="s">
        <v>2244</v>
      </c>
      <c r="D91" s="86" t="s">
        <v>2245</v>
      </c>
      <c r="E91" s="86" t="s">
        <v>2242</v>
      </c>
      <c r="F91" s="87" t="s">
        <v>1892</v>
      </c>
      <c r="G91" s="78">
        <v>0.9</v>
      </c>
      <c r="H91" s="88" t="e">
        <f>SUMIF([1]报价结算清单!$E$12:$E$573,A91,[1]报价结算清单!$P$12:$P$573)</f>
        <v>#VALUE!</v>
      </c>
    </row>
    <row r="92" spans="1:8" s="89" customFormat="1" ht="15">
      <c r="A92" s="86" t="s">
        <v>2246</v>
      </c>
      <c r="B92" s="86" t="s">
        <v>2152</v>
      </c>
      <c r="C92" s="86" t="s">
        <v>2247</v>
      </c>
      <c r="D92" s="86" t="s">
        <v>2241</v>
      </c>
      <c r="E92" s="86" t="s">
        <v>2248</v>
      </c>
      <c r="F92" s="87" t="s">
        <v>1892</v>
      </c>
      <c r="G92" s="78">
        <v>0.9</v>
      </c>
      <c r="H92" s="88" t="e">
        <f>SUMIF([1]报价结算清单!$E$12:$E$573,A92,[1]报价结算清单!$P$12:$P$573)</f>
        <v>#VALUE!</v>
      </c>
    </row>
    <row r="93" spans="1:8" ht="30">
      <c r="A93" s="86" t="s">
        <v>2249</v>
      </c>
      <c r="B93" s="86" t="s">
        <v>2152</v>
      </c>
      <c r="C93" s="86" t="s">
        <v>2250</v>
      </c>
      <c r="D93" s="86" t="s">
        <v>2251</v>
      </c>
      <c r="E93" s="86" t="s">
        <v>2252</v>
      </c>
      <c r="F93" s="87" t="s">
        <v>2253</v>
      </c>
      <c r="G93" s="78">
        <v>50</v>
      </c>
      <c r="H93" s="88" t="e">
        <f>SUMIF([1]报价结算清单!$E$12:$E$573,A93,[1]报价结算清单!$P$12:$P$573)</f>
        <v>#VALUE!</v>
      </c>
    </row>
    <row r="94" spans="1:8" ht="30">
      <c r="A94" s="86" t="s">
        <v>2254</v>
      </c>
      <c r="B94" s="86" t="s">
        <v>2152</v>
      </c>
      <c r="C94" s="86" t="s">
        <v>2250</v>
      </c>
      <c r="D94" s="86" t="s">
        <v>2255</v>
      </c>
      <c r="E94" s="86" t="s">
        <v>2252</v>
      </c>
      <c r="F94" s="87" t="s">
        <v>2253</v>
      </c>
      <c r="G94" s="78">
        <v>63</v>
      </c>
      <c r="H94" s="88" t="e">
        <f>SUMIF([1]报价结算清单!$E$12:$E$573,A94,[1]报价结算清单!$P$12:$P$573)</f>
        <v>#VALUE!</v>
      </c>
    </row>
    <row r="95" spans="1:8" ht="30">
      <c r="A95" s="86" t="s">
        <v>2256</v>
      </c>
      <c r="B95" s="86" t="s">
        <v>2152</v>
      </c>
      <c r="C95" s="86" t="s">
        <v>2250</v>
      </c>
      <c r="D95" s="86" t="s">
        <v>2257</v>
      </c>
      <c r="E95" s="86" t="s">
        <v>2258</v>
      </c>
      <c r="F95" s="87" t="s">
        <v>2253</v>
      </c>
      <c r="G95" s="78">
        <v>30</v>
      </c>
      <c r="H95" s="88" t="e">
        <f>SUMIF([1]报价结算清单!$E$12:$E$573,A95,[1]报价结算清单!$P$12:$P$573)</f>
        <v>#VALUE!</v>
      </c>
    </row>
    <row r="96" spans="1:8" ht="30">
      <c r="A96" s="86" t="s">
        <v>2259</v>
      </c>
      <c r="B96" s="86" t="s">
        <v>2152</v>
      </c>
      <c r="C96" s="86" t="s">
        <v>2250</v>
      </c>
      <c r="D96" s="86" t="s">
        <v>2260</v>
      </c>
      <c r="E96" s="86" t="s">
        <v>2261</v>
      </c>
      <c r="F96" s="87" t="s">
        <v>2253</v>
      </c>
      <c r="G96" s="78">
        <v>81</v>
      </c>
      <c r="H96" s="88" t="e">
        <f>SUMIF([1]报价结算清单!$E$12:$E$573,A96,[1]报价结算清单!$P$12:$P$573)</f>
        <v>#VALUE!</v>
      </c>
    </row>
    <row r="97" spans="1:8" ht="28" customHeight="1">
      <c r="A97" s="86" t="s">
        <v>2262</v>
      </c>
      <c r="B97" s="86" t="s">
        <v>2152</v>
      </c>
      <c r="C97" s="86" t="s">
        <v>1908</v>
      </c>
      <c r="D97" s="86" t="s">
        <v>2263</v>
      </c>
      <c r="E97" s="86" t="s">
        <v>2264</v>
      </c>
      <c r="F97" s="87" t="s">
        <v>74</v>
      </c>
      <c r="G97" s="91">
        <v>9</v>
      </c>
      <c r="H97" s="88" t="e">
        <f>SUMIF([1]报价结算清单!$E$12:$E$573,A97,[1]报价结算清单!$P$12:$P$573)</f>
        <v>#VALUE!</v>
      </c>
    </row>
    <row r="98" spans="1:8" ht="32" customHeight="1">
      <c r="A98" s="86" t="s">
        <v>2265</v>
      </c>
      <c r="B98" s="86" t="s">
        <v>2152</v>
      </c>
      <c r="C98" s="86" t="s">
        <v>1908</v>
      </c>
      <c r="D98" s="86" t="s">
        <v>2266</v>
      </c>
      <c r="E98" s="86" t="s">
        <v>2267</v>
      </c>
      <c r="F98" s="87" t="s">
        <v>74</v>
      </c>
      <c r="G98" s="78">
        <v>5</v>
      </c>
      <c r="H98" s="88" t="e">
        <f>SUMIF([1]报价结算清单!$E$12:$E$573,A98,[1]报价结算清单!$P$12:$P$573)</f>
        <v>#VALUE!</v>
      </c>
    </row>
    <row r="99" spans="1:8" ht="30">
      <c r="A99" s="86" t="s">
        <v>2268</v>
      </c>
      <c r="B99" s="86" t="s">
        <v>2152</v>
      </c>
      <c r="C99" s="86" t="s">
        <v>1908</v>
      </c>
      <c r="D99" s="86" t="s">
        <v>2269</v>
      </c>
      <c r="E99" s="86" t="s">
        <v>2270</v>
      </c>
      <c r="F99" s="87" t="s">
        <v>74</v>
      </c>
      <c r="G99" s="78">
        <v>9</v>
      </c>
      <c r="H99" s="88" t="e">
        <f>SUMIF([1]报价结算清单!$E$12:$E$573,A99,[1]报价结算清单!$P$12:$P$573)</f>
        <v>#VALUE!</v>
      </c>
    </row>
    <row r="100" spans="1:8" ht="30">
      <c r="A100" s="86" t="s">
        <v>2271</v>
      </c>
      <c r="B100" s="86" t="s">
        <v>2152</v>
      </c>
      <c r="C100" s="86" t="s">
        <v>1908</v>
      </c>
      <c r="D100" s="86" t="s">
        <v>2272</v>
      </c>
      <c r="E100" s="86" t="s">
        <v>2270</v>
      </c>
      <c r="F100" s="87" t="s">
        <v>74</v>
      </c>
      <c r="G100" s="78">
        <v>18</v>
      </c>
      <c r="H100" s="88" t="e">
        <f>SUMIF([1]报价结算清单!$E$12:$E$573,A100,[1]报价结算清单!$P$12:$P$573)</f>
        <v>#VALUE!</v>
      </c>
    </row>
    <row r="101" spans="1:8" ht="15">
      <c r="A101" s="86" t="s">
        <v>2273</v>
      </c>
      <c r="B101" s="86" t="s">
        <v>2274</v>
      </c>
      <c r="C101" s="86" t="s">
        <v>2274</v>
      </c>
      <c r="D101" s="86" t="s">
        <v>2275</v>
      </c>
      <c r="E101" s="86" t="s">
        <v>2276</v>
      </c>
      <c r="F101" s="87" t="s">
        <v>74</v>
      </c>
      <c r="G101" s="78">
        <v>31</v>
      </c>
      <c r="H101" s="88" t="e">
        <f>SUMIF([1]报价结算清单!$E$12:$E$573,A101,[1]报价结算清单!$P$12:$P$573)</f>
        <v>#VALUE!</v>
      </c>
    </row>
    <row r="102" spans="1:8" ht="15">
      <c r="A102" s="86" t="s">
        <v>2277</v>
      </c>
      <c r="B102" s="86" t="s">
        <v>2274</v>
      </c>
      <c r="C102" s="86" t="s">
        <v>2274</v>
      </c>
      <c r="D102" s="86" t="s">
        <v>2278</v>
      </c>
      <c r="E102" s="86" t="s">
        <v>2276</v>
      </c>
      <c r="F102" s="87" t="s">
        <v>74</v>
      </c>
      <c r="G102" s="78">
        <v>50</v>
      </c>
      <c r="H102" s="88" t="e">
        <f>SUMIF([1]报价结算清单!$E$12:$E$573,A102,[1]报价结算清单!$P$12:$P$573)</f>
        <v>#VALUE!</v>
      </c>
    </row>
    <row r="103" spans="1:8" ht="15">
      <c r="A103" s="86" t="s">
        <v>2279</v>
      </c>
      <c r="B103" s="86" t="s">
        <v>2274</v>
      </c>
      <c r="C103" s="86" t="s">
        <v>2274</v>
      </c>
      <c r="D103" s="86" t="s">
        <v>2280</v>
      </c>
      <c r="E103" s="86" t="s">
        <v>2276</v>
      </c>
      <c r="F103" s="87" t="s">
        <v>74</v>
      </c>
      <c r="G103" s="78">
        <v>100</v>
      </c>
      <c r="H103" s="88" t="e">
        <f>SUMIF([1]报价结算清单!$E$12:$E$573,A103,[1]报价结算清单!$P$12:$P$573)</f>
        <v>#VALUE!</v>
      </c>
    </row>
    <row r="104" spans="1:8" ht="15">
      <c r="A104" s="86" t="s">
        <v>2281</v>
      </c>
      <c r="B104" s="86" t="s">
        <v>2282</v>
      </c>
      <c r="C104" s="86" t="s">
        <v>2283</v>
      </c>
      <c r="D104" s="86" t="s">
        <v>2284</v>
      </c>
      <c r="E104" s="86" t="s">
        <v>2285</v>
      </c>
      <c r="F104" s="87" t="s">
        <v>2286</v>
      </c>
      <c r="G104" s="78">
        <v>280</v>
      </c>
      <c r="H104" s="88" t="e">
        <f>SUMIF([1]报价结算清单!$E$12:$E$573,A104,[1]报价结算清单!$P$12:$P$573)</f>
        <v>#VALUE!</v>
      </c>
    </row>
    <row r="105" spans="1:8" ht="15">
      <c r="A105" s="86" t="s">
        <v>2287</v>
      </c>
      <c r="B105" s="86" t="s">
        <v>2282</v>
      </c>
      <c r="C105" s="86" t="s">
        <v>2283</v>
      </c>
      <c r="D105" s="86" t="s">
        <v>2284</v>
      </c>
      <c r="E105" s="86" t="s">
        <v>2288</v>
      </c>
      <c r="F105" s="87" t="s">
        <v>2286</v>
      </c>
      <c r="G105" s="78">
        <v>800</v>
      </c>
      <c r="H105" s="88" t="e">
        <f>SUMIF([1]报价结算清单!$E$12:$E$573,A105,[1]报价结算清单!$P$12:$P$573)</f>
        <v>#VALUE!</v>
      </c>
    </row>
    <row r="106" spans="1:8" s="89" customFormat="1" ht="15">
      <c r="A106" s="86" t="s">
        <v>2289</v>
      </c>
      <c r="B106" s="86" t="s">
        <v>2282</v>
      </c>
      <c r="C106" s="86" t="s">
        <v>2283</v>
      </c>
      <c r="D106" s="86" t="s">
        <v>2284</v>
      </c>
      <c r="E106" s="86" t="s">
        <v>2290</v>
      </c>
      <c r="F106" s="87" t="s">
        <v>2286</v>
      </c>
      <c r="G106" s="78">
        <v>1500</v>
      </c>
      <c r="H106" s="88" t="e">
        <f>SUMIF([1]报价结算清单!$E$12:$E$573,A106,[1]报价结算清单!$P$12:$P$573)</f>
        <v>#VALUE!</v>
      </c>
    </row>
    <row r="107" spans="1:8" s="89" customFormat="1" ht="15">
      <c r="A107" s="86" t="s">
        <v>2291</v>
      </c>
      <c r="B107" s="86" t="s">
        <v>2282</v>
      </c>
      <c r="C107" s="86" t="s">
        <v>2283</v>
      </c>
      <c r="D107" s="86" t="s">
        <v>2284</v>
      </c>
      <c r="E107" s="86" t="s">
        <v>2292</v>
      </c>
      <c r="F107" s="87" t="s">
        <v>2286</v>
      </c>
      <c r="G107" s="78">
        <v>2000</v>
      </c>
      <c r="H107" s="88" t="e">
        <f>SUMIF([1]报价结算清单!$E$12:$E$573,A107,[1]报价结算清单!$P$12:$P$573)</f>
        <v>#VALUE!</v>
      </c>
    </row>
    <row r="108" spans="1:8" s="89" customFormat="1" ht="15">
      <c r="A108" s="86" t="s">
        <v>2293</v>
      </c>
      <c r="B108" s="86" t="s">
        <v>2282</v>
      </c>
      <c r="C108" s="86" t="s">
        <v>2283</v>
      </c>
      <c r="D108" s="86" t="s">
        <v>2284</v>
      </c>
      <c r="E108" s="86" t="s">
        <v>2294</v>
      </c>
      <c r="F108" s="87" t="s">
        <v>2286</v>
      </c>
      <c r="G108" s="78">
        <v>2880</v>
      </c>
      <c r="H108" s="88" t="e">
        <f>SUMIF([1]报价结算清单!$E$12:$E$573,A108,[1]报价结算清单!$P$12:$P$573)</f>
        <v>#VALUE!</v>
      </c>
    </row>
    <row r="109" spans="1:8" s="89" customFormat="1" ht="15">
      <c r="A109" s="86" t="s">
        <v>2295</v>
      </c>
      <c r="B109" s="86" t="s">
        <v>2296</v>
      </c>
      <c r="C109" s="86" t="s">
        <v>2297</v>
      </c>
      <c r="D109" s="86" t="s">
        <v>2298</v>
      </c>
      <c r="E109" s="86" t="s">
        <v>2299</v>
      </c>
      <c r="F109" s="87" t="s">
        <v>85</v>
      </c>
      <c r="G109" s="78">
        <v>1000</v>
      </c>
      <c r="H109" s="88" t="e">
        <f>SUMIF([1]报价结算清单!$E$12:$E$573,A109,[1]报价结算清单!$P$12:$P$573)</f>
        <v>#VALUE!</v>
      </c>
    </row>
    <row r="110" spans="1:8" s="89" customFormat="1">
      <c r="A110" s="92"/>
      <c r="B110" s="93"/>
      <c r="C110" s="93"/>
      <c r="D110" s="93"/>
      <c r="E110" s="93"/>
      <c r="F110" s="93"/>
      <c r="G110" s="78" t="e">
        <v>#N/A</v>
      </c>
      <c r="H110" s="94"/>
    </row>
    <row r="111" spans="1:8" ht="45">
      <c r="A111" s="86" t="s">
        <v>2300</v>
      </c>
      <c r="B111" s="86" t="s">
        <v>2301</v>
      </c>
      <c r="C111" s="86" t="s">
        <v>2302</v>
      </c>
      <c r="D111" s="86" t="s">
        <v>2303</v>
      </c>
      <c r="E111" s="86" t="s">
        <v>2304</v>
      </c>
      <c r="F111" s="87" t="s">
        <v>80</v>
      </c>
      <c r="G111" s="91">
        <v>1000</v>
      </c>
      <c r="H111" s="88" t="e">
        <f>SUMIF([1]报价结算清单!$E$12:$E$573,A111,[1]报价结算清单!$P$12:$P$573)</f>
        <v>#VALUE!</v>
      </c>
    </row>
    <row r="112" spans="1:8" ht="45">
      <c r="A112" s="86" t="s">
        <v>2305</v>
      </c>
      <c r="B112" s="86" t="s">
        <v>2301</v>
      </c>
      <c r="C112" s="86" t="s">
        <v>2302</v>
      </c>
      <c r="D112" s="86" t="s">
        <v>2306</v>
      </c>
      <c r="E112" s="86" t="s">
        <v>2304</v>
      </c>
      <c r="F112" s="87" t="s">
        <v>80</v>
      </c>
      <c r="G112" s="91">
        <v>700</v>
      </c>
      <c r="H112" s="88" t="e">
        <f>SUMIF([1]报价结算清单!$E$12:$E$573,A112,[1]报价结算清单!$P$12:$P$573)</f>
        <v>#VALUE!</v>
      </c>
    </row>
    <row r="113" spans="1:8" s="89" customFormat="1" ht="45">
      <c r="A113" s="86" t="s">
        <v>2307</v>
      </c>
      <c r="B113" s="86" t="s">
        <v>2301</v>
      </c>
      <c r="C113" s="86" t="s">
        <v>2302</v>
      </c>
      <c r="D113" s="86" t="s">
        <v>2308</v>
      </c>
      <c r="E113" s="86" t="s">
        <v>2309</v>
      </c>
      <c r="F113" s="87" t="s">
        <v>80</v>
      </c>
      <c r="G113" s="91">
        <v>500</v>
      </c>
      <c r="H113" s="88" t="e">
        <f>SUMIF([1]报价结算清单!$E$12:$E$573,A113,[1]报价结算清单!$P$12:$P$573)</f>
        <v>#VALUE!</v>
      </c>
    </row>
    <row r="114" spans="1:8" s="89" customFormat="1" ht="45">
      <c r="A114" s="86" t="s">
        <v>2310</v>
      </c>
      <c r="B114" s="86" t="s">
        <v>2301</v>
      </c>
      <c r="C114" s="86" t="s">
        <v>2302</v>
      </c>
      <c r="D114" s="86" t="s">
        <v>2311</v>
      </c>
      <c r="E114" s="86" t="s">
        <v>2309</v>
      </c>
      <c r="F114" s="87" t="s">
        <v>80</v>
      </c>
      <c r="G114" s="78">
        <v>350</v>
      </c>
      <c r="H114" s="88" t="e">
        <f>SUMIF([1]报价结算清单!$E$12:$E$573,A114,[1]报价结算清单!$P$12:$P$573)</f>
        <v>#VALUE!</v>
      </c>
    </row>
    <row r="115" spans="1:8" s="89" customFormat="1" ht="45">
      <c r="A115" s="86" t="s">
        <v>2312</v>
      </c>
      <c r="B115" s="86" t="s">
        <v>2301</v>
      </c>
      <c r="C115" s="86" t="s">
        <v>2302</v>
      </c>
      <c r="D115" s="86" t="s">
        <v>2313</v>
      </c>
      <c r="E115" s="86" t="s">
        <v>2314</v>
      </c>
      <c r="F115" s="87" t="s">
        <v>80</v>
      </c>
      <c r="G115" s="78">
        <v>400</v>
      </c>
      <c r="H115" s="88" t="e">
        <f>SUMIF([1]报价结算清单!$E$12:$E$573,A115,[1]报价结算清单!$P$12:$P$573)</f>
        <v>#VALUE!</v>
      </c>
    </row>
    <row r="116" spans="1:8" s="89" customFormat="1" ht="45">
      <c r="A116" s="86" t="s">
        <v>2315</v>
      </c>
      <c r="B116" s="86" t="s">
        <v>2301</v>
      </c>
      <c r="C116" s="86" t="s">
        <v>2316</v>
      </c>
      <c r="D116" s="86" t="s">
        <v>2317</v>
      </c>
      <c r="E116" s="86" t="s">
        <v>2318</v>
      </c>
      <c r="F116" s="87" t="s">
        <v>85</v>
      </c>
      <c r="G116" s="91">
        <v>4200</v>
      </c>
      <c r="H116" s="88" t="e">
        <f>SUMIF([1]报价结算清单!$E$12:$E$573,A116,[1]报价结算清单!$P$12:$P$573)</f>
        <v>#VALUE!</v>
      </c>
    </row>
    <row r="117" spans="1:8" s="89" customFormat="1" ht="45">
      <c r="A117" s="86" t="s">
        <v>2319</v>
      </c>
      <c r="B117" s="86" t="s">
        <v>2301</v>
      </c>
      <c r="C117" s="86" t="s">
        <v>2316</v>
      </c>
      <c r="D117" s="86" t="s">
        <v>2320</v>
      </c>
      <c r="E117" s="86" t="s">
        <v>2321</v>
      </c>
      <c r="F117" s="87" t="s">
        <v>85</v>
      </c>
      <c r="G117" s="91">
        <v>3600</v>
      </c>
      <c r="H117" s="88" t="e">
        <f>SUMIF([1]报价结算清单!$E$12:$E$573,A117,[1]报价结算清单!$P$12:$P$573)</f>
        <v>#VALUE!</v>
      </c>
    </row>
    <row r="118" spans="1:8" s="89" customFormat="1" ht="45">
      <c r="A118" s="86" t="s">
        <v>2322</v>
      </c>
      <c r="B118" s="86" t="s">
        <v>2301</v>
      </c>
      <c r="C118" s="86" t="s">
        <v>2316</v>
      </c>
      <c r="D118" s="86" t="s">
        <v>2323</v>
      </c>
      <c r="E118" s="86" t="s">
        <v>2324</v>
      </c>
      <c r="F118" s="87" t="s">
        <v>85</v>
      </c>
      <c r="G118" s="91">
        <v>3000</v>
      </c>
      <c r="H118" s="88" t="e">
        <f>SUMIF([1]报价结算清单!$E$12:$E$573,A118,[1]报价结算清单!$P$12:$P$573)</f>
        <v>#VALUE!</v>
      </c>
    </row>
    <row r="119" spans="1:8" s="89" customFormat="1" ht="45">
      <c r="A119" s="86" t="s">
        <v>2325</v>
      </c>
      <c r="B119" s="86" t="s">
        <v>2301</v>
      </c>
      <c r="C119" s="86" t="s">
        <v>2316</v>
      </c>
      <c r="D119" s="86" t="s">
        <v>2326</v>
      </c>
      <c r="E119" s="86" t="s">
        <v>2327</v>
      </c>
      <c r="F119" s="87" t="s">
        <v>85</v>
      </c>
      <c r="G119" s="78">
        <v>1500</v>
      </c>
      <c r="H119" s="88" t="e">
        <f>SUMIF([1]报价结算清单!$E$12:$E$573,A119,[1]报价结算清单!$P$12:$P$573)</f>
        <v>#VALUE!</v>
      </c>
    </row>
    <row r="120" spans="1:8" s="89" customFormat="1" ht="45">
      <c r="A120" s="86" t="s">
        <v>2328</v>
      </c>
      <c r="B120" s="86" t="s">
        <v>2301</v>
      </c>
      <c r="C120" s="86" t="s">
        <v>2316</v>
      </c>
      <c r="D120" s="86" t="s">
        <v>2329</v>
      </c>
      <c r="E120" s="86" t="s">
        <v>2330</v>
      </c>
      <c r="F120" s="87" t="s">
        <v>85</v>
      </c>
      <c r="G120" s="78">
        <v>1100</v>
      </c>
      <c r="H120" s="88" t="e">
        <f>SUMIF([1]报价结算清单!$E$12:$E$573,A120,[1]报价结算清单!$P$12:$P$573)</f>
        <v>#VALUE!</v>
      </c>
    </row>
    <row r="121" spans="1:8" s="89" customFormat="1" ht="15">
      <c r="A121" s="86" t="s">
        <v>2331</v>
      </c>
      <c r="B121" s="86" t="s">
        <v>2301</v>
      </c>
      <c r="C121" s="86" t="s">
        <v>2332</v>
      </c>
      <c r="D121" s="86" t="s">
        <v>2333</v>
      </c>
      <c r="E121" s="86" t="s">
        <v>2334</v>
      </c>
      <c r="F121" s="87" t="s">
        <v>85</v>
      </c>
      <c r="G121" s="78">
        <v>2061</v>
      </c>
      <c r="H121" s="88" t="e">
        <f>SUMIF([1]报价结算清单!$E$12:$E$573,A121,[1]报价结算清单!$P$12:$P$573)</f>
        <v>#VALUE!</v>
      </c>
    </row>
    <row r="122" spans="1:8" s="89" customFormat="1" ht="45">
      <c r="A122" s="86" t="s">
        <v>2335</v>
      </c>
      <c r="B122" s="86" t="s">
        <v>2301</v>
      </c>
      <c r="C122" s="86" t="s">
        <v>2332</v>
      </c>
      <c r="D122" s="86" t="s">
        <v>2336</v>
      </c>
      <c r="E122" s="86" t="s">
        <v>2337</v>
      </c>
      <c r="F122" s="87" t="s">
        <v>85</v>
      </c>
      <c r="G122" s="78">
        <v>1500</v>
      </c>
      <c r="H122" s="88" t="e">
        <f>SUMIF([1]报价结算清单!$E$12:$E$573,A122,[1]报价结算清单!$P$12:$P$573)</f>
        <v>#VALUE!</v>
      </c>
    </row>
    <row r="123" spans="1:8" s="89" customFormat="1" ht="15">
      <c r="A123" s="86" t="s">
        <v>2338</v>
      </c>
      <c r="B123" s="86" t="s">
        <v>2301</v>
      </c>
      <c r="C123" s="86" t="s">
        <v>2332</v>
      </c>
      <c r="D123" s="86" t="s">
        <v>2339</v>
      </c>
      <c r="E123" s="86" t="s">
        <v>2340</v>
      </c>
      <c r="F123" s="87" t="s">
        <v>85</v>
      </c>
      <c r="G123" s="91">
        <v>600</v>
      </c>
      <c r="H123" s="88" t="e">
        <f>SUMIF([1]报价结算清单!$E$12:$E$573,A123,[1]报价结算清单!$P$12:$P$573)</f>
        <v>#VALUE!</v>
      </c>
    </row>
    <row r="124" spans="1:8" s="89" customFormat="1" ht="45">
      <c r="A124" s="86" t="s">
        <v>2341</v>
      </c>
      <c r="B124" s="86" t="s">
        <v>2301</v>
      </c>
      <c r="C124" s="86" t="s">
        <v>2332</v>
      </c>
      <c r="D124" s="86" t="s">
        <v>2342</v>
      </c>
      <c r="E124" s="86" t="s">
        <v>2343</v>
      </c>
      <c r="F124" s="87" t="s">
        <v>85</v>
      </c>
      <c r="G124" s="78">
        <v>779</v>
      </c>
      <c r="H124" s="88" t="e">
        <f>SUMIF([1]报价结算清单!$E$12:$E$573,A124,[1]报价结算清单!$P$12:$P$573)</f>
        <v>#VALUE!</v>
      </c>
    </row>
    <row r="125" spans="1:8" s="89" customFormat="1" ht="45">
      <c r="A125" s="86" t="s">
        <v>2344</v>
      </c>
      <c r="B125" s="86" t="s">
        <v>2301</v>
      </c>
      <c r="C125" s="86" t="s">
        <v>2332</v>
      </c>
      <c r="D125" s="86" t="s">
        <v>2345</v>
      </c>
      <c r="E125" s="86" t="s">
        <v>2346</v>
      </c>
      <c r="F125" s="87" t="s">
        <v>85</v>
      </c>
      <c r="G125" s="78">
        <v>492</v>
      </c>
      <c r="H125" s="88" t="e">
        <f>SUMIF([1]报价结算清单!$E$12:$E$573,A125,[1]报价结算清单!$P$12:$P$573)</f>
        <v>#VALUE!</v>
      </c>
    </row>
    <row r="126" spans="1:8" s="89" customFormat="1" ht="30">
      <c r="A126" s="86" t="s">
        <v>2347</v>
      </c>
      <c r="B126" s="86" t="s">
        <v>2301</v>
      </c>
      <c r="C126" s="86" t="s">
        <v>2332</v>
      </c>
      <c r="D126" s="86" t="s">
        <v>2348</v>
      </c>
      <c r="E126" s="86" t="s">
        <v>2076</v>
      </c>
      <c r="F126" s="87" t="s">
        <v>85</v>
      </c>
      <c r="G126" s="78">
        <v>233</v>
      </c>
      <c r="H126" s="88" t="e">
        <f>SUMIF([1]报价结算清单!$E$12:$E$573,A126,[1]报价结算清单!$P$12:$P$573)</f>
        <v>#VALUE!</v>
      </c>
    </row>
    <row r="127" spans="1:8" s="89" customFormat="1" ht="30">
      <c r="A127" s="86" t="s">
        <v>2349</v>
      </c>
      <c r="B127" s="86" t="s">
        <v>2301</v>
      </c>
      <c r="C127" s="86" t="s">
        <v>2332</v>
      </c>
      <c r="D127" s="86" t="s">
        <v>2350</v>
      </c>
      <c r="E127" s="86" t="s">
        <v>2076</v>
      </c>
      <c r="F127" s="87" t="s">
        <v>85</v>
      </c>
      <c r="G127" s="78">
        <v>152</v>
      </c>
      <c r="H127" s="88" t="e">
        <f>SUMIF([1]报价结算清单!$E$12:$E$573,A127,[1]报价结算清单!$P$12:$P$573)</f>
        <v>#VALUE!</v>
      </c>
    </row>
    <row r="128" spans="1:8" s="89" customFormat="1" ht="30">
      <c r="A128" s="86" t="s">
        <v>2351</v>
      </c>
      <c r="B128" s="86" t="s">
        <v>2301</v>
      </c>
      <c r="C128" s="86" t="s">
        <v>2352</v>
      </c>
      <c r="D128" s="86" t="s">
        <v>2353</v>
      </c>
      <c r="E128" s="86" t="s">
        <v>2354</v>
      </c>
      <c r="F128" s="87" t="s">
        <v>85</v>
      </c>
      <c r="G128" s="78">
        <v>1767</v>
      </c>
      <c r="H128" s="88" t="e">
        <f>SUMIF([1]报价结算清单!$E$12:$E$573,A128,[1]报价结算清单!$P$12:$P$573)</f>
        <v>#VALUE!</v>
      </c>
    </row>
    <row r="129" spans="1:8" s="89" customFormat="1" ht="30">
      <c r="A129" s="86" t="s">
        <v>2355</v>
      </c>
      <c r="B129" s="86" t="s">
        <v>2301</v>
      </c>
      <c r="C129" s="86" t="s">
        <v>2352</v>
      </c>
      <c r="D129" s="86" t="s">
        <v>2356</v>
      </c>
      <c r="E129" s="86" t="s">
        <v>2357</v>
      </c>
      <c r="F129" s="87" t="s">
        <v>85</v>
      </c>
      <c r="G129" s="78">
        <v>200</v>
      </c>
      <c r="H129" s="88" t="e">
        <f>SUMIF([1]报价结算清单!$E$12:$E$573,A129,[1]报价结算清单!$P$12:$P$573)</f>
        <v>#VALUE!</v>
      </c>
    </row>
    <row r="130" spans="1:8" s="89" customFormat="1" ht="30">
      <c r="A130" s="86" t="s">
        <v>2358</v>
      </c>
      <c r="B130" s="86" t="s">
        <v>2301</v>
      </c>
      <c r="C130" s="86" t="s">
        <v>2359</v>
      </c>
      <c r="D130" s="86" t="s">
        <v>2360</v>
      </c>
      <c r="E130" s="86" t="s">
        <v>2361</v>
      </c>
      <c r="F130" s="87" t="s">
        <v>1922</v>
      </c>
      <c r="G130" s="78">
        <v>470</v>
      </c>
      <c r="H130" s="88" t="e">
        <f>SUMIF([1]报价结算清单!$E$12:$E$573,A130,[1]报价结算清单!$P$12:$P$573)</f>
        <v>#VALUE!</v>
      </c>
    </row>
    <row r="131" spans="1:8" s="89" customFormat="1" ht="30">
      <c r="A131" s="86" t="s">
        <v>2362</v>
      </c>
      <c r="B131" s="86" t="s">
        <v>2301</v>
      </c>
      <c r="C131" s="86" t="s">
        <v>2359</v>
      </c>
      <c r="D131" s="86" t="s">
        <v>2363</v>
      </c>
      <c r="E131" s="86" t="s">
        <v>2361</v>
      </c>
      <c r="F131" s="87" t="s">
        <v>1922</v>
      </c>
      <c r="G131" s="78">
        <v>806</v>
      </c>
      <c r="H131" s="88" t="e">
        <f>SUMIF([1]报价结算清单!$E$12:$E$573,A131,[1]报价结算清单!$P$12:$P$573)</f>
        <v>#VALUE!</v>
      </c>
    </row>
    <row r="132" spans="1:8" s="89" customFormat="1" ht="30">
      <c r="A132" s="86" t="s">
        <v>2364</v>
      </c>
      <c r="B132" s="86" t="s">
        <v>2301</v>
      </c>
      <c r="C132" s="86" t="s">
        <v>2359</v>
      </c>
      <c r="D132" s="86" t="s">
        <v>2365</v>
      </c>
      <c r="E132" s="86" t="s">
        <v>2361</v>
      </c>
      <c r="F132" s="87" t="s">
        <v>1922</v>
      </c>
      <c r="G132" s="78">
        <v>1374</v>
      </c>
      <c r="H132" s="88" t="e">
        <f>SUMIF([1]报价结算清单!$E$12:$E$573,A132,[1]报价结算清单!$P$12:$P$573)</f>
        <v>#VALUE!</v>
      </c>
    </row>
    <row r="133" spans="1:8" s="89" customFormat="1" ht="30">
      <c r="A133" s="86" t="s">
        <v>2366</v>
      </c>
      <c r="B133" s="86" t="s">
        <v>2301</v>
      </c>
      <c r="C133" s="86" t="s">
        <v>2359</v>
      </c>
      <c r="D133" s="86" t="s">
        <v>2367</v>
      </c>
      <c r="E133" s="86" t="s">
        <v>2076</v>
      </c>
      <c r="F133" s="87" t="s">
        <v>74</v>
      </c>
      <c r="G133" s="78">
        <v>100</v>
      </c>
      <c r="H133" s="88" t="e">
        <f>SUMIF([1]报价结算清单!$E$12:$E$573,A133,[1]报价结算清单!$P$12:$P$573)</f>
        <v>#VALUE!</v>
      </c>
    </row>
    <row r="134" spans="1:8" s="89" customFormat="1" ht="30">
      <c r="A134" s="86" t="s">
        <v>2368</v>
      </c>
      <c r="B134" s="86" t="s">
        <v>2369</v>
      </c>
      <c r="C134" s="86" t="s">
        <v>2370</v>
      </c>
      <c r="D134" s="86" t="s">
        <v>2371</v>
      </c>
      <c r="E134" s="86" t="s">
        <v>2372</v>
      </c>
      <c r="F134" s="87" t="s">
        <v>85</v>
      </c>
      <c r="G134" s="78">
        <v>950</v>
      </c>
      <c r="H134" s="88" t="e">
        <f>SUMIF([1]报价结算清单!$E$12:$E$573,A134,[1]报价结算清单!$P$12:$P$573)</f>
        <v>#VALUE!</v>
      </c>
    </row>
    <row r="135" spans="1:8" ht="30">
      <c r="A135" s="86" t="s">
        <v>2373</v>
      </c>
      <c r="B135" s="86" t="s">
        <v>2369</v>
      </c>
      <c r="C135" s="86" t="s">
        <v>2370</v>
      </c>
      <c r="D135" s="86" t="s">
        <v>2374</v>
      </c>
      <c r="E135" s="86" t="s">
        <v>2372</v>
      </c>
      <c r="F135" s="87" t="s">
        <v>85</v>
      </c>
      <c r="G135" s="78">
        <v>1100</v>
      </c>
      <c r="H135" s="88" t="e">
        <f>SUMIF([1]报价结算清单!$E$12:$E$573,A135,[1]报价结算清单!$P$12:$P$573)</f>
        <v>#VALUE!</v>
      </c>
    </row>
    <row r="136" spans="1:8" ht="30">
      <c r="A136" s="86" t="s">
        <v>2375</v>
      </c>
      <c r="B136" s="86" t="s">
        <v>2369</v>
      </c>
      <c r="C136" s="86" t="s">
        <v>2370</v>
      </c>
      <c r="D136" s="86" t="s">
        <v>2376</v>
      </c>
      <c r="E136" s="86" t="s">
        <v>2372</v>
      </c>
      <c r="F136" s="87" t="s">
        <v>85</v>
      </c>
      <c r="G136" s="91">
        <v>700</v>
      </c>
      <c r="H136" s="88" t="e">
        <f>SUMIF([1]报价结算清单!$E$12:$E$573,A136,[1]报价结算清单!$P$12:$P$573)</f>
        <v>#VALUE!</v>
      </c>
    </row>
    <row r="137" spans="1:8" ht="30">
      <c r="A137" s="86" t="s">
        <v>2377</v>
      </c>
      <c r="B137" s="86" t="s">
        <v>2369</v>
      </c>
      <c r="C137" s="86" t="s">
        <v>2370</v>
      </c>
      <c r="D137" s="86" t="s">
        <v>2378</v>
      </c>
      <c r="E137" s="86" t="s">
        <v>2372</v>
      </c>
      <c r="F137" s="87" t="s">
        <v>85</v>
      </c>
      <c r="G137" s="78">
        <v>722</v>
      </c>
      <c r="H137" s="88" t="e">
        <f>SUMIF([1]报价结算清单!$E$12:$E$573,A137,[1]报价结算清单!$P$12:$P$573)</f>
        <v>#VALUE!</v>
      </c>
    </row>
    <row r="138" spans="1:8" ht="30">
      <c r="A138" s="86" t="s">
        <v>2379</v>
      </c>
      <c r="B138" s="86" t="s">
        <v>2369</v>
      </c>
      <c r="C138" s="86" t="s">
        <v>2370</v>
      </c>
      <c r="D138" s="86" t="s">
        <v>2380</v>
      </c>
      <c r="E138" s="86" t="s">
        <v>2381</v>
      </c>
      <c r="F138" s="87" t="s">
        <v>85</v>
      </c>
      <c r="G138" s="78">
        <v>758</v>
      </c>
      <c r="H138" s="88" t="e">
        <f>SUMIF([1]报价结算清单!$E$12:$E$573,A138,[1]报价结算清单!$P$12:$P$573)</f>
        <v>#VALUE!</v>
      </c>
    </row>
    <row r="139" spans="1:8" ht="30">
      <c r="A139" s="86" t="s">
        <v>2382</v>
      </c>
      <c r="B139" s="86" t="s">
        <v>2369</v>
      </c>
      <c r="C139" s="86" t="s">
        <v>2370</v>
      </c>
      <c r="D139" s="86" t="s">
        <v>2383</v>
      </c>
      <c r="E139" s="86" t="s">
        <v>2381</v>
      </c>
      <c r="F139" s="87" t="s">
        <v>85</v>
      </c>
      <c r="G139" s="78">
        <v>759</v>
      </c>
      <c r="H139" s="88" t="e">
        <f>SUMIF([1]报价结算清单!$E$12:$E$573,A139,[1]报价结算清单!$P$12:$P$573)</f>
        <v>#VALUE!</v>
      </c>
    </row>
    <row r="140" spans="1:8" ht="30">
      <c r="A140" s="86" t="s">
        <v>2384</v>
      </c>
      <c r="B140" s="86" t="s">
        <v>2369</v>
      </c>
      <c r="C140" s="86" t="s">
        <v>2370</v>
      </c>
      <c r="D140" s="86" t="s">
        <v>2385</v>
      </c>
      <c r="E140" s="86" t="s">
        <v>2381</v>
      </c>
      <c r="F140" s="87" t="s">
        <v>85</v>
      </c>
      <c r="G140" s="78">
        <v>600</v>
      </c>
      <c r="H140" s="88" t="e">
        <f>SUMIF([1]报价结算清单!$E$12:$E$573,A140,[1]报价结算清单!$P$12:$P$573)</f>
        <v>#VALUE!</v>
      </c>
    </row>
    <row r="141" spans="1:8" ht="30">
      <c r="A141" s="86" t="s">
        <v>2386</v>
      </c>
      <c r="B141" s="86" t="s">
        <v>2369</v>
      </c>
      <c r="C141" s="86" t="s">
        <v>2387</v>
      </c>
      <c r="D141" s="86" t="s">
        <v>2371</v>
      </c>
      <c r="E141" s="86" t="s">
        <v>2388</v>
      </c>
      <c r="F141" s="87" t="s">
        <v>85</v>
      </c>
      <c r="G141" s="78">
        <v>815</v>
      </c>
      <c r="H141" s="88" t="e">
        <f>SUMIF([1]报价结算清单!$E$12:$E$573,A141,[1]报价结算清单!$P$12:$P$573)</f>
        <v>#VALUE!</v>
      </c>
    </row>
    <row r="142" spans="1:8" ht="30">
      <c r="A142" s="86" t="s">
        <v>2389</v>
      </c>
      <c r="B142" s="86" t="s">
        <v>2369</v>
      </c>
      <c r="C142" s="86" t="s">
        <v>2387</v>
      </c>
      <c r="D142" s="86" t="s">
        <v>2374</v>
      </c>
      <c r="E142" s="86" t="s">
        <v>2388</v>
      </c>
      <c r="F142" s="87" t="s">
        <v>85</v>
      </c>
      <c r="G142" s="78">
        <v>867</v>
      </c>
      <c r="H142" s="88" t="e">
        <f>SUMIF([1]报价结算清单!$E$12:$E$573,A142,[1]报价结算清单!$P$12:$P$573)</f>
        <v>#VALUE!</v>
      </c>
    </row>
    <row r="143" spans="1:8" s="89" customFormat="1" ht="30">
      <c r="A143" s="86" t="s">
        <v>2390</v>
      </c>
      <c r="B143" s="86" t="s">
        <v>2369</v>
      </c>
      <c r="C143" s="86" t="s">
        <v>2387</v>
      </c>
      <c r="D143" s="86" t="s">
        <v>2376</v>
      </c>
      <c r="E143" s="86" t="s">
        <v>2388</v>
      </c>
      <c r="F143" s="87" t="s">
        <v>85</v>
      </c>
      <c r="G143" s="78">
        <v>821</v>
      </c>
      <c r="H143" s="88" t="e">
        <f>SUMIF([1]报价结算清单!$E$12:$E$573,A143,[1]报价结算清单!$P$12:$P$573)</f>
        <v>#VALUE!</v>
      </c>
    </row>
    <row r="144" spans="1:8" s="89" customFormat="1" ht="30">
      <c r="A144" s="86" t="s">
        <v>2391</v>
      </c>
      <c r="B144" s="86" t="s">
        <v>2369</v>
      </c>
      <c r="C144" s="86" t="s">
        <v>2387</v>
      </c>
      <c r="D144" s="86" t="s">
        <v>2378</v>
      </c>
      <c r="E144" s="86" t="s">
        <v>2388</v>
      </c>
      <c r="F144" s="87" t="s">
        <v>85</v>
      </c>
      <c r="G144" s="78">
        <v>629</v>
      </c>
      <c r="H144" s="88" t="e">
        <f>SUMIF([1]报价结算清单!$E$12:$E$573,A144,[1]报价结算清单!$P$12:$P$573)</f>
        <v>#VALUE!</v>
      </c>
    </row>
    <row r="145" spans="1:8" s="89" customFormat="1" ht="30">
      <c r="A145" s="86" t="s">
        <v>2392</v>
      </c>
      <c r="B145" s="86" t="s">
        <v>2369</v>
      </c>
      <c r="C145" s="86" t="s">
        <v>2387</v>
      </c>
      <c r="D145" s="86" t="s">
        <v>2380</v>
      </c>
      <c r="E145" s="86" t="s">
        <v>2393</v>
      </c>
      <c r="F145" s="87" t="s">
        <v>85</v>
      </c>
      <c r="G145" s="78">
        <v>540</v>
      </c>
      <c r="H145" s="88" t="e">
        <f>SUMIF([1]报价结算清单!$E$12:$E$573,A145,[1]报价结算清单!$P$12:$P$573)</f>
        <v>#VALUE!</v>
      </c>
    </row>
    <row r="146" spans="1:8" s="89" customFormat="1" ht="30">
      <c r="A146" s="86" t="s">
        <v>2394</v>
      </c>
      <c r="B146" s="86" t="s">
        <v>2369</v>
      </c>
      <c r="C146" s="86" t="s">
        <v>2387</v>
      </c>
      <c r="D146" s="86" t="s">
        <v>2383</v>
      </c>
      <c r="E146" s="86" t="s">
        <v>2393</v>
      </c>
      <c r="F146" s="87" t="s">
        <v>85</v>
      </c>
      <c r="G146" s="78">
        <v>582</v>
      </c>
      <c r="H146" s="88" t="e">
        <f>SUMIF([1]报价结算清单!$E$12:$E$573,A146,[1]报价结算清单!$P$12:$P$573)</f>
        <v>#VALUE!</v>
      </c>
    </row>
    <row r="147" spans="1:8" s="89" customFormat="1" ht="30">
      <c r="A147" s="86" t="s">
        <v>2395</v>
      </c>
      <c r="B147" s="86" t="s">
        <v>2369</v>
      </c>
      <c r="C147" s="86" t="s">
        <v>2387</v>
      </c>
      <c r="D147" s="86" t="s">
        <v>2385</v>
      </c>
      <c r="E147" s="86" t="s">
        <v>2393</v>
      </c>
      <c r="F147" s="87" t="s">
        <v>85</v>
      </c>
      <c r="G147" s="78">
        <v>514</v>
      </c>
      <c r="H147" s="88" t="e">
        <f>SUMIF([1]报价结算清单!$E$12:$E$573,A147,[1]报价结算清单!$P$12:$P$573)</f>
        <v>#VALUE!</v>
      </c>
    </row>
    <row r="148" spans="1:8" s="89" customFormat="1" ht="30">
      <c r="A148" s="86" t="s">
        <v>2396</v>
      </c>
      <c r="B148" s="86" t="s">
        <v>2369</v>
      </c>
      <c r="C148" s="86" t="s">
        <v>2397</v>
      </c>
      <c r="D148" s="86" t="s">
        <v>2371</v>
      </c>
      <c r="E148" s="86" t="s">
        <v>2398</v>
      </c>
      <c r="F148" s="87" t="s">
        <v>85</v>
      </c>
      <c r="G148" s="78">
        <v>584</v>
      </c>
      <c r="H148" s="88" t="e">
        <f>SUMIF([1]报价结算清单!$E$12:$E$573,A148,[1]报价结算清单!$P$12:$P$573)</f>
        <v>#VALUE!</v>
      </c>
    </row>
    <row r="149" spans="1:8" s="89" customFormat="1" ht="30">
      <c r="A149" s="86" t="s">
        <v>2399</v>
      </c>
      <c r="B149" s="86" t="s">
        <v>2369</v>
      </c>
      <c r="C149" s="86" t="s">
        <v>2397</v>
      </c>
      <c r="D149" s="86" t="s">
        <v>2374</v>
      </c>
      <c r="E149" s="86" t="s">
        <v>2398</v>
      </c>
      <c r="F149" s="87" t="s">
        <v>85</v>
      </c>
      <c r="G149" s="78">
        <v>580</v>
      </c>
      <c r="H149" s="88" t="e">
        <f>SUMIF([1]报价结算清单!$E$12:$E$573,A149,[1]报价结算清单!$P$12:$P$573)</f>
        <v>#VALUE!</v>
      </c>
    </row>
    <row r="150" spans="1:8" s="89" customFormat="1" ht="30">
      <c r="A150" s="86" t="s">
        <v>2400</v>
      </c>
      <c r="B150" s="86" t="s">
        <v>2369</v>
      </c>
      <c r="C150" s="86" t="s">
        <v>2397</v>
      </c>
      <c r="D150" s="86" t="s">
        <v>2376</v>
      </c>
      <c r="E150" s="86" t="s">
        <v>2398</v>
      </c>
      <c r="F150" s="87" t="s">
        <v>85</v>
      </c>
      <c r="G150" s="78">
        <v>564</v>
      </c>
      <c r="H150" s="88" t="e">
        <f>SUMIF([1]报价结算清单!$E$12:$E$573,A150,[1]报价结算清单!$P$12:$P$573)</f>
        <v>#VALUE!</v>
      </c>
    </row>
    <row r="151" spans="1:8" s="89" customFormat="1" ht="30">
      <c r="A151" s="86" t="s">
        <v>2401</v>
      </c>
      <c r="B151" s="86" t="s">
        <v>2369</v>
      </c>
      <c r="C151" s="86" t="s">
        <v>2397</v>
      </c>
      <c r="D151" s="86" t="s">
        <v>2378</v>
      </c>
      <c r="E151" s="86" t="s">
        <v>2398</v>
      </c>
      <c r="F151" s="87" t="s">
        <v>85</v>
      </c>
      <c r="G151" s="78">
        <v>485</v>
      </c>
      <c r="H151" s="88" t="e">
        <f>SUMIF([1]报价结算清单!$E$12:$E$573,A151,[1]报价结算清单!$P$12:$P$573)</f>
        <v>#VALUE!</v>
      </c>
    </row>
    <row r="152" spans="1:8" s="89" customFormat="1" ht="30">
      <c r="A152" s="86" t="s">
        <v>2402</v>
      </c>
      <c r="B152" s="86" t="s">
        <v>2369</v>
      </c>
      <c r="C152" s="86" t="s">
        <v>2397</v>
      </c>
      <c r="D152" s="86" t="s">
        <v>2380</v>
      </c>
      <c r="E152" s="86" t="s">
        <v>2403</v>
      </c>
      <c r="F152" s="87" t="s">
        <v>85</v>
      </c>
      <c r="G152" s="78">
        <v>373</v>
      </c>
      <c r="H152" s="88" t="e">
        <f>SUMIF([1]报价结算清单!$E$12:$E$573,A152,[1]报价结算清单!$P$12:$P$573)</f>
        <v>#VALUE!</v>
      </c>
    </row>
    <row r="153" spans="1:8" s="89" customFormat="1" ht="30">
      <c r="A153" s="86" t="s">
        <v>2404</v>
      </c>
      <c r="B153" s="86" t="s">
        <v>2369</v>
      </c>
      <c r="C153" s="86" t="s">
        <v>2397</v>
      </c>
      <c r="D153" s="86" t="s">
        <v>2383</v>
      </c>
      <c r="E153" s="86" t="s">
        <v>2403</v>
      </c>
      <c r="F153" s="87" t="s">
        <v>85</v>
      </c>
      <c r="G153" s="78">
        <v>400</v>
      </c>
      <c r="H153" s="88" t="e">
        <f>SUMIF([1]报价结算清单!$E$12:$E$573,A153,[1]报价结算清单!$P$12:$P$573)</f>
        <v>#VALUE!</v>
      </c>
    </row>
    <row r="154" spans="1:8" s="89" customFormat="1" ht="30">
      <c r="A154" s="86" t="s">
        <v>2405</v>
      </c>
      <c r="B154" s="86" t="s">
        <v>2369</v>
      </c>
      <c r="C154" s="86" t="s">
        <v>2397</v>
      </c>
      <c r="D154" s="86" t="s">
        <v>2385</v>
      </c>
      <c r="E154" s="86" t="s">
        <v>2403</v>
      </c>
      <c r="F154" s="87" t="s">
        <v>85</v>
      </c>
      <c r="G154" s="78">
        <v>369</v>
      </c>
      <c r="H154" s="88" t="e">
        <f>SUMIF([1]报价结算清单!$E$12:$E$573,A154,[1]报价结算清单!$P$12:$P$573)</f>
        <v>#VALUE!</v>
      </c>
    </row>
    <row r="155" spans="1:8" s="89" customFormat="1" ht="15">
      <c r="A155" s="86" t="s">
        <v>2406</v>
      </c>
      <c r="B155" s="86" t="s">
        <v>2369</v>
      </c>
      <c r="C155" s="86" t="s">
        <v>2407</v>
      </c>
      <c r="D155" s="86" t="s">
        <v>2408</v>
      </c>
      <c r="E155" s="86" t="s">
        <v>2409</v>
      </c>
      <c r="F155" s="87" t="s">
        <v>2410</v>
      </c>
      <c r="G155" s="78">
        <v>368</v>
      </c>
      <c r="H155" s="88" t="e">
        <f>SUMIF([1]报价结算清单!$E$12:$E$573,A155,[1]报价结算清单!$P$12:$P$573)</f>
        <v>#VALUE!</v>
      </c>
    </row>
    <row r="156" spans="1:8" s="89" customFormat="1" ht="30">
      <c r="A156" s="86" t="s">
        <v>2411</v>
      </c>
      <c r="B156" s="86" t="s">
        <v>2369</v>
      </c>
      <c r="C156" s="86" t="s">
        <v>2412</v>
      </c>
      <c r="D156" s="86" t="s">
        <v>2413</v>
      </c>
      <c r="E156" s="86" t="s">
        <v>2414</v>
      </c>
      <c r="F156" s="87" t="s">
        <v>85</v>
      </c>
      <c r="G156" s="78">
        <v>250</v>
      </c>
      <c r="H156" s="88" t="e">
        <f>SUMIF([1]报价结算清单!$E$12:$E$573,A156,[1]报价结算清单!$P$12:$P$573)</f>
        <v>#VALUE!</v>
      </c>
    </row>
    <row r="157" spans="1:8" s="89" customFormat="1" ht="60">
      <c r="A157" s="86" t="s">
        <v>2415</v>
      </c>
      <c r="B157" s="86" t="s">
        <v>2369</v>
      </c>
      <c r="C157" s="86" t="s">
        <v>2416</v>
      </c>
      <c r="D157" s="86" t="s">
        <v>2417</v>
      </c>
      <c r="E157" s="86" t="s">
        <v>2418</v>
      </c>
      <c r="F157" s="87" t="s">
        <v>85</v>
      </c>
      <c r="G157" s="91">
        <v>1200</v>
      </c>
      <c r="H157" s="88" t="e">
        <f>SUMIF([1]报价结算清单!$E$12:$E$573,A157,[1]报价结算清单!$P$12:$P$573)</f>
        <v>#VALUE!</v>
      </c>
    </row>
    <row r="158" spans="1:8" s="89" customFormat="1" ht="30">
      <c r="A158" s="86" t="s">
        <v>2419</v>
      </c>
      <c r="B158" s="86" t="s">
        <v>2369</v>
      </c>
      <c r="C158" s="86" t="s">
        <v>2420</v>
      </c>
      <c r="D158" s="86" t="s">
        <v>2421</v>
      </c>
      <c r="E158" s="86" t="s">
        <v>2422</v>
      </c>
      <c r="F158" s="87" t="s">
        <v>2140</v>
      </c>
      <c r="G158" s="78">
        <v>150</v>
      </c>
      <c r="H158" s="88" t="e">
        <f>SUMIF([1]报价结算清单!$E$12:$E$573,A158,[1]报价结算清单!$P$12:$P$573)</f>
        <v>#VALUE!</v>
      </c>
    </row>
    <row r="159" spans="1:8" s="89" customFormat="1" ht="45">
      <c r="A159" s="86" t="s">
        <v>2423</v>
      </c>
      <c r="B159" s="86" t="s">
        <v>2369</v>
      </c>
      <c r="C159" s="86" t="s">
        <v>2420</v>
      </c>
      <c r="D159" s="86" t="s">
        <v>2424</v>
      </c>
      <c r="E159" s="86" t="s">
        <v>2422</v>
      </c>
      <c r="F159" s="87" t="s">
        <v>2140</v>
      </c>
      <c r="G159" s="78">
        <v>150</v>
      </c>
      <c r="H159" s="88" t="e">
        <f>SUMIF([1]报价结算清单!$E$12:$E$573,A159,[1]报价结算清单!$P$12:$P$573)</f>
        <v>#VALUE!</v>
      </c>
    </row>
    <row r="160" spans="1:8" s="89" customFormat="1" ht="60">
      <c r="A160" s="86" t="s">
        <v>2425</v>
      </c>
      <c r="B160" s="86" t="s">
        <v>2369</v>
      </c>
      <c r="C160" s="86" t="s">
        <v>2420</v>
      </c>
      <c r="D160" s="86" t="s">
        <v>2426</v>
      </c>
      <c r="E160" s="86" t="s">
        <v>2422</v>
      </c>
      <c r="F160" s="87" t="s">
        <v>2140</v>
      </c>
      <c r="G160" s="78">
        <v>190</v>
      </c>
      <c r="H160" s="88" t="e">
        <f>SUMIF([1]报价结算清单!$E$12:$E$573,A160,[1]报价结算清单!$P$12:$P$573)</f>
        <v>#VALUE!</v>
      </c>
    </row>
    <row r="161" spans="1:8" s="89" customFormat="1" ht="30">
      <c r="A161" s="86" t="s">
        <v>2427</v>
      </c>
      <c r="B161" s="86" t="s">
        <v>2369</v>
      </c>
      <c r="C161" s="86" t="s">
        <v>2428</v>
      </c>
      <c r="D161" s="86" t="s">
        <v>2429</v>
      </c>
      <c r="E161" s="86" t="s">
        <v>2076</v>
      </c>
      <c r="F161" s="87" t="s">
        <v>85</v>
      </c>
      <c r="G161" s="78">
        <v>51</v>
      </c>
      <c r="H161" s="88" t="e">
        <f>SUMIF([1]报价结算清单!$E$12:$E$573,A161,[1]报价结算清单!$P$12:$P$573)</f>
        <v>#VALUE!</v>
      </c>
    </row>
    <row r="162" spans="1:8" s="89" customFormat="1" ht="30">
      <c r="A162" s="86" t="s">
        <v>2430</v>
      </c>
      <c r="B162" s="86" t="s">
        <v>2369</v>
      </c>
      <c r="C162" s="86" t="s">
        <v>2428</v>
      </c>
      <c r="D162" s="86" t="s">
        <v>2431</v>
      </c>
      <c r="E162" s="86" t="s">
        <v>2432</v>
      </c>
      <c r="F162" s="87" t="s">
        <v>85</v>
      </c>
      <c r="G162" s="78">
        <v>200</v>
      </c>
      <c r="H162" s="88" t="e">
        <f>SUMIF([1]报价结算清单!$E$12:$E$573,A162,[1]报价结算清单!$P$12:$P$573)</f>
        <v>#VALUE!</v>
      </c>
    </row>
    <row r="163" spans="1:8" s="89" customFormat="1" ht="15">
      <c r="A163" s="86" t="s">
        <v>2433</v>
      </c>
      <c r="B163" s="86" t="s">
        <v>2434</v>
      </c>
      <c r="C163" s="86" t="s">
        <v>2435</v>
      </c>
      <c r="D163" s="86" t="s">
        <v>2436</v>
      </c>
      <c r="E163" s="86" t="s">
        <v>2437</v>
      </c>
      <c r="F163" s="87" t="s">
        <v>2438</v>
      </c>
      <c r="G163" s="78">
        <v>200</v>
      </c>
      <c r="H163" s="88" t="e">
        <f>SUMIF([1]报价结算清单!$E$12:$E$573,A163,[1]报价结算清单!$P$12:$P$573)</f>
        <v>#VALUE!</v>
      </c>
    </row>
    <row r="164" spans="1:8" s="89" customFormat="1" ht="15">
      <c r="A164" s="86" t="s">
        <v>2439</v>
      </c>
      <c r="B164" s="86" t="s">
        <v>2434</v>
      </c>
      <c r="C164" s="86" t="s">
        <v>2435</v>
      </c>
      <c r="D164" s="86" t="s">
        <v>2440</v>
      </c>
      <c r="E164" s="86" t="s">
        <v>2441</v>
      </c>
      <c r="F164" s="87" t="s">
        <v>2438</v>
      </c>
      <c r="G164" s="78">
        <v>120</v>
      </c>
      <c r="H164" s="88" t="e">
        <f>SUMIF([1]报价结算清单!$E$12:$E$573,A164,[1]报价结算清单!$P$12:$P$573)</f>
        <v>#VALUE!</v>
      </c>
    </row>
    <row r="165" spans="1:8" s="89" customFormat="1" ht="30">
      <c r="A165" s="86" t="s">
        <v>2442</v>
      </c>
      <c r="B165" s="86" t="s">
        <v>2434</v>
      </c>
      <c r="C165" s="86" t="s">
        <v>2435</v>
      </c>
      <c r="D165" s="86" t="s">
        <v>2443</v>
      </c>
      <c r="E165" s="86" t="s">
        <v>2444</v>
      </c>
      <c r="F165" s="87" t="s">
        <v>85</v>
      </c>
      <c r="G165" s="91">
        <v>550</v>
      </c>
      <c r="H165" s="88" t="e">
        <f>SUMIF([1]报价结算清单!$E$12:$E$573,A165,[1]报价结算清单!$P$12:$P$573)</f>
        <v>#VALUE!</v>
      </c>
    </row>
    <row r="166" spans="1:8" s="89" customFormat="1" ht="30">
      <c r="A166" s="86" t="s">
        <v>2445</v>
      </c>
      <c r="B166" s="86" t="s">
        <v>2434</v>
      </c>
      <c r="C166" s="86" t="s">
        <v>2435</v>
      </c>
      <c r="D166" s="86" t="s">
        <v>2446</v>
      </c>
      <c r="E166" s="86" t="s">
        <v>2447</v>
      </c>
      <c r="F166" s="87" t="s">
        <v>85</v>
      </c>
      <c r="G166" s="78">
        <v>697</v>
      </c>
      <c r="H166" s="88" t="e">
        <f>SUMIF([1]报价结算清单!$E$12:$E$573,A166,[1]报价结算清单!$P$12:$P$573)</f>
        <v>#VALUE!</v>
      </c>
    </row>
    <row r="167" spans="1:8" s="89" customFormat="1" ht="30">
      <c r="A167" s="86" t="s">
        <v>2448</v>
      </c>
      <c r="B167" s="86" t="s">
        <v>2434</v>
      </c>
      <c r="C167" s="86" t="s">
        <v>2435</v>
      </c>
      <c r="D167" s="86" t="s">
        <v>2449</v>
      </c>
      <c r="E167" s="86" t="s">
        <v>2450</v>
      </c>
      <c r="F167" s="87" t="s">
        <v>85</v>
      </c>
      <c r="G167" s="91">
        <v>400</v>
      </c>
      <c r="H167" s="88" t="e">
        <f>SUMIF([1]报价结算清单!$E$12:$E$573,A167,[1]报价结算清单!$P$12:$P$573)</f>
        <v>#VALUE!</v>
      </c>
    </row>
    <row r="168" spans="1:8" s="89" customFormat="1" ht="30">
      <c r="A168" s="86" t="s">
        <v>2451</v>
      </c>
      <c r="B168" s="86" t="s">
        <v>2434</v>
      </c>
      <c r="C168" s="86" t="s">
        <v>2435</v>
      </c>
      <c r="D168" s="86" t="s">
        <v>2452</v>
      </c>
      <c r="E168" s="86" t="s">
        <v>2453</v>
      </c>
      <c r="F168" s="87" t="s">
        <v>85</v>
      </c>
      <c r="G168" s="78">
        <v>290</v>
      </c>
      <c r="H168" s="88" t="e">
        <f>SUMIF([1]报价结算清单!$E$12:$E$573,A168,[1]报价结算清单!$P$12:$P$573)</f>
        <v>#VALUE!</v>
      </c>
    </row>
    <row r="169" spans="1:8" s="89" customFormat="1" ht="30">
      <c r="A169" s="86" t="s">
        <v>2454</v>
      </c>
      <c r="B169" s="86" t="s">
        <v>2434</v>
      </c>
      <c r="C169" s="86" t="s">
        <v>2455</v>
      </c>
      <c r="D169" s="86" t="s">
        <v>2456</v>
      </c>
      <c r="E169" s="86" t="s">
        <v>2457</v>
      </c>
      <c r="F169" s="87" t="s">
        <v>85</v>
      </c>
      <c r="G169" s="91">
        <v>600</v>
      </c>
      <c r="H169" s="88" t="e">
        <f>SUMIF([1]报价结算清单!$E$12:$E$573,A169,[1]报价结算清单!$P$12:$P$573)</f>
        <v>#VALUE!</v>
      </c>
    </row>
    <row r="170" spans="1:8" s="89" customFormat="1" ht="15">
      <c r="A170" s="86" t="s">
        <v>2458</v>
      </c>
      <c r="B170" s="86" t="s">
        <v>2434</v>
      </c>
      <c r="C170" s="86" t="s">
        <v>2455</v>
      </c>
      <c r="D170" s="86" t="s">
        <v>2459</v>
      </c>
      <c r="E170" s="86" t="s">
        <v>2460</v>
      </c>
      <c r="F170" s="87" t="s">
        <v>85</v>
      </c>
      <c r="G170" s="78">
        <v>120</v>
      </c>
      <c r="H170" s="88" t="e">
        <f>SUMIF([1]报价结算清单!$E$12:$E$573,A170,[1]报价结算清单!$P$12:$P$573)</f>
        <v>#VALUE!</v>
      </c>
    </row>
    <row r="171" spans="1:8" s="89" customFormat="1" ht="15">
      <c r="A171" s="86" t="s">
        <v>2461</v>
      </c>
      <c r="B171" s="86" t="s">
        <v>2434</v>
      </c>
      <c r="C171" s="86" t="s">
        <v>2455</v>
      </c>
      <c r="D171" s="86" t="s">
        <v>2462</v>
      </c>
      <c r="E171" s="86" t="s">
        <v>2076</v>
      </c>
      <c r="F171" s="87" t="s">
        <v>85</v>
      </c>
      <c r="G171" s="78">
        <v>150</v>
      </c>
      <c r="H171" s="88" t="e">
        <f>SUMIF([1]报价结算清单!$E$12:$E$573,A171,[1]报价结算清单!$P$12:$P$573)</f>
        <v>#VALUE!</v>
      </c>
    </row>
    <row r="172" spans="1:8" s="89" customFormat="1" ht="15">
      <c r="A172" s="86" t="s">
        <v>2463</v>
      </c>
      <c r="B172" s="86" t="s">
        <v>2434</v>
      </c>
      <c r="C172" s="86" t="s">
        <v>2455</v>
      </c>
      <c r="D172" s="86" t="s">
        <v>2464</v>
      </c>
      <c r="E172" s="86" t="s">
        <v>2465</v>
      </c>
      <c r="F172" s="87" t="s">
        <v>85</v>
      </c>
      <c r="G172" s="78">
        <v>120</v>
      </c>
      <c r="H172" s="88" t="e">
        <f>SUMIF([1]报价结算清单!$E$12:$E$573,A172,[1]报价结算清单!$P$12:$P$573)</f>
        <v>#VALUE!</v>
      </c>
    </row>
    <row r="173" spans="1:8" s="89" customFormat="1" ht="30">
      <c r="A173" s="86" t="s">
        <v>2466</v>
      </c>
      <c r="B173" s="86" t="s">
        <v>2434</v>
      </c>
      <c r="C173" s="86" t="s">
        <v>2467</v>
      </c>
      <c r="D173" s="86" t="s">
        <v>2468</v>
      </c>
      <c r="E173" s="86" t="s">
        <v>2469</v>
      </c>
      <c r="F173" s="87" t="s">
        <v>85</v>
      </c>
      <c r="G173" s="78">
        <v>1800</v>
      </c>
      <c r="H173" s="88" t="e">
        <f>SUMIF([1]报价结算清单!$E$12:$E$573,A173,[1]报价结算清单!$P$12:$P$573)</f>
        <v>#VALUE!</v>
      </c>
    </row>
    <row r="174" spans="1:8" s="89" customFormat="1" ht="30">
      <c r="A174" s="86" t="s">
        <v>2470</v>
      </c>
      <c r="B174" s="86" t="s">
        <v>2434</v>
      </c>
      <c r="C174" s="86" t="s">
        <v>2467</v>
      </c>
      <c r="D174" s="86" t="s">
        <v>2468</v>
      </c>
      <c r="E174" s="86" t="s">
        <v>2471</v>
      </c>
      <c r="F174" s="87" t="s">
        <v>85</v>
      </c>
      <c r="G174" s="91">
        <v>2000</v>
      </c>
      <c r="H174" s="88" t="e">
        <f>SUMIF([1]报价结算清单!$E$12:$E$573,A174,[1]报价结算清单!$P$12:$P$573)</f>
        <v>#VALUE!</v>
      </c>
    </row>
    <row r="175" spans="1:8" s="89" customFormat="1" ht="30">
      <c r="A175" s="86" t="s">
        <v>2472</v>
      </c>
      <c r="B175" s="86" t="s">
        <v>2434</v>
      </c>
      <c r="C175" s="86" t="s">
        <v>2467</v>
      </c>
      <c r="D175" s="86" t="s">
        <v>2473</v>
      </c>
      <c r="E175" s="86" t="s">
        <v>2474</v>
      </c>
      <c r="F175" s="87" t="s">
        <v>85</v>
      </c>
      <c r="G175" s="78">
        <v>850</v>
      </c>
      <c r="H175" s="88" t="e">
        <f>SUMIF([1]报价结算清单!$E$12:$E$573,A175,[1]报价结算清单!$P$12:$P$573)</f>
        <v>#VALUE!</v>
      </c>
    </row>
    <row r="176" spans="1:8" s="89" customFormat="1" ht="30">
      <c r="A176" s="86" t="s">
        <v>2475</v>
      </c>
      <c r="B176" s="86" t="s">
        <v>2434</v>
      </c>
      <c r="C176" s="86" t="s">
        <v>2467</v>
      </c>
      <c r="D176" s="86" t="s">
        <v>2476</v>
      </c>
      <c r="E176" s="86" t="s">
        <v>2076</v>
      </c>
      <c r="F176" s="87" t="s">
        <v>85</v>
      </c>
      <c r="G176" s="78">
        <v>100</v>
      </c>
      <c r="H176" s="88" t="e">
        <f>SUMIF([1]报价结算清单!$E$12:$E$573,A176,[1]报价结算清单!$P$12:$P$573)</f>
        <v>#VALUE!</v>
      </c>
    </row>
    <row r="177" spans="1:8" s="89" customFormat="1" ht="30">
      <c r="A177" s="86" t="s">
        <v>2477</v>
      </c>
      <c r="B177" s="86" t="s">
        <v>2434</v>
      </c>
      <c r="C177" s="86" t="s">
        <v>2467</v>
      </c>
      <c r="D177" s="86" t="s">
        <v>2478</v>
      </c>
      <c r="E177" s="86" t="s">
        <v>2479</v>
      </c>
      <c r="F177" s="87" t="s">
        <v>85</v>
      </c>
      <c r="G177" s="91">
        <v>200</v>
      </c>
      <c r="H177" s="88" t="e">
        <f>SUMIF([1]报价结算清单!$E$12:$E$573,A177,[1]报价结算清单!$P$12:$P$573)</f>
        <v>#VALUE!</v>
      </c>
    </row>
    <row r="178" spans="1:8" s="89" customFormat="1" ht="30">
      <c r="A178" s="86" t="s">
        <v>2480</v>
      </c>
      <c r="B178" s="86" t="s">
        <v>2434</v>
      </c>
      <c r="C178" s="86" t="s">
        <v>2467</v>
      </c>
      <c r="D178" s="86" t="s">
        <v>2481</v>
      </c>
      <c r="E178" s="86" t="s">
        <v>2482</v>
      </c>
      <c r="F178" s="87" t="s">
        <v>85</v>
      </c>
      <c r="G178" s="78">
        <v>200</v>
      </c>
      <c r="H178" s="88" t="e">
        <f>SUMIF([1]报价结算清单!$E$12:$E$573,A178,[1]报价结算清单!$P$12:$P$573)</f>
        <v>#VALUE!</v>
      </c>
    </row>
    <row r="179" spans="1:8" s="89" customFormat="1" ht="30">
      <c r="A179" s="86" t="s">
        <v>2483</v>
      </c>
      <c r="B179" s="86" t="s">
        <v>2484</v>
      </c>
      <c r="C179" s="86" t="s">
        <v>2485</v>
      </c>
      <c r="D179" s="86" t="s">
        <v>2486</v>
      </c>
      <c r="E179" s="86" t="s">
        <v>2076</v>
      </c>
      <c r="F179" s="87" t="s">
        <v>1992</v>
      </c>
      <c r="G179" s="78">
        <v>121</v>
      </c>
      <c r="H179" s="88" t="e">
        <f>SUMIF([1]报价结算清单!$E$12:$E$573,A179,[1]报价结算清单!$P$12:$P$573)</f>
        <v>#VALUE!</v>
      </c>
    </row>
    <row r="180" spans="1:8" s="89" customFormat="1" ht="30">
      <c r="A180" s="86" t="s">
        <v>2487</v>
      </c>
      <c r="B180" s="86" t="s">
        <v>2484</v>
      </c>
      <c r="C180" s="86" t="s">
        <v>2485</v>
      </c>
      <c r="D180" s="86" t="s">
        <v>2488</v>
      </c>
      <c r="E180" s="86" t="s">
        <v>2076</v>
      </c>
      <c r="F180" s="87" t="s">
        <v>1992</v>
      </c>
      <c r="G180" s="78">
        <v>92</v>
      </c>
      <c r="H180" s="88" t="e">
        <f>SUMIF([1]报价结算清单!$E$12:$E$573,A180,[1]报价结算清单!$P$12:$P$573)</f>
        <v>#VALUE!</v>
      </c>
    </row>
    <row r="181" spans="1:8" s="89" customFormat="1" ht="30">
      <c r="A181" s="86" t="s">
        <v>2489</v>
      </c>
      <c r="B181" s="86" t="s">
        <v>2484</v>
      </c>
      <c r="C181" s="86" t="s">
        <v>2485</v>
      </c>
      <c r="D181" s="86" t="s">
        <v>2490</v>
      </c>
      <c r="E181" s="86" t="s">
        <v>2076</v>
      </c>
      <c r="F181" s="87" t="s">
        <v>1992</v>
      </c>
      <c r="G181" s="78">
        <v>60</v>
      </c>
      <c r="H181" s="88" t="e">
        <f>SUMIF([1]报价结算清单!$E$12:$E$573,A181,[1]报价结算清单!$P$12:$P$573)</f>
        <v>#VALUE!</v>
      </c>
    </row>
    <row r="182" spans="1:8" s="89" customFormat="1" ht="15">
      <c r="A182" s="86" t="s">
        <v>2491</v>
      </c>
      <c r="B182" s="86" t="s">
        <v>2492</v>
      </c>
      <c r="C182" s="86" t="s">
        <v>2493</v>
      </c>
      <c r="D182" s="86" t="s">
        <v>2494</v>
      </c>
      <c r="E182" s="86" t="s">
        <v>2076</v>
      </c>
      <c r="F182" s="87" t="s">
        <v>85</v>
      </c>
      <c r="G182" s="78">
        <v>873</v>
      </c>
      <c r="H182" s="88" t="e">
        <f>SUMIF([1]报价结算清单!$E$12:$E$573,A182,[1]报价结算清单!$P$12:$P$573)</f>
        <v>#VALUE!</v>
      </c>
    </row>
    <row r="183" spans="1:8" s="89" customFormat="1" ht="15">
      <c r="A183" s="86" t="s">
        <v>2495</v>
      </c>
      <c r="B183" s="86" t="s">
        <v>2492</v>
      </c>
      <c r="C183" s="86" t="s">
        <v>2493</v>
      </c>
      <c r="D183" s="86" t="s">
        <v>2496</v>
      </c>
      <c r="E183" s="86" t="s">
        <v>2076</v>
      </c>
      <c r="F183" s="87" t="s">
        <v>85</v>
      </c>
      <c r="G183" s="78">
        <v>1100</v>
      </c>
      <c r="H183" s="88" t="e">
        <f>SUMIF([1]报价结算清单!$E$12:$E$573,A183,[1]报价结算清单!$P$12:$P$573)</f>
        <v>#VALUE!</v>
      </c>
    </row>
    <row r="184" spans="1:8" s="89" customFormat="1" ht="15">
      <c r="A184" s="86" t="s">
        <v>2497</v>
      </c>
      <c r="B184" s="86" t="s">
        <v>2492</v>
      </c>
      <c r="C184" s="86" t="s">
        <v>2493</v>
      </c>
      <c r="D184" s="86" t="s">
        <v>2498</v>
      </c>
      <c r="E184" s="86" t="s">
        <v>2076</v>
      </c>
      <c r="F184" s="87" t="s">
        <v>85</v>
      </c>
      <c r="G184" s="78">
        <v>220</v>
      </c>
      <c r="H184" s="88" t="e">
        <f>SUMIF([1]报价结算清单!$E$12:$E$573,A184,[1]报价结算清单!$P$12:$P$573)</f>
        <v>#VALUE!</v>
      </c>
    </row>
    <row r="185" spans="1:8" s="89" customFormat="1" ht="15">
      <c r="A185" s="86" t="s">
        <v>2499</v>
      </c>
      <c r="B185" s="86" t="s">
        <v>2492</v>
      </c>
      <c r="C185" s="86" t="s">
        <v>2493</v>
      </c>
      <c r="D185" s="86" t="s">
        <v>2500</v>
      </c>
      <c r="E185" s="86" t="s">
        <v>2076</v>
      </c>
      <c r="F185" s="87" t="s">
        <v>85</v>
      </c>
      <c r="G185" s="78">
        <v>500</v>
      </c>
      <c r="H185" s="88" t="e">
        <f>SUMIF([1]报价结算清单!$E$12:$E$573,A185,[1]报价结算清单!$P$12:$P$573)</f>
        <v>#VALUE!</v>
      </c>
    </row>
    <row r="186" spans="1:8" s="89" customFormat="1" ht="15">
      <c r="A186" s="86" t="s">
        <v>2501</v>
      </c>
      <c r="B186" s="86" t="s">
        <v>2492</v>
      </c>
      <c r="C186" s="86" t="s">
        <v>2502</v>
      </c>
      <c r="D186" s="86" t="s">
        <v>2503</v>
      </c>
      <c r="E186" s="86" t="s">
        <v>2076</v>
      </c>
      <c r="F186" s="87" t="s">
        <v>74</v>
      </c>
      <c r="G186" s="78">
        <v>300</v>
      </c>
      <c r="H186" s="88" t="e">
        <f>SUMIF([1]报价结算清单!$E$12:$E$573,A186,[1]报价结算清单!$P$12:$P$573)</f>
        <v>#VALUE!</v>
      </c>
    </row>
    <row r="187" spans="1:8" s="89" customFormat="1" ht="15">
      <c r="A187" s="86" t="s">
        <v>2504</v>
      </c>
      <c r="B187" s="86" t="s">
        <v>2492</v>
      </c>
      <c r="C187" s="86" t="s">
        <v>2502</v>
      </c>
      <c r="D187" s="86" t="s">
        <v>2505</v>
      </c>
      <c r="E187" s="86" t="s">
        <v>2076</v>
      </c>
      <c r="F187" s="87" t="s">
        <v>80</v>
      </c>
      <c r="G187" s="78">
        <v>250</v>
      </c>
      <c r="H187" s="88" t="e">
        <f>SUMIF([1]报价结算清单!$E$12:$E$573,A187,[1]报价结算清单!$P$12:$P$573)</f>
        <v>#VALUE!</v>
      </c>
    </row>
    <row r="188" spans="1:8" s="89" customFormat="1" ht="30">
      <c r="A188" s="86" t="s">
        <v>2506</v>
      </c>
      <c r="B188" s="86" t="s">
        <v>2507</v>
      </c>
      <c r="C188" s="86" t="s">
        <v>2508</v>
      </c>
      <c r="D188" s="86" t="s">
        <v>2509</v>
      </c>
      <c r="E188" s="86" t="s">
        <v>2076</v>
      </c>
      <c r="F188" s="87" t="s">
        <v>85</v>
      </c>
      <c r="G188" s="78">
        <v>1000</v>
      </c>
      <c r="H188" s="88" t="e">
        <f>SUMIF([1]报价结算清单!$E$12:$E$573,A188,[1]报价结算清单!$P$12:$P$573)</f>
        <v>#VALUE!</v>
      </c>
    </row>
    <row r="189" spans="1:8" s="89" customFormat="1" ht="30">
      <c r="A189" s="86" t="s">
        <v>2510</v>
      </c>
      <c r="B189" s="86" t="s">
        <v>2507</v>
      </c>
      <c r="C189" s="86" t="s">
        <v>2508</v>
      </c>
      <c r="D189" s="86" t="s">
        <v>2511</v>
      </c>
      <c r="E189" s="86" t="s">
        <v>2076</v>
      </c>
      <c r="F189" s="87" t="s">
        <v>74</v>
      </c>
      <c r="G189" s="78">
        <v>100</v>
      </c>
      <c r="H189" s="88" t="e">
        <f>SUMIF([1]报价结算清单!$E$12:$E$573,A189,[1]报价结算清单!$P$12:$P$573)</f>
        <v>#VALUE!</v>
      </c>
    </row>
    <row r="190" spans="1:8" s="89" customFormat="1" ht="30">
      <c r="A190" s="86" t="s">
        <v>2512</v>
      </c>
      <c r="B190" s="86" t="s">
        <v>2507</v>
      </c>
      <c r="C190" s="86" t="s">
        <v>2513</v>
      </c>
      <c r="D190" s="86" t="s">
        <v>2514</v>
      </c>
      <c r="E190" s="86" t="s">
        <v>2515</v>
      </c>
      <c r="F190" s="87" t="s">
        <v>74</v>
      </c>
      <c r="G190" s="78">
        <v>150</v>
      </c>
      <c r="H190" s="88" t="e">
        <f>SUMIF([1]报价结算清单!$E$12:$E$573,A190,[1]报价结算清单!$P$12:$P$573)</f>
        <v>#VALUE!</v>
      </c>
    </row>
    <row r="191" spans="1:8" s="89" customFormat="1" ht="30">
      <c r="A191" s="86" t="s">
        <v>2516</v>
      </c>
      <c r="B191" s="86" t="s">
        <v>2517</v>
      </c>
      <c r="C191" s="86" t="s">
        <v>2518</v>
      </c>
      <c r="D191" s="86" t="s">
        <v>2518</v>
      </c>
      <c r="E191" s="86" t="s">
        <v>2076</v>
      </c>
      <c r="F191" s="87" t="s">
        <v>80</v>
      </c>
      <c r="G191" s="78">
        <v>150</v>
      </c>
      <c r="H191" s="88" t="e">
        <f>SUMIF([1]报价结算清单!$E$12:$E$573,A191,[1]报价结算清单!$P$12:$P$573)</f>
        <v>#VALUE!</v>
      </c>
    </row>
    <row r="192" spans="1:8" s="89" customFormat="1" ht="15">
      <c r="A192" s="86" t="s">
        <v>2519</v>
      </c>
      <c r="B192" s="86" t="s">
        <v>2520</v>
      </c>
      <c r="C192" s="86" t="s">
        <v>2521</v>
      </c>
      <c r="D192" s="86" t="s">
        <v>2522</v>
      </c>
      <c r="E192" s="86" t="s">
        <v>2076</v>
      </c>
      <c r="F192" s="87" t="s">
        <v>2523</v>
      </c>
      <c r="G192" s="78">
        <v>600</v>
      </c>
      <c r="H192" s="88" t="e">
        <f>SUMIF([1]报价结算清单!$E$12:$E$573,A192,[1]报价结算清单!$P$12:$P$573)</f>
        <v>#VALUE!</v>
      </c>
    </row>
    <row r="193" spans="1:8" s="89" customFormat="1" ht="15">
      <c r="A193" s="86" t="s">
        <v>2524</v>
      </c>
      <c r="B193" s="86" t="s">
        <v>2520</v>
      </c>
      <c r="C193" s="86" t="s">
        <v>2521</v>
      </c>
      <c r="D193" s="86" t="s">
        <v>2525</v>
      </c>
      <c r="E193" s="86" t="s">
        <v>2526</v>
      </c>
      <c r="F193" s="87" t="s">
        <v>2523</v>
      </c>
      <c r="G193" s="78">
        <v>1800</v>
      </c>
      <c r="H193" s="88" t="e">
        <f>SUMIF([1]报价结算清单!$E$12:$E$573,A193,[1]报价结算清单!$P$12:$P$573)</f>
        <v>#VALUE!</v>
      </c>
    </row>
    <row r="194" spans="1:8" s="89" customFormat="1" ht="30">
      <c r="A194" s="86" t="s">
        <v>2527</v>
      </c>
      <c r="B194" s="86" t="s">
        <v>2520</v>
      </c>
      <c r="C194" s="86" t="s">
        <v>2528</v>
      </c>
      <c r="D194" s="86" t="s">
        <v>2529</v>
      </c>
      <c r="E194" s="86" t="s">
        <v>2530</v>
      </c>
      <c r="F194" s="87" t="s">
        <v>2531</v>
      </c>
      <c r="G194" s="91">
        <v>1200</v>
      </c>
      <c r="H194" s="88" t="e">
        <f>SUMIF([1]报价结算清单!$E$12:$E$573,A194,[1]报价结算清单!$P$12:$P$573)</f>
        <v>#VALUE!</v>
      </c>
    </row>
    <row r="195" spans="1:8" s="89" customFormat="1" ht="15">
      <c r="A195" s="86" t="s">
        <v>2532</v>
      </c>
      <c r="B195" s="86" t="s">
        <v>2520</v>
      </c>
      <c r="C195" s="86" t="s">
        <v>2533</v>
      </c>
      <c r="D195" s="86" t="s">
        <v>2534</v>
      </c>
      <c r="E195" s="86" t="s">
        <v>2535</v>
      </c>
      <c r="F195" s="87" t="s">
        <v>2523</v>
      </c>
      <c r="G195" s="78">
        <v>2000</v>
      </c>
      <c r="H195" s="88" t="e">
        <f>SUMIF([1]报价结算清单!$E$12:$E$573,A195,[1]报价结算清单!$P$12:$P$573)</f>
        <v>#VALUE!</v>
      </c>
    </row>
    <row r="196" spans="1:8" s="89" customFormat="1" ht="15">
      <c r="A196" s="86" t="s">
        <v>2536</v>
      </c>
      <c r="B196" s="86" t="s">
        <v>2520</v>
      </c>
      <c r="C196" s="86" t="s">
        <v>2533</v>
      </c>
      <c r="D196" s="86" t="s">
        <v>2534</v>
      </c>
      <c r="E196" s="86" t="s">
        <v>2537</v>
      </c>
      <c r="F196" s="87" t="s">
        <v>2523</v>
      </c>
      <c r="G196" s="78">
        <v>1500</v>
      </c>
      <c r="H196" s="88" t="e">
        <f>SUMIF([1]报价结算清单!$E$12:$E$573,A196,[1]报价结算清单!$P$12:$P$573)</f>
        <v>#VALUE!</v>
      </c>
    </row>
    <row r="197" spans="1:8" s="89" customFormat="1" ht="15">
      <c r="A197" s="86" t="s">
        <v>2538</v>
      </c>
      <c r="B197" s="86" t="s">
        <v>2520</v>
      </c>
      <c r="C197" s="86" t="s">
        <v>2533</v>
      </c>
      <c r="D197" s="86" t="s">
        <v>2534</v>
      </c>
      <c r="E197" s="86" t="s">
        <v>2539</v>
      </c>
      <c r="F197" s="87" t="s">
        <v>2523</v>
      </c>
      <c r="G197" s="78">
        <v>2500</v>
      </c>
      <c r="H197" s="88" t="e">
        <f>SUMIF([1]报价结算清单!$E$12:$E$573,A197,[1]报价结算清单!$P$12:$P$573)</f>
        <v>#VALUE!</v>
      </c>
    </row>
    <row r="198" spans="1:8" s="89" customFormat="1">
      <c r="A198" s="92"/>
      <c r="B198" s="93"/>
      <c r="C198" s="93"/>
      <c r="D198" s="93"/>
      <c r="E198" s="93"/>
      <c r="F198" s="93"/>
      <c r="G198" s="93" t="e">
        <v>#N/A</v>
      </c>
      <c r="H198" s="94"/>
    </row>
    <row r="199" spans="1:8" s="89" customFormat="1" ht="15">
      <c r="A199" s="86" t="s">
        <v>2540</v>
      </c>
      <c r="B199" s="86" t="s">
        <v>2541</v>
      </c>
      <c r="C199" s="86" t="s">
        <v>2542</v>
      </c>
      <c r="D199" s="86" t="s">
        <v>2543</v>
      </c>
      <c r="E199" s="86" t="s">
        <v>2544</v>
      </c>
      <c r="F199" s="87" t="s">
        <v>2545</v>
      </c>
      <c r="G199" s="78">
        <v>2000</v>
      </c>
      <c r="H199" s="88" t="e">
        <f>SUMIF([1]报价结算清单!$E$12:$E$573,A199,[1]报价结算清单!$P$12:$P$573)</f>
        <v>#VALUE!</v>
      </c>
    </row>
    <row r="200" spans="1:8" s="89" customFormat="1" ht="30">
      <c r="A200" s="86" t="s">
        <v>2546</v>
      </c>
      <c r="B200" s="86" t="s">
        <v>2547</v>
      </c>
      <c r="C200" s="86" t="s">
        <v>2548</v>
      </c>
      <c r="D200" s="86" t="s">
        <v>2549</v>
      </c>
      <c r="E200" s="86" t="s">
        <v>2550</v>
      </c>
      <c r="F200" s="87" t="s">
        <v>2551</v>
      </c>
      <c r="G200" s="78">
        <v>260</v>
      </c>
      <c r="H200" s="88" t="e">
        <f>SUMIF([1]报价结算清单!$E$12:$E$573,A200,[1]报价结算清单!$P$12:$P$573)</f>
        <v>#VALUE!</v>
      </c>
    </row>
    <row r="201" spans="1:8" s="89" customFormat="1" ht="30">
      <c r="A201" s="86" t="s">
        <v>2552</v>
      </c>
      <c r="B201" s="86" t="s">
        <v>2547</v>
      </c>
      <c r="C201" s="86" t="s">
        <v>2548</v>
      </c>
      <c r="D201" s="86" t="s">
        <v>2553</v>
      </c>
      <c r="E201" s="86" t="s">
        <v>2554</v>
      </c>
      <c r="F201" s="87" t="s">
        <v>2555</v>
      </c>
      <c r="G201" s="78">
        <v>3000</v>
      </c>
      <c r="H201" s="88" t="e">
        <f>SUMIF([1]报价结算清单!$E$12:$E$573,A201,[1]报价结算清单!$P$12:$P$573)</f>
        <v>#VALUE!</v>
      </c>
    </row>
    <row r="202" spans="1:8" s="89" customFormat="1" ht="45">
      <c r="A202" s="86" t="s">
        <v>2556</v>
      </c>
      <c r="B202" s="86" t="s">
        <v>2557</v>
      </c>
      <c r="C202" s="86" t="s">
        <v>2558</v>
      </c>
      <c r="D202" s="86" t="s">
        <v>2559</v>
      </c>
      <c r="E202" s="86" t="s">
        <v>2560</v>
      </c>
      <c r="F202" s="87" t="s">
        <v>2545</v>
      </c>
      <c r="G202" s="91">
        <v>2300</v>
      </c>
      <c r="H202" s="88" t="e">
        <f>SUMIF([1]报价结算清单!$E$12:$E$573,A202,[1]报价结算清单!$P$12:$P$573)</f>
        <v>#VALUE!</v>
      </c>
    </row>
    <row r="203" spans="1:8" s="89" customFormat="1" ht="30">
      <c r="A203" s="86" t="s">
        <v>2561</v>
      </c>
      <c r="B203" s="86" t="s">
        <v>2557</v>
      </c>
      <c r="C203" s="86" t="s">
        <v>2562</v>
      </c>
      <c r="D203" s="86" t="s">
        <v>2563</v>
      </c>
      <c r="E203" s="86" t="s">
        <v>2564</v>
      </c>
      <c r="F203" s="87" t="s">
        <v>2545</v>
      </c>
      <c r="G203" s="91">
        <v>2200</v>
      </c>
      <c r="H203" s="88" t="e">
        <f>SUMIF([1]报价结算清单!$E$12:$E$573,A203,[1]报价结算清单!$P$12:$P$573)</f>
        <v>#VALUE!</v>
      </c>
    </row>
    <row r="204" spans="1:8" s="89" customFormat="1" ht="45">
      <c r="A204" s="86" t="s">
        <v>2565</v>
      </c>
      <c r="B204" s="86" t="s">
        <v>2557</v>
      </c>
      <c r="C204" s="86" t="s">
        <v>2562</v>
      </c>
      <c r="D204" s="86" t="s">
        <v>2566</v>
      </c>
      <c r="E204" s="86" t="s">
        <v>2560</v>
      </c>
      <c r="F204" s="87" t="s">
        <v>2545</v>
      </c>
      <c r="G204" s="78">
        <v>2300</v>
      </c>
      <c r="H204" s="88" t="e">
        <f>SUMIF([1]报价结算清单!$E$12:$E$573,A204,[1]报价结算清单!$P$12:$P$573)</f>
        <v>#VALUE!</v>
      </c>
    </row>
    <row r="205" spans="1:8" s="89" customFormat="1" ht="45">
      <c r="A205" s="86" t="s">
        <v>2567</v>
      </c>
      <c r="B205" s="86" t="s">
        <v>2557</v>
      </c>
      <c r="C205" s="86" t="s">
        <v>2557</v>
      </c>
      <c r="D205" s="86" t="s">
        <v>2568</v>
      </c>
      <c r="E205" s="86" t="s">
        <v>2569</v>
      </c>
      <c r="F205" s="87" t="s">
        <v>2545</v>
      </c>
      <c r="G205" s="78">
        <v>3500</v>
      </c>
      <c r="H205" s="88" t="e">
        <f>SUMIF([1]报价结算清单!$E$12:$E$573,A205,[1]报价结算清单!$P$12:$P$573)</f>
        <v>#VALUE!</v>
      </c>
    </row>
    <row r="206" spans="1:8" s="89" customFormat="1" ht="30">
      <c r="A206" s="86" t="s">
        <v>2570</v>
      </c>
      <c r="B206" s="86" t="s">
        <v>2557</v>
      </c>
      <c r="C206" s="86" t="s">
        <v>2571</v>
      </c>
      <c r="D206" s="86" t="s">
        <v>2572</v>
      </c>
      <c r="E206" s="86" t="s">
        <v>2573</v>
      </c>
      <c r="F206" s="87" t="s">
        <v>2545</v>
      </c>
      <c r="G206" s="78">
        <v>1500</v>
      </c>
      <c r="H206" s="88" t="e">
        <f>SUMIF([1]报价结算清单!$E$12:$E$573,A206,[1]报价结算清单!$P$12:$P$573)</f>
        <v>#VALUE!</v>
      </c>
    </row>
    <row r="207" spans="1:8" s="89" customFormat="1" ht="45">
      <c r="A207" s="86" t="s">
        <v>2574</v>
      </c>
      <c r="B207" s="86" t="s">
        <v>2557</v>
      </c>
      <c r="C207" s="86" t="s">
        <v>2571</v>
      </c>
      <c r="D207" s="86" t="s">
        <v>2575</v>
      </c>
      <c r="E207" s="86" t="s">
        <v>2576</v>
      </c>
      <c r="F207" s="87" t="s">
        <v>2545</v>
      </c>
      <c r="G207" s="78">
        <v>3495</v>
      </c>
      <c r="H207" s="88" t="e">
        <f>SUMIF([1]报价结算清单!$E$12:$E$573,A207,[1]报价结算清单!$P$12:$P$573)</f>
        <v>#VALUE!</v>
      </c>
    </row>
    <row r="208" spans="1:8" s="89" customFormat="1" ht="15">
      <c r="A208" s="86" t="s">
        <v>2577</v>
      </c>
      <c r="B208" s="86" t="s">
        <v>2557</v>
      </c>
      <c r="C208" s="86" t="s">
        <v>2571</v>
      </c>
      <c r="D208" s="86" t="s">
        <v>2578</v>
      </c>
      <c r="E208" s="86" t="s">
        <v>2579</v>
      </c>
      <c r="F208" s="87" t="s">
        <v>2580</v>
      </c>
      <c r="G208" s="78">
        <v>3500</v>
      </c>
      <c r="H208" s="88" t="e">
        <f>SUMIF([1]报价结算清单!$E$12:$E$573,A208,[1]报价结算清单!$P$12:$P$573)</f>
        <v>#VALUE!</v>
      </c>
    </row>
    <row r="209" spans="1:8" s="89" customFormat="1" ht="30">
      <c r="A209" s="86" t="s">
        <v>2581</v>
      </c>
      <c r="B209" s="86" t="s">
        <v>2582</v>
      </c>
      <c r="C209" s="86" t="s">
        <v>2583</v>
      </c>
      <c r="D209" s="86" t="s">
        <v>2584</v>
      </c>
      <c r="E209" s="86" t="s">
        <v>2585</v>
      </c>
      <c r="F209" s="87" t="s">
        <v>2545</v>
      </c>
      <c r="G209" s="78">
        <v>570</v>
      </c>
      <c r="H209" s="88" t="e">
        <f>SUMIF([1]报价结算清单!$E$12:$E$573,A209,[1]报价结算清单!$P$12:$P$573)</f>
        <v>#VALUE!</v>
      </c>
    </row>
    <row r="210" spans="1:8" s="89" customFormat="1" ht="30">
      <c r="A210" s="86" t="s">
        <v>2586</v>
      </c>
      <c r="B210" s="86" t="s">
        <v>2582</v>
      </c>
      <c r="C210" s="86" t="s">
        <v>2583</v>
      </c>
      <c r="D210" s="86" t="s">
        <v>2587</v>
      </c>
      <c r="E210" s="86" t="s">
        <v>2588</v>
      </c>
      <c r="F210" s="87" t="s">
        <v>2545</v>
      </c>
      <c r="G210" s="78">
        <v>600</v>
      </c>
      <c r="H210" s="88" t="e">
        <f>SUMIF([1]报价结算清单!$E$12:$E$573,A210,[1]报价结算清单!$P$12:$P$573)</f>
        <v>#VALUE!</v>
      </c>
    </row>
    <row r="211" spans="1:8" s="89" customFormat="1" ht="45">
      <c r="A211" s="86" t="s">
        <v>2589</v>
      </c>
      <c r="B211" s="86" t="s">
        <v>2582</v>
      </c>
      <c r="C211" s="86" t="s">
        <v>2590</v>
      </c>
      <c r="D211" s="86" t="s">
        <v>2591</v>
      </c>
      <c r="E211" s="86" t="s">
        <v>2592</v>
      </c>
      <c r="F211" s="87" t="s">
        <v>2545</v>
      </c>
      <c r="G211" s="78">
        <v>1722</v>
      </c>
      <c r="H211" s="88" t="e">
        <f>SUMIF([1]报价结算清单!$E$12:$E$573,A211,[1]报价结算清单!$P$12:$P$573)</f>
        <v>#VALUE!</v>
      </c>
    </row>
    <row r="212" spans="1:8" s="89" customFormat="1" ht="15">
      <c r="A212" s="86" t="s">
        <v>2593</v>
      </c>
      <c r="B212" s="86" t="s">
        <v>2594</v>
      </c>
      <c r="C212" s="86" t="s">
        <v>2594</v>
      </c>
      <c r="D212" s="86" t="s">
        <v>1967</v>
      </c>
      <c r="E212" s="86" t="s">
        <v>2595</v>
      </c>
      <c r="F212" s="87" t="s">
        <v>2596</v>
      </c>
      <c r="G212" s="78">
        <v>300</v>
      </c>
      <c r="H212" s="88" t="e">
        <f>SUMIF([1]报价结算清单!$E$12:$E$573,A212,[1]报价结算清单!$P$12:$P$573)</f>
        <v>#VALUE!</v>
      </c>
    </row>
    <row r="213" spans="1:8" s="89" customFormat="1" ht="30">
      <c r="A213" s="86" t="s">
        <v>2597</v>
      </c>
      <c r="B213" s="86" t="s">
        <v>2594</v>
      </c>
      <c r="C213" s="86" t="s">
        <v>2594</v>
      </c>
      <c r="D213" s="86" t="s">
        <v>2598</v>
      </c>
      <c r="E213" s="86" t="s">
        <v>2599</v>
      </c>
      <c r="F213" s="87" t="s">
        <v>2596</v>
      </c>
      <c r="G213" s="78">
        <v>500</v>
      </c>
      <c r="H213" s="88" t="e">
        <f>SUMIF([1]报价结算清单!$E$12:$E$573,A213,[1]报价结算清单!$P$12:$P$573)</f>
        <v>#VALUE!</v>
      </c>
    </row>
    <row r="214" spans="1:8" s="89" customFormat="1" ht="15">
      <c r="A214" s="86" t="s">
        <v>2600</v>
      </c>
      <c r="B214" s="86" t="s">
        <v>2601</v>
      </c>
      <c r="C214" s="86" t="s">
        <v>2602</v>
      </c>
      <c r="D214" s="86" t="s">
        <v>2603</v>
      </c>
      <c r="E214" s="86" t="s">
        <v>2604</v>
      </c>
      <c r="F214" s="87" t="s">
        <v>2596</v>
      </c>
      <c r="G214" s="78">
        <v>187</v>
      </c>
      <c r="H214" s="88" t="e">
        <f>SUMIF([1]报价结算清单!$E$12:$E$573,A214,[1]报价结算清单!$P$12:$P$573)</f>
        <v>#VALUE!</v>
      </c>
    </row>
    <row r="215" spans="1:8" s="89" customFormat="1" ht="30">
      <c r="A215" s="86" t="s">
        <v>2605</v>
      </c>
      <c r="B215" s="86" t="s">
        <v>2601</v>
      </c>
      <c r="C215" s="86" t="s">
        <v>2602</v>
      </c>
      <c r="D215" s="86" t="s">
        <v>2606</v>
      </c>
      <c r="E215" s="86" t="s">
        <v>2607</v>
      </c>
      <c r="F215" s="87" t="s">
        <v>2596</v>
      </c>
      <c r="G215" s="78">
        <v>421</v>
      </c>
      <c r="H215" s="88" t="e">
        <f>SUMIF([1]报价结算清单!$E$12:$E$573,A215,[1]报价结算清单!$P$12:$P$573)</f>
        <v>#VALUE!</v>
      </c>
    </row>
    <row r="216" spans="1:8" s="89" customFormat="1" ht="30">
      <c r="A216" s="86" t="s">
        <v>2608</v>
      </c>
      <c r="B216" s="86" t="s">
        <v>2601</v>
      </c>
      <c r="C216" s="86" t="s">
        <v>2602</v>
      </c>
      <c r="D216" s="86" t="s">
        <v>2609</v>
      </c>
      <c r="E216" s="86" t="s">
        <v>2610</v>
      </c>
      <c r="F216" s="87" t="s">
        <v>2596</v>
      </c>
      <c r="G216" s="78">
        <v>700</v>
      </c>
      <c r="H216" s="88" t="e">
        <f>SUMIF([1]报价结算清单!$E$12:$E$573,A216,[1]报价结算清单!$P$12:$P$573)</f>
        <v>#VALUE!</v>
      </c>
    </row>
    <row r="217" spans="1:8" s="89" customFormat="1" ht="15">
      <c r="A217" s="86" t="s">
        <v>2611</v>
      </c>
      <c r="B217" s="86" t="s">
        <v>2601</v>
      </c>
      <c r="C217" s="86" t="s">
        <v>2602</v>
      </c>
      <c r="D217" s="86" t="s">
        <v>2612</v>
      </c>
      <c r="E217" s="86" t="s">
        <v>2076</v>
      </c>
      <c r="F217" s="87" t="s">
        <v>2523</v>
      </c>
      <c r="G217" s="78">
        <v>500</v>
      </c>
      <c r="H217" s="88" t="e">
        <f>SUMIF([1]报价结算清单!$E$12:$E$573,A217,[1]报价结算清单!$P$12:$P$573)</f>
        <v>#VALUE!</v>
      </c>
    </row>
    <row r="218" spans="1:8" s="89" customFormat="1" ht="15">
      <c r="A218" s="86" t="s">
        <v>2613</v>
      </c>
      <c r="B218" s="86" t="s">
        <v>2601</v>
      </c>
      <c r="C218" s="86" t="s">
        <v>2602</v>
      </c>
      <c r="D218" s="86" t="s">
        <v>2614</v>
      </c>
      <c r="E218" s="86" t="s">
        <v>2076</v>
      </c>
      <c r="F218" s="87" t="s">
        <v>2523</v>
      </c>
      <c r="G218" s="78">
        <v>1500</v>
      </c>
      <c r="H218" s="88" t="e">
        <f>SUMIF([1]报价结算清单!$E$12:$E$573,A218,[1]报价结算清单!$P$12:$P$573)</f>
        <v>#VALUE!</v>
      </c>
    </row>
    <row r="219" spans="1:8" s="89" customFormat="1" ht="15">
      <c r="A219" s="86" t="s">
        <v>2615</v>
      </c>
      <c r="B219" s="86" t="s">
        <v>2601</v>
      </c>
      <c r="C219" s="86" t="s">
        <v>2602</v>
      </c>
      <c r="D219" s="86" t="s">
        <v>2616</v>
      </c>
      <c r="E219" s="86" t="s">
        <v>2076</v>
      </c>
      <c r="F219" s="87" t="s">
        <v>2523</v>
      </c>
      <c r="G219" s="78">
        <v>2000</v>
      </c>
      <c r="H219" s="88" t="e">
        <f>SUMIF([1]报价结算清单!$E$12:$E$573,A219,[1]报价结算清单!$P$12:$P$573)</f>
        <v>#VALUE!</v>
      </c>
    </row>
    <row r="220" spans="1:8" s="95" customFormat="1" ht="75">
      <c r="A220" s="86" t="s">
        <v>2617</v>
      </c>
      <c r="B220" s="86" t="s">
        <v>2601</v>
      </c>
      <c r="C220" s="86" t="s">
        <v>2602</v>
      </c>
      <c r="D220" s="86" t="s">
        <v>2618</v>
      </c>
      <c r="E220" s="86" t="s">
        <v>2619</v>
      </c>
      <c r="F220" s="87" t="s">
        <v>2596</v>
      </c>
      <c r="G220" s="78">
        <v>944</v>
      </c>
      <c r="H220" s="88" t="e">
        <f>SUMIF([1]报价结算清单!$E$12:$E$573,A220,[1]报价结算清单!$P$12:$P$573)</f>
        <v>#VALUE!</v>
      </c>
    </row>
    <row r="221" spans="1:8" s="95" customFormat="1" ht="45">
      <c r="A221" s="86" t="s">
        <v>2620</v>
      </c>
      <c r="B221" s="86" t="s">
        <v>2601</v>
      </c>
      <c r="C221" s="86" t="s">
        <v>2602</v>
      </c>
      <c r="D221" s="86" t="s">
        <v>229</v>
      </c>
      <c r="E221" s="86" t="s">
        <v>2621</v>
      </c>
      <c r="F221" s="87" t="s">
        <v>2596</v>
      </c>
      <c r="G221" s="78">
        <v>650</v>
      </c>
      <c r="H221" s="88" t="e">
        <f>SUMIF([1]报价结算清单!$E$12:$E$573,A221,[1]报价结算清单!$P$12:$P$573)</f>
        <v>#VALUE!</v>
      </c>
    </row>
    <row r="222" spans="1:8" s="95" customFormat="1" ht="45">
      <c r="A222" s="86" t="s">
        <v>2622</v>
      </c>
      <c r="B222" s="86" t="s">
        <v>2601</v>
      </c>
      <c r="C222" s="86" t="s">
        <v>2602</v>
      </c>
      <c r="D222" s="86" t="s">
        <v>146</v>
      </c>
      <c r="E222" s="86" t="s">
        <v>2623</v>
      </c>
      <c r="F222" s="87" t="s">
        <v>2596</v>
      </c>
      <c r="G222" s="78">
        <v>300</v>
      </c>
      <c r="H222" s="88" t="e">
        <f>SUMIF([1]报价结算清单!$E$12:$E$573,A222,[1]报价结算清单!$P$12:$P$573)</f>
        <v>#VALUE!</v>
      </c>
    </row>
    <row r="223" spans="1:8" s="95" customFormat="1" ht="60">
      <c r="A223" s="86" t="s">
        <v>2624</v>
      </c>
      <c r="B223" s="86" t="s">
        <v>2601</v>
      </c>
      <c r="C223" s="86" t="s">
        <v>2625</v>
      </c>
      <c r="D223" s="86" t="s">
        <v>2626</v>
      </c>
      <c r="E223" s="86" t="s">
        <v>2627</v>
      </c>
      <c r="F223" s="87" t="s">
        <v>2596</v>
      </c>
      <c r="G223" s="78">
        <v>1500</v>
      </c>
      <c r="H223" s="88" t="e">
        <f>SUMIF([1]报价结算清单!$E$12:$E$573,A223,[1]报价结算清单!$P$12:$P$573)</f>
        <v>#VALUE!</v>
      </c>
    </row>
    <row r="224" spans="1:8" s="95" customFormat="1" ht="45">
      <c r="A224" s="86" t="s">
        <v>2628</v>
      </c>
      <c r="B224" s="86" t="s">
        <v>2601</v>
      </c>
      <c r="C224" s="86" t="s">
        <v>2625</v>
      </c>
      <c r="D224" s="86" t="s">
        <v>2629</v>
      </c>
      <c r="E224" s="86" t="s">
        <v>2630</v>
      </c>
      <c r="F224" s="87" t="s">
        <v>2596</v>
      </c>
      <c r="G224" s="78">
        <v>2500</v>
      </c>
      <c r="H224" s="88" t="e">
        <f>SUMIF([1]报价结算清单!$E$12:$E$573,A224,[1]报价结算清单!$P$12:$P$573)</f>
        <v>#VALUE!</v>
      </c>
    </row>
    <row r="225" spans="1:8" s="95" customFormat="1" ht="45">
      <c r="A225" s="86" t="s">
        <v>2631</v>
      </c>
      <c r="B225" s="86" t="s">
        <v>2601</v>
      </c>
      <c r="C225" s="86" t="s">
        <v>2625</v>
      </c>
      <c r="D225" s="86" t="s">
        <v>2632</v>
      </c>
      <c r="E225" s="86" t="s">
        <v>2633</v>
      </c>
      <c r="F225" s="87" t="s">
        <v>2634</v>
      </c>
      <c r="G225" s="78">
        <v>2152</v>
      </c>
      <c r="H225" s="88" t="e">
        <f>SUMIF([1]报价结算清单!$E$12:$E$573,A225,[1]报价结算清单!$P$12:$P$573)</f>
        <v>#VALUE!</v>
      </c>
    </row>
    <row r="226" spans="1:8" s="95" customFormat="1" ht="45">
      <c r="A226" s="86" t="s">
        <v>2635</v>
      </c>
      <c r="B226" s="86" t="s">
        <v>2601</v>
      </c>
      <c r="C226" s="86" t="s">
        <v>2636</v>
      </c>
      <c r="D226" s="86" t="s">
        <v>2637</v>
      </c>
      <c r="E226" s="86" t="s">
        <v>2638</v>
      </c>
      <c r="F226" s="87" t="s">
        <v>2596</v>
      </c>
      <c r="G226" s="78">
        <v>1400</v>
      </c>
      <c r="H226" s="88" t="e">
        <f>SUMIF([1]报价结算清单!$E$12:$E$573,A226,[1]报价结算清单!$P$12:$P$573)</f>
        <v>#VALUE!</v>
      </c>
    </row>
    <row r="227" spans="1:8" s="95" customFormat="1" ht="75">
      <c r="A227" s="86" t="s">
        <v>2639</v>
      </c>
      <c r="B227" s="86" t="s">
        <v>2601</v>
      </c>
      <c r="C227" s="86" t="s">
        <v>2636</v>
      </c>
      <c r="D227" s="86" t="s">
        <v>2640</v>
      </c>
      <c r="E227" s="86" t="s">
        <v>2641</v>
      </c>
      <c r="F227" s="87" t="s">
        <v>2642</v>
      </c>
      <c r="G227" s="78">
        <v>8500</v>
      </c>
      <c r="H227" s="88" t="e">
        <f>SUMIF([1]报价结算清单!$E$12:$E$573,A227,[1]报价结算清单!$P$12:$P$573)</f>
        <v>#VALUE!</v>
      </c>
    </row>
    <row r="228" spans="1:8" s="89" customFormat="1" ht="75">
      <c r="A228" s="86" t="s">
        <v>2643</v>
      </c>
      <c r="B228" s="86" t="s">
        <v>2601</v>
      </c>
      <c r="C228" s="86" t="s">
        <v>2636</v>
      </c>
      <c r="D228" s="86" t="s">
        <v>2640</v>
      </c>
      <c r="E228" s="86" t="s">
        <v>2641</v>
      </c>
      <c r="F228" s="87" t="s">
        <v>2545</v>
      </c>
      <c r="G228" s="78">
        <v>10000</v>
      </c>
      <c r="H228" s="88" t="e">
        <f>SUMIF([1]报价结算清单!$E$12:$E$573,A228,[1]报价结算清单!$P$12:$P$573)</f>
        <v>#VALUE!</v>
      </c>
    </row>
    <row r="229" spans="1:8" s="89" customFormat="1" ht="75">
      <c r="A229" s="86" t="s">
        <v>2644</v>
      </c>
      <c r="B229" s="86" t="s">
        <v>2601</v>
      </c>
      <c r="C229" s="86" t="s">
        <v>2636</v>
      </c>
      <c r="D229" s="86" t="s">
        <v>2640</v>
      </c>
      <c r="E229" s="86" t="s">
        <v>2645</v>
      </c>
      <c r="F229" s="87" t="s">
        <v>2642</v>
      </c>
      <c r="G229" s="78">
        <v>3800</v>
      </c>
      <c r="H229" s="88" t="e">
        <f>SUMIF([1]报价结算清单!$E$12:$E$573,A229,[1]报价结算清单!$P$12:$P$573)</f>
        <v>#VALUE!</v>
      </c>
    </row>
    <row r="230" spans="1:8" s="89" customFormat="1" ht="75">
      <c r="A230" s="86" t="s">
        <v>2646</v>
      </c>
      <c r="B230" s="86" t="s">
        <v>2601</v>
      </c>
      <c r="C230" s="86" t="s">
        <v>2636</v>
      </c>
      <c r="D230" s="86" t="s">
        <v>2640</v>
      </c>
      <c r="E230" s="86" t="s">
        <v>2645</v>
      </c>
      <c r="F230" s="87" t="s">
        <v>2545</v>
      </c>
      <c r="G230" s="78">
        <v>5500</v>
      </c>
      <c r="H230" s="88" t="e">
        <f>SUMIF([1]报价结算清单!$E$12:$E$573,A230,[1]报价结算清单!$P$12:$P$573)</f>
        <v>#VALUE!</v>
      </c>
    </row>
    <row r="231" spans="1:8" s="89" customFormat="1" ht="75">
      <c r="A231" s="86" t="s">
        <v>2647</v>
      </c>
      <c r="B231" s="86" t="s">
        <v>2601</v>
      </c>
      <c r="C231" s="86" t="s">
        <v>2636</v>
      </c>
      <c r="D231" s="86" t="s">
        <v>2648</v>
      </c>
      <c r="E231" s="86" t="s">
        <v>2641</v>
      </c>
      <c r="F231" s="87" t="s">
        <v>2642</v>
      </c>
      <c r="G231" s="78">
        <v>8000</v>
      </c>
      <c r="H231" s="88" t="e">
        <f>SUMIF([1]报价结算清单!$E$12:$E$573,A231,[1]报价结算清单!$P$12:$P$573)</f>
        <v>#VALUE!</v>
      </c>
    </row>
    <row r="232" spans="1:8" s="89" customFormat="1" ht="75">
      <c r="A232" s="86" t="s">
        <v>2649</v>
      </c>
      <c r="B232" s="86" t="s">
        <v>2601</v>
      </c>
      <c r="C232" s="86" t="s">
        <v>2636</v>
      </c>
      <c r="D232" s="86" t="s">
        <v>2648</v>
      </c>
      <c r="E232" s="86" t="s">
        <v>2641</v>
      </c>
      <c r="F232" s="87" t="s">
        <v>2545</v>
      </c>
      <c r="G232" s="78">
        <v>10000</v>
      </c>
      <c r="H232" s="88" t="e">
        <f>SUMIF([1]报价结算清单!$E$12:$E$573,A232,[1]报价结算清单!$P$12:$P$573)</f>
        <v>#VALUE!</v>
      </c>
    </row>
    <row r="233" spans="1:8" s="89" customFormat="1" ht="75">
      <c r="A233" s="86" t="s">
        <v>2650</v>
      </c>
      <c r="B233" s="86" t="s">
        <v>2601</v>
      </c>
      <c r="C233" s="86" t="s">
        <v>2636</v>
      </c>
      <c r="D233" s="86" t="s">
        <v>2648</v>
      </c>
      <c r="E233" s="86" t="s">
        <v>2645</v>
      </c>
      <c r="F233" s="87" t="s">
        <v>2642</v>
      </c>
      <c r="G233" s="78">
        <v>3181</v>
      </c>
      <c r="H233" s="88" t="e">
        <f>SUMIF([1]报价结算清单!$E$12:$E$573,A233,[1]报价结算清单!$P$12:$P$573)</f>
        <v>#VALUE!</v>
      </c>
    </row>
    <row r="234" spans="1:8" s="89" customFormat="1" ht="75">
      <c r="A234" s="86" t="s">
        <v>2651</v>
      </c>
      <c r="B234" s="86" t="s">
        <v>2601</v>
      </c>
      <c r="C234" s="86" t="s">
        <v>2636</v>
      </c>
      <c r="D234" s="86" t="s">
        <v>2648</v>
      </c>
      <c r="E234" s="86" t="s">
        <v>2645</v>
      </c>
      <c r="F234" s="87" t="s">
        <v>2545</v>
      </c>
      <c r="G234" s="78">
        <v>4409</v>
      </c>
      <c r="H234" s="88" t="e">
        <f>SUMIF([1]报价结算清单!$E$12:$E$573,A234,[1]报价结算清单!$P$12:$P$573)</f>
        <v>#VALUE!</v>
      </c>
    </row>
    <row r="235" spans="1:8" s="89" customFormat="1" ht="30">
      <c r="A235" s="86" t="s">
        <v>2652</v>
      </c>
      <c r="B235" s="86" t="s">
        <v>2601</v>
      </c>
      <c r="C235" s="86" t="s">
        <v>2653</v>
      </c>
      <c r="D235" s="86" t="s">
        <v>2654</v>
      </c>
      <c r="E235" s="86" t="s">
        <v>2655</v>
      </c>
      <c r="F235" s="87" t="s">
        <v>2545</v>
      </c>
      <c r="G235" s="78">
        <v>600</v>
      </c>
      <c r="H235" s="88" t="e">
        <f>SUMIF([1]报价结算清单!$E$12:$E$573,A235,[1]报价结算清单!$P$12:$P$573)</f>
        <v>#VALUE!</v>
      </c>
    </row>
    <row r="236" spans="1:8" s="89" customFormat="1" ht="30">
      <c r="A236" s="86" t="s">
        <v>2656</v>
      </c>
      <c r="B236" s="86" t="s">
        <v>2601</v>
      </c>
      <c r="C236" s="86" t="s">
        <v>2653</v>
      </c>
      <c r="D236" s="86" t="s">
        <v>2654</v>
      </c>
      <c r="E236" s="86" t="s">
        <v>2657</v>
      </c>
      <c r="F236" s="87" t="s">
        <v>2545</v>
      </c>
      <c r="G236" s="78">
        <v>600</v>
      </c>
      <c r="H236" s="88" t="e">
        <f>SUMIF([1]报价结算清单!$E$12:$E$573,A236,[1]报价结算清单!$P$12:$P$573)</f>
        <v>#VALUE!</v>
      </c>
    </row>
    <row r="237" spans="1:8" s="89" customFormat="1" ht="30">
      <c r="A237" s="86" t="s">
        <v>2658</v>
      </c>
      <c r="B237" s="86" t="s">
        <v>2601</v>
      </c>
      <c r="C237" s="86" t="s">
        <v>2653</v>
      </c>
      <c r="D237" s="86" t="s">
        <v>2659</v>
      </c>
      <c r="E237" s="86" t="s">
        <v>2660</v>
      </c>
      <c r="F237" s="87" t="s">
        <v>2545</v>
      </c>
      <c r="G237" s="78">
        <v>500</v>
      </c>
      <c r="H237" s="88" t="e">
        <f>SUMIF([1]报价结算清单!$E$12:$E$573,A237,[1]报价结算清单!$P$12:$P$573)</f>
        <v>#VALUE!</v>
      </c>
    </row>
    <row r="238" spans="1:8" s="89" customFormat="1" ht="30">
      <c r="A238" s="86" t="s">
        <v>2661</v>
      </c>
      <c r="B238" s="86" t="s">
        <v>2601</v>
      </c>
      <c r="C238" s="86" t="s">
        <v>2653</v>
      </c>
      <c r="D238" s="86" t="s">
        <v>2659</v>
      </c>
      <c r="E238" s="86" t="s">
        <v>2662</v>
      </c>
      <c r="F238" s="87" t="s">
        <v>2545</v>
      </c>
      <c r="G238" s="78">
        <v>600</v>
      </c>
      <c r="H238" s="88" t="e">
        <f>SUMIF([1]报价结算清单!$E$12:$E$573,A238,[1]报价结算清单!$P$12:$P$573)</f>
        <v>#VALUE!</v>
      </c>
    </row>
    <row r="239" spans="1:8" s="89" customFormat="1" ht="30">
      <c r="A239" s="86" t="s">
        <v>2663</v>
      </c>
      <c r="B239" s="86" t="s">
        <v>2601</v>
      </c>
      <c r="C239" s="86" t="s">
        <v>2653</v>
      </c>
      <c r="D239" s="86" t="s">
        <v>2664</v>
      </c>
      <c r="E239" s="86" t="s">
        <v>2665</v>
      </c>
      <c r="F239" s="87" t="s">
        <v>2545</v>
      </c>
      <c r="G239" s="78">
        <v>600</v>
      </c>
      <c r="H239" s="88" t="e">
        <f>SUMIF([1]报价结算清单!$E$12:$E$573,A239,[1]报价结算清单!$P$12:$P$573)</f>
        <v>#VALUE!</v>
      </c>
    </row>
    <row r="240" spans="1:8" s="89" customFormat="1" ht="30">
      <c r="A240" s="86" t="s">
        <v>2666</v>
      </c>
      <c r="B240" s="86" t="s">
        <v>2601</v>
      </c>
      <c r="C240" s="86" t="s">
        <v>2653</v>
      </c>
      <c r="D240" s="86" t="s">
        <v>2664</v>
      </c>
      <c r="E240" s="86" t="s">
        <v>2667</v>
      </c>
      <c r="F240" s="87" t="s">
        <v>2545</v>
      </c>
      <c r="G240" s="78">
        <v>1500</v>
      </c>
      <c r="H240" s="88" t="e">
        <f>SUMIF([1]报价结算清单!$E$12:$E$573,A240,[1]报价结算清单!$P$12:$P$573)</f>
        <v>#VALUE!</v>
      </c>
    </row>
    <row r="241" spans="1:8" s="89" customFormat="1" ht="30">
      <c r="A241" s="86" t="s">
        <v>2668</v>
      </c>
      <c r="B241" s="86" t="s">
        <v>2601</v>
      </c>
      <c r="C241" s="86" t="s">
        <v>2653</v>
      </c>
      <c r="D241" s="86" t="s">
        <v>2664</v>
      </c>
      <c r="E241" s="86" t="s">
        <v>2669</v>
      </c>
      <c r="F241" s="87" t="s">
        <v>2545</v>
      </c>
      <c r="G241" s="78">
        <v>1000</v>
      </c>
      <c r="H241" s="88" t="e">
        <f>SUMIF([1]报价结算清单!$E$12:$E$573,A241,[1]报价结算清单!$P$12:$P$573)</f>
        <v>#VALUE!</v>
      </c>
    </row>
    <row r="242" spans="1:8" s="89" customFormat="1" ht="30">
      <c r="A242" s="86" t="s">
        <v>2670</v>
      </c>
      <c r="B242" s="86" t="s">
        <v>2601</v>
      </c>
      <c r="C242" s="86" t="s">
        <v>2653</v>
      </c>
      <c r="D242" s="86" t="s">
        <v>2664</v>
      </c>
      <c r="E242" s="86" t="s">
        <v>2671</v>
      </c>
      <c r="F242" s="87" t="s">
        <v>2545</v>
      </c>
      <c r="G242" s="78">
        <v>1000</v>
      </c>
      <c r="H242" s="88" t="e">
        <f>SUMIF([1]报价结算清单!$E$12:$E$573,A242,[1]报价结算清单!$P$12:$P$573)</f>
        <v>#VALUE!</v>
      </c>
    </row>
    <row r="243" spans="1:8" s="89" customFormat="1" ht="30">
      <c r="A243" s="86" t="s">
        <v>2672</v>
      </c>
      <c r="B243" s="86" t="s">
        <v>2601</v>
      </c>
      <c r="C243" s="86" t="s">
        <v>2673</v>
      </c>
      <c r="D243" s="86" t="s">
        <v>2674</v>
      </c>
      <c r="E243" s="86" t="s">
        <v>2675</v>
      </c>
      <c r="F243" s="87" t="s">
        <v>2545</v>
      </c>
      <c r="G243" s="78">
        <v>600</v>
      </c>
      <c r="H243" s="88" t="e">
        <f>SUMIF([1]报价结算清单!$E$12:$E$573,A243,[1]报价结算清单!$P$12:$P$573)</f>
        <v>#VALUE!</v>
      </c>
    </row>
    <row r="244" spans="1:8" s="89" customFormat="1" ht="30">
      <c r="A244" s="86" t="s">
        <v>2676</v>
      </c>
      <c r="B244" s="86" t="s">
        <v>2601</v>
      </c>
      <c r="C244" s="86" t="s">
        <v>2673</v>
      </c>
      <c r="D244" s="86" t="s">
        <v>2674</v>
      </c>
      <c r="E244" s="86" t="s">
        <v>2677</v>
      </c>
      <c r="F244" s="87" t="s">
        <v>2545</v>
      </c>
      <c r="G244" s="78">
        <v>3000</v>
      </c>
      <c r="H244" s="88" t="e">
        <f>SUMIF([1]报价结算清单!$E$12:$E$573,A244,[1]报价结算清单!$P$12:$P$573)</f>
        <v>#VALUE!</v>
      </c>
    </row>
    <row r="245" spans="1:8" s="89" customFormat="1" ht="30">
      <c r="A245" s="86" t="s">
        <v>2678</v>
      </c>
      <c r="B245" s="86" t="s">
        <v>2601</v>
      </c>
      <c r="C245" s="86" t="s">
        <v>2673</v>
      </c>
      <c r="D245" s="86" t="s">
        <v>2674</v>
      </c>
      <c r="E245" s="86" t="s">
        <v>2679</v>
      </c>
      <c r="F245" s="87" t="s">
        <v>2545</v>
      </c>
      <c r="G245" s="78">
        <v>1500</v>
      </c>
      <c r="H245" s="88" t="e">
        <f>SUMIF([1]报价结算清单!$E$12:$E$573,A245,[1]报价结算清单!$P$12:$P$573)</f>
        <v>#VALUE!</v>
      </c>
    </row>
    <row r="246" spans="1:8" s="89" customFormat="1" ht="45">
      <c r="A246" s="86" t="s">
        <v>2680</v>
      </c>
      <c r="B246" s="86" t="s">
        <v>2601</v>
      </c>
      <c r="C246" s="86" t="s">
        <v>2673</v>
      </c>
      <c r="D246" s="86" t="s">
        <v>2681</v>
      </c>
      <c r="E246" s="86" t="s">
        <v>2682</v>
      </c>
      <c r="F246" s="87" t="s">
        <v>2545</v>
      </c>
      <c r="G246" s="78">
        <v>1500</v>
      </c>
      <c r="H246" s="88" t="e">
        <f>SUMIF([1]报价结算清单!$E$12:$E$573,A246,[1]报价结算清单!$P$12:$P$573)</f>
        <v>#VALUE!</v>
      </c>
    </row>
    <row r="247" spans="1:8" s="89" customFormat="1" ht="45">
      <c r="A247" s="86" t="s">
        <v>2683</v>
      </c>
      <c r="B247" s="86" t="s">
        <v>2601</v>
      </c>
      <c r="C247" s="86" t="s">
        <v>2673</v>
      </c>
      <c r="D247" s="86" t="s">
        <v>2681</v>
      </c>
      <c r="E247" s="86" t="s">
        <v>2684</v>
      </c>
      <c r="F247" s="87" t="s">
        <v>2545</v>
      </c>
      <c r="G247" s="78">
        <v>2500</v>
      </c>
      <c r="H247" s="88" t="e">
        <f>SUMIF([1]报价结算清单!$E$12:$E$573,A247,[1]报价结算清单!$P$12:$P$573)</f>
        <v>#VALUE!</v>
      </c>
    </row>
    <row r="248" spans="1:8" s="89" customFormat="1" ht="45">
      <c r="A248" s="86" t="s">
        <v>2685</v>
      </c>
      <c r="B248" s="86" t="s">
        <v>2601</v>
      </c>
      <c r="C248" s="86" t="s">
        <v>2673</v>
      </c>
      <c r="D248" s="86" t="s">
        <v>2681</v>
      </c>
      <c r="E248" s="86" t="s">
        <v>2686</v>
      </c>
      <c r="F248" s="87" t="s">
        <v>2545</v>
      </c>
      <c r="G248" s="78">
        <v>2500</v>
      </c>
      <c r="H248" s="88" t="e">
        <f>SUMIF([1]报价结算清单!$E$12:$E$573,A248,[1]报价结算清单!$P$12:$P$573)</f>
        <v>#VALUE!</v>
      </c>
    </row>
    <row r="249" spans="1:8" s="89" customFormat="1" ht="45">
      <c r="A249" s="86" t="s">
        <v>2687</v>
      </c>
      <c r="B249" s="86" t="s">
        <v>2601</v>
      </c>
      <c r="C249" s="86" t="s">
        <v>2673</v>
      </c>
      <c r="D249" s="86" t="s">
        <v>2681</v>
      </c>
      <c r="E249" s="86" t="s">
        <v>2688</v>
      </c>
      <c r="F249" s="87" t="s">
        <v>2545</v>
      </c>
      <c r="G249" s="78">
        <v>3500</v>
      </c>
      <c r="H249" s="88" t="e">
        <f>SUMIF([1]报价结算清单!$E$12:$E$573,A249,[1]报价结算清单!$P$12:$P$573)</f>
        <v>#VALUE!</v>
      </c>
    </row>
    <row r="250" spans="1:8" s="89" customFormat="1" ht="30">
      <c r="A250" s="86" t="s">
        <v>2689</v>
      </c>
      <c r="B250" s="86" t="s">
        <v>2601</v>
      </c>
      <c r="C250" s="86" t="s">
        <v>2673</v>
      </c>
      <c r="D250" s="86" t="s">
        <v>2690</v>
      </c>
      <c r="E250" s="86" t="s">
        <v>2691</v>
      </c>
      <c r="F250" s="87" t="s">
        <v>2545</v>
      </c>
      <c r="G250" s="78">
        <v>1200</v>
      </c>
      <c r="H250" s="88" t="e">
        <f>SUMIF([1]报价结算清单!$E$12:$E$573,A250,[1]报价结算清单!$P$12:$P$573)</f>
        <v>#VALUE!</v>
      </c>
    </row>
    <row r="251" spans="1:8" s="89" customFormat="1" ht="30">
      <c r="A251" s="86" t="s">
        <v>2692</v>
      </c>
      <c r="B251" s="86" t="s">
        <v>2601</v>
      </c>
      <c r="C251" s="86" t="s">
        <v>2673</v>
      </c>
      <c r="D251" s="86" t="s">
        <v>2690</v>
      </c>
      <c r="E251" s="86" t="s">
        <v>2693</v>
      </c>
      <c r="F251" s="87" t="s">
        <v>2545</v>
      </c>
      <c r="G251" s="78">
        <v>2000</v>
      </c>
      <c r="H251" s="88" t="e">
        <f>SUMIF([1]报价结算清单!$E$12:$E$573,A251,[1]报价结算清单!$P$12:$P$573)</f>
        <v>#VALUE!</v>
      </c>
    </row>
    <row r="252" spans="1:8" s="89" customFormat="1" ht="30">
      <c r="A252" s="86" t="s">
        <v>2694</v>
      </c>
      <c r="B252" s="86" t="s">
        <v>2601</v>
      </c>
      <c r="C252" s="86" t="s">
        <v>2673</v>
      </c>
      <c r="D252" s="86" t="s">
        <v>2695</v>
      </c>
      <c r="E252" s="86" t="s">
        <v>2696</v>
      </c>
      <c r="F252" s="87" t="s">
        <v>2545</v>
      </c>
      <c r="G252" s="78">
        <v>1000</v>
      </c>
      <c r="H252" s="88" t="e">
        <f>SUMIF([1]报价结算清单!$E$12:$E$573,A252,[1]报价结算清单!$P$12:$P$573)</f>
        <v>#VALUE!</v>
      </c>
    </row>
    <row r="253" spans="1:8" s="89" customFormat="1" ht="30">
      <c r="A253" s="86" t="s">
        <v>2697</v>
      </c>
      <c r="B253" s="86" t="s">
        <v>2601</v>
      </c>
      <c r="C253" s="86" t="s">
        <v>2673</v>
      </c>
      <c r="D253" s="86" t="s">
        <v>2695</v>
      </c>
      <c r="E253" s="86" t="s">
        <v>2698</v>
      </c>
      <c r="F253" s="87" t="s">
        <v>2545</v>
      </c>
      <c r="G253" s="78">
        <v>2000</v>
      </c>
      <c r="H253" s="88" t="e">
        <f>SUMIF([1]报价结算清单!$E$12:$E$573,A253,[1]报价结算清单!$P$12:$P$573)</f>
        <v>#VALUE!</v>
      </c>
    </row>
    <row r="254" spans="1:8" s="89" customFormat="1" ht="45">
      <c r="A254" s="86" t="s">
        <v>2699</v>
      </c>
      <c r="B254" s="86" t="s">
        <v>2601</v>
      </c>
      <c r="C254" s="86" t="s">
        <v>2673</v>
      </c>
      <c r="D254" s="86" t="s">
        <v>2700</v>
      </c>
      <c r="E254" s="86" t="s">
        <v>2701</v>
      </c>
      <c r="F254" s="87" t="s">
        <v>2545</v>
      </c>
      <c r="G254" s="78">
        <v>1200</v>
      </c>
      <c r="H254" s="88" t="e">
        <f>SUMIF([1]报价结算清单!$E$12:$E$573,A254,[1]报价结算清单!$P$12:$P$573)</f>
        <v>#VALUE!</v>
      </c>
    </row>
    <row r="255" spans="1:8" s="89" customFormat="1" ht="45">
      <c r="A255" s="86" t="s">
        <v>2702</v>
      </c>
      <c r="B255" s="86" t="s">
        <v>2601</v>
      </c>
      <c r="C255" s="86" t="s">
        <v>2673</v>
      </c>
      <c r="D255" s="86" t="s">
        <v>2700</v>
      </c>
      <c r="E255" s="86" t="s">
        <v>2703</v>
      </c>
      <c r="F255" s="87" t="s">
        <v>2545</v>
      </c>
      <c r="G255" s="78">
        <v>2000</v>
      </c>
      <c r="H255" s="88" t="e">
        <f>SUMIF([1]报价结算清单!$E$12:$E$573,A255,[1]报价结算清单!$P$12:$P$573)</f>
        <v>#VALUE!</v>
      </c>
    </row>
    <row r="256" spans="1:8" s="89" customFormat="1" ht="45">
      <c r="A256" s="86" t="s">
        <v>2704</v>
      </c>
      <c r="B256" s="86" t="s">
        <v>2601</v>
      </c>
      <c r="C256" s="86" t="s">
        <v>2673</v>
      </c>
      <c r="D256" s="86" t="s">
        <v>2705</v>
      </c>
      <c r="E256" s="86" t="s">
        <v>2706</v>
      </c>
      <c r="F256" s="87" t="s">
        <v>2545</v>
      </c>
      <c r="G256" s="78">
        <v>1500</v>
      </c>
      <c r="H256" s="88" t="e">
        <f>SUMIF([1]报价结算清单!$E$12:$E$573,A256,[1]报价结算清单!$P$12:$P$573)</f>
        <v>#VALUE!</v>
      </c>
    </row>
    <row r="257" spans="1:8" s="89" customFormat="1" ht="45">
      <c r="A257" s="86" t="s">
        <v>2707</v>
      </c>
      <c r="B257" s="86" t="s">
        <v>2708</v>
      </c>
      <c r="C257" s="86" t="s">
        <v>2709</v>
      </c>
      <c r="D257" s="86" t="s">
        <v>2710</v>
      </c>
      <c r="E257" s="86" t="s">
        <v>2711</v>
      </c>
      <c r="F257" s="87" t="s">
        <v>2712</v>
      </c>
      <c r="G257" s="91">
        <v>1200</v>
      </c>
      <c r="H257" s="88" t="e">
        <f>SUMIF([1]报价结算清单!$E$12:$E$573,A257,[1]报价结算清单!$P$12:$P$573)</f>
        <v>#VALUE!</v>
      </c>
    </row>
    <row r="258" spans="1:8" s="95" customFormat="1" ht="15">
      <c r="A258" s="86" t="s">
        <v>2713</v>
      </c>
      <c r="B258" s="86" t="s">
        <v>2708</v>
      </c>
      <c r="C258" s="86" t="s">
        <v>2709</v>
      </c>
      <c r="D258" s="86" t="s">
        <v>2710</v>
      </c>
      <c r="E258" s="86" t="s">
        <v>2714</v>
      </c>
      <c r="F258" s="87" t="s">
        <v>2715</v>
      </c>
      <c r="G258" s="91">
        <v>80</v>
      </c>
      <c r="H258" s="88" t="e">
        <f>SUMIF([1]报价结算清单!$E$12:$E$573,A258,[1]报价结算清单!$P$12:$P$573)</f>
        <v>#VALUE!</v>
      </c>
    </row>
    <row r="259" spans="1:8" s="95" customFormat="1" ht="15">
      <c r="A259" s="86" t="s">
        <v>2716</v>
      </c>
      <c r="B259" s="86" t="s">
        <v>2708</v>
      </c>
      <c r="C259" s="86" t="s">
        <v>2709</v>
      </c>
      <c r="D259" s="86" t="s">
        <v>2710</v>
      </c>
      <c r="E259" s="86" t="s">
        <v>2717</v>
      </c>
      <c r="F259" s="87" t="s">
        <v>2718</v>
      </c>
      <c r="G259" s="91">
        <v>10</v>
      </c>
      <c r="H259" s="88" t="e">
        <f>SUMIF([1]报价结算清单!$E$12:$E$573,A259,[1]报价结算清单!$P$12:$P$573)</f>
        <v>#VALUE!</v>
      </c>
    </row>
    <row r="260" spans="1:8" s="95" customFormat="1" ht="45">
      <c r="A260" s="86" t="s">
        <v>2719</v>
      </c>
      <c r="B260" s="86" t="s">
        <v>2708</v>
      </c>
      <c r="C260" s="86" t="s">
        <v>2709</v>
      </c>
      <c r="D260" s="86" t="s">
        <v>2710</v>
      </c>
      <c r="E260" s="86" t="s">
        <v>2720</v>
      </c>
      <c r="F260" s="87" t="s">
        <v>2712</v>
      </c>
      <c r="G260" s="91">
        <v>1000</v>
      </c>
      <c r="H260" s="88" t="e">
        <f>SUMIF([1]报价结算清单!$E$12:$E$573,A260,[1]报价结算清单!$P$12:$P$573)</f>
        <v>#VALUE!</v>
      </c>
    </row>
    <row r="261" spans="1:8" s="95" customFormat="1" ht="15">
      <c r="A261" s="86" t="s">
        <v>2721</v>
      </c>
      <c r="B261" s="86" t="s">
        <v>2708</v>
      </c>
      <c r="C261" s="86" t="s">
        <v>2709</v>
      </c>
      <c r="D261" s="86" t="s">
        <v>2710</v>
      </c>
      <c r="E261" s="86" t="s">
        <v>2722</v>
      </c>
      <c r="F261" s="87" t="s">
        <v>2715</v>
      </c>
      <c r="G261" s="96">
        <v>70</v>
      </c>
      <c r="H261" s="88" t="e">
        <f>SUMIF([1]报价结算清单!$E$12:$E$573,A261,[1]报价结算清单!$P$12:$P$573)</f>
        <v>#VALUE!</v>
      </c>
    </row>
    <row r="262" spans="1:8" s="95" customFormat="1" ht="15">
      <c r="A262" s="86" t="s">
        <v>2723</v>
      </c>
      <c r="B262" s="86" t="s">
        <v>2708</v>
      </c>
      <c r="C262" s="86" t="s">
        <v>2709</v>
      </c>
      <c r="D262" s="86" t="s">
        <v>2710</v>
      </c>
      <c r="E262" s="86" t="s">
        <v>2724</v>
      </c>
      <c r="F262" s="87" t="s">
        <v>2718</v>
      </c>
      <c r="G262" s="96">
        <v>10</v>
      </c>
      <c r="H262" s="88" t="e">
        <f>SUMIF([1]报价结算清单!$E$12:$E$573,A262,[1]报价结算清单!$P$12:$P$573)</f>
        <v>#VALUE!</v>
      </c>
    </row>
    <row r="263" spans="1:8" s="95" customFormat="1" ht="45">
      <c r="A263" s="86" t="s">
        <v>2725</v>
      </c>
      <c r="B263" s="86" t="s">
        <v>2708</v>
      </c>
      <c r="C263" s="86" t="s">
        <v>2709</v>
      </c>
      <c r="D263" s="86" t="s">
        <v>2710</v>
      </c>
      <c r="E263" s="86" t="s">
        <v>2726</v>
      </c>
      <c r="F263" s="87" t="s">
        <v>2712</v>
      </c>
      <c r="G263" s="96">
        <v>1500</v>
      </c>
      <c r="H263" s="88" t="e">
        <f>SUMIF([1]报价结算清单!$E$12:$E$573,A263,[1]报价结算清单!$P$12:$P$573)</f>
        <v>#VALUE!</v>
      </c>
    </row>
    <row r="264" spans="1:8" s="95" customFormat="1" ht="15">
      <c r="A264" s="86" t="s">
        <v>2727</v>
      </c>
      <c r="B264" s="86" t="s">
        <v>2708</v>
      </c>
      <c r="C264" s="86" t="s">
        <v>2709</v>
      </c>
      <c r="D264" s="86" t="s">
        <v>2710</v>
      </c>
      <c r="E264" s="86" t="s">
        <v>2728</v>
      </c>
      <c r="F264" s="87" t="s">
        <v>2715</v>
      </c>
      <c r="G264" s="91">
        <v>120</v>
      </c>
      <c r="H264" s="88" t="e">
        <f>SUMIF([1]报价结算清单!$E$12:$E$573,A264,[1]报价结算清单!$P$12:$P$573)</f>
        <v>#VALUE!</v>
      </c>
    </row>
    <row r="265" spans="1:8" s="95" customFormat="1" ht="15">
      <c r="A265" s="86" t="s">
        <v>2729</v>
      </c>
      <c r="B265" s="86" t="s">
        <v>2708</v>
      </c>
      <c r="C265" s="86" t="s">
        <v>2709</v>
      </c>
      <c r="D265" s="86" t="s">
        <v>2710</v>
      </c>
      <c r="E265" s="86" t="s">
        <v>2730</v>
      </c>
      <c r="F265" s="87" t="s">
        <v>2718</v>
      </c>
      <c r="G265" s="96">
        <v>15</v>
      </c>
      <c r="H265" s="88" t="e">
        <f>SUMIF([1]报价结算清单!$E$12:$E$573,A265,[1]报价结算清单!$P$12:$P$573)</f>
        <v>#VALUE!</v>
      </c>
    </row>
    <row r="266" spans="1:8" s="95" customFormat="1" ht="30">
      <c r="A266" s="86" t="s">
        <v>2731</v>
      </c>
      <c r="B266" s="86" t="s">
        <v>2708</v>
      </c>
      <c r="C266" s="86" t="s">
        <v>2709</v>
      </c>
      <c r="D266" s="86" t="s">
        <v>2710</v>
      </c>
      <c r="E266" s="86" t="s">
        <v>2732</v>
      </c>
      <c r="F266" s="87" t="s">
        <v>2712</v>
      </c>
      <c r="G266" s="91">
        <v>1800</v>
      </c>
      <c r="H266" s="88" t="e">
        <f>SUMIF([1]报价结算清单!$E$12:$E$573,A266,[1]报价结算清单!$P$12:$P$573)</f>
        <v>#VALUE!</v>
      </c>
    </row>
    <row r="267" spans="1:8" s="95" customFormat="1" ht="15">
      <c r="A267" s="86" t="s">
        <v>2733</v>
      </c>
      <c r="B267" s="86" t="s">
        <v>2708</v>
      </c>
      <c r="C267" s="86" t="s">
        <v>2709</v>
      </c>
      <c r="D267" s="86" t="s">
        <v>2710</v>
      </c>
      <c r="E267" s="86" t="s">
        <v>2734</v>
      </c>
      <c r="F267" s="87" t="s">
        <v>2715</v>
      </c>
      <c r="G267" s="91">
        <v>150</v>
      </c>
      <c r="H267" s="88" t="e">
        <f>SUMIF([1]报价结算清单!$E$12:$E$573,A267,[1]报价结算清单!$P$12:$P$573)</f>
        <v>#VALUE!</v>
      </c>
    </row>
    <row r="268" spans="1:8" s="95" customFormat="1" ht="15">
      <c r="A268" s="86" t="s">
        <v>2735</v>
      </c>
      <c r="B268" s="86" t="s">
        <v>2708</v>
      </c>
      <c r="C268" s="86" t="s">
        <v>2709</v>
      </c>
      <c r="D268" s="86" t="s">
        <v>2710</v>
      </c>
      <c r="E268" s="86" t="s">
        <v>2736</v>
      </c>
      <c r="F268" s="87" t="s">
        <v>2718</v>
      </c>
      <c r="G268" s="91">
        <v>20</v>
      </c>
      <c r="H268" s="88" t="e">
        <f>SUMIF([1]报价结算清单!$E$12:$E$573,A268,[1]报价结算清单!$P$12:$P$573)</f>
        <v>#VALUE!</v>
      </c>
    </row>
    <row r="269" spans="1:8" s="95" customFormat="1" ht="15">
      <c r="A269" s="86" t="s">
        <v>2737</v>
      </c>
      <c r="B269" s="86" t="s">
        <v>2708</v>
      </c>
      <c r="C269" s="86" t="s">
        <v>2709</v>
      </c>
      <c r="D269" s="86" t="s">
        <v>2738</v>
      </c>
      <c r="E269" s="86" t="s">
        <v>2739</v>
      </c>
      <c r="F269" s="87" t="s">
        <v>2286</v>
      </c>
      <c r="G269" s="78">
        <v>450</v>
      </c>
      <c r="H269" s="88" t="e">
        <f>SUMIF([1]报价结算清单!$E$12:$E$573,A269,[1]报价结算清单!$P$12:$P$573)</f>
        <v>#VALUE!</v>
      </c>
    </row>
    <row r="270" spans="1:8" s="95" customFormat="1" ht="15">
      <c r="A270" s="86" t="s">
        <v>2740</v>
      </c>
      <c r="B270" s="86" t="s">
        <v>2708</v>
      </c>
      <c r="C270" s="86" t="s">
        <v>2709</v>
      </c>
      <c r="D270" s="86" t="s">
        <v>2738</v>
      </c>
      <c r="E270" s="86" t="s">
        <v>2741</v>
      </c>
      <c r="F270" s="87" t="s">
        <v>2286</v>
      </c>
      <c r="G270" s="78">
        <v>620</v>
      </c>
      <c r="H270" s="88" t="e">
        <f>SUMIF([1]报价结算清单!$E$12:$E$573,A270,[1]报价结算清单!$P$12:$P$573)</f>
        <v>#VALUE!</v>
      </c>
    </row>
    <row r="271" spans="1:8" s="89" customFormat="1" ht="15">
      <c r="A271" s="86" t="s">
        <v>2742</v>
      </c>
      <c r="B271" s="86" t="s">
        <v>2708</v>
      </c>
      <c r="C271" s="86" t="s">
        <v>2709</v>
      </c>
      <c r="D271" s="86" t="s">
        <v>2738</v>
      </c>
      <c r="E271" s="86" t="s">
        <v>2743</v>
      </c>
      <c r="F271" s="87" t="s">
        <v>2286</v>
      </c>
      <c r="G271" s="78">
        <v>910</v>
      </c>
      <c r="H271" s="88" t="e">
        <f>SUMIF([1]报价结算清单!$E$12:$E$573,A271,[1]报价结算清单!$P$12:$P$573)</f>
        <v>#VALUE!</v>
      </c>
    </row>
    <row r="272" spans="1:8" s="89" customFormat="1" ht="15">
      <c r="A272" s="86" t="s">
        <v>2744</v>
      </c>
      <c r="B272" s="86" t="s">
        <v>2708</v>
      </c>
      <c r="C272" s="86" t="s">
        <v>2709</v>
      </c>
      <c r="D272" s="86" t="s">
        <v>2738</v>
      </c>
      <c r="E272" s="86" t="s">
        <v>2745</v>
      </c>
      <c r="F272" s="87" t="s">
        <v>2286</v>
      </c>
      <c r="G272" s="78">
        <v>1200</v>
      </c>
      <c r="H272" s="88" t="e">
        <f>SUMIF([1]报价结算清单!$E$12:$E$573,A272,[1]报价结算清单!$P$12:$P$573)</f>
        <v>#VALUE!</v>
      </c>
    </row>
    <row r="273" spans="1:8" s="89" customFormat="1" ht="15">
      <c r="A273" s="86" t="s">
        <v>2746</v>
      </c>
      <c r="B273" s="86" t="s">
        <v>2708</v>
      </c>
      <c r="C273" s="86" t="s">
        <v>2709</v>
      </c>
      <c r="D273" s="86" t="s">
        <v>2738</v>
      </c>
      <c r="E273" s="86" t="s">
        <v>2747</v>
      </c>
      <c r="F273" s="87" t="s">
        <v>2286</v>
      </c>
      <c r="G273" s="78">
        <v>1065</v>
      </c>
      <c r="H273" s="88" t="e">
        <f>SUMIF([1]报价结算清单!$E$12:$E$573,A273,[1]报价结算清单!$P$12:$P$573)</f>
        <v>#VALUE!</v>
      </c>
    </row>
    <row r="274" spans="1:8" s="89" customFormat="1" ht="15">
      <c r="A274" s="86" t="s">
        <v>2748</v>
      </c>
      <c r="B274" s="86" t="s">
        <v>2708</v>
      </c>
      <c r="C274" s="86" t="s">
        <v>2709</v>
      </c>
      <c r="D274" s="86" t="s">
        <v>2738</v>
      </c>
      <c r="E274" s="86" t="s">
        <v>2749</v>
      </c>
      <c r="F274" s="87" t="s">
        <v>2286</v>
      </c>
      <c r="G274" s="78">
        <v>1800</v>
      </c>
      <c r="H274" s="88" t="e">
        <f>SUMIF([1]报价结算清单!$E$12:$E$573,A274,[1]报价结算清单!$P$12:$P$573)</f>
        <v>#VALUE!</v>
      </c>
    </row>
    <row r="275" spans="1:8" s="89" customFormat="1" ht="15">
      <c r="A275" s="86" t="s">
        <v>2750</v>
      </c>
      <c r="B275" s="86" t="s">
        <v>2708</v>
      </c>
      <c r="C275" s="86" t="s">
        <v>2709</v>
      </c>
      <c r="D275" s="86" t="s">
        <v>2738</v>
      </c>
      <c r="E275" s="86" t="s">
        <v>2751</v>
      </c>
      <c r="F275" s="87" t="s">
        <v>2286</v>
      </c>
      <c r="G275" s="78">
        <v>2100</v>
      </c>
      <c r="H275" s="88" t="e">
        <f>SUMIF([1]报价结算清单!$E$12:$E$573,A275,[1]报价结算清单!$P$12:$P$573)</f>
        <v>#VALUE!</v>
      </c>
    </row>
    <row r="276" spans="1:8" s="89" customFormat="1" ht="15">
      <c r="A276" s="86" t="s">
        <v>2752</v>
      </c>
      <c r="B276" s="86" t="s">
        <v>2708</v>
      </c>
      <c r="C276" s="86" t="s">
        <v>2709</v>
      </c>
      <c r="D276" s="86" t="s">
        <v>2738</v>
      </c>
      <c r="E276" s="86" t="s">
        <v>2753</v>
      </c>
      <c r="F276" s="87" t="s">
        <v>2286</v>
      </c>
      <c r="G276" s="78">
        <v>2423</v>
      </c>
      <c r="H276" s="88" t="e">
        <f>SUMIF([1]报价结算清单!$E$12:$E$573,A276,[1]报价结算清单!$P$12:$P$573)</f>
        <v>#VALUE!</v>
      </c>
    </row>
    <row r="277" spans="1:8" s="89" customFormat="1" ht="15">
      <c r="A277" s="86" t="s">
        <v>2754</v>
      </c>
      <c r="B277" s="86" t="s">
        <v>2708</v>
      </c>
      <c r="C277" s="86" t="s">
        <v>2709</v>
      </c>
      <c r="D277" s="86" t="s">
        <v>2755</v>
      </c>
      <c r="E277" s="86" t="s">
        <v>2756</v>
      </c>
      <c r="F277" s="87" t="s">
        <v>2757</v>
      </c>
      <c r="G277" s="78">
        <v>7</v>
      </c>
      <c r="H277" s="88" t="e">
        <f>SUMIF([1]报价结算清单!$E$12:$E$573,A277,[1]报价结算清单!$P$12:$P$573)</f>
        <v>#VALUE!</v>
      </c>
    </row>
    <row r="278" spans="1:8" s="89" customFormat="1" ht="15">
      <c r="A278" s="86" t="s">
        <v>2758</v>
      </c>
      <c r="B278" s="86" t="s">
        <v>2708</v>
      </c>
      <c r="C278" s="86" t="s">
        <v>2709</v>
      </c>
      <c r="D278" s="86" t="s">
        <v>2755</v>
      </c>
      <c r="E278" s="86" t="s">
        <v>2759</v>
      </c>
      <c r="F278" s="87" t="s">
        <v>2757</v>
      </c>
      <c r="G278" s="78">
        <v>8</v>
      </c>
      <c r="H278" s="88" t="e">
        <f>SUMIF([1]报价结算清单!$E$12:$E$573,A278,[1]报价结算清单!$P$12:$P$573)</f>
        <v>#VALUE!</v>
      </c>
    </row>
    <row r="279" spans="1:8" s="89" customFormat="1" ht="15">
      <c r="A279" s="86" t="s">
        <v>2760</v>
      </c>
      <c r="B279" s="86" t="s">
        <v>2708</v>
      </c>
      <c r="C279" s="86" t="s">
        <v>2709</v>
      </c>
      <c r="D279" s="86" t="s">
        <v>2755</v>
      </c>
      <c r="E279" s="86" t="s">
        <v>2761</v>
      </c>
      <c r="F279" s="87" t="s">
        <v>2757</v>
      </c>
      <c r="G279" s="78">
        <v>9</v>
      </c>
      <c r="H279" s="88" t="e">
        <f>SUMIF([1]报价结算清单!$E$12:$E$573,A279,[1]报价结算清单!$P$12:$P$573)</f>
        <v>#VALUE!</v>
      </c>
    </row>
    <row r="280" spans="1:8" s="85" customFormat="1" ht="15">
      <c r="A280" s="86" t="s">
        <v>2762</v>
      </c>
      <c r="B280" s="86" t="s">
        <v>2708</v>
      </c>
      <c r="C280" s="86" t="s">
        <v>2709</v>
      </c>
      <c r="D280" s="86" t="s">
        <v>2755</v>
      </c>
      <c r="E280" s="86" t="s">
        <v>2763</v>
      </c>
      <c r="F280" s="87" t="s">
        <v>2757</v>
      </c>
      <c r="G280" s="78">
        <v>10</v>
      </c>
      <c r="H280" s="88" t="e">
        <f>SUMIF([1]报价结算清单!$E$12:$E$573,A280,[1]报价结算清单!$P$12:$P$573)</f>
        <v>#VALUE!</v>
      </c>
    </row>
    <row r="281" spans="1:8" s="95" customFormat="1" ht="15">
      <c r="A281" s="86" t="s">
        <v>2764</v>
      </c>
      <c r="B281" s="86" t="s">
        <v>2708</v>
      </c>
      <c r="C281" s="86" t="s">
        <v>2709</v>
      </c>
      <c r="D281" s="86" t="s">
        <v>2755</v>
      </c>
      <c r="E281" s="86" t="s">
        <v>2765</v>
      </c>
      <c r="F281" s="87" t="s">
        <v>2757</v>
      </c>
      <c r="G281" s="78">
        <v>13</v>
      </c>
      <c r="H281" s="88" t="e">
        <f>SUMIF([1]报价结算清单!$E$12:$E$573,A281,[1]报价结算清单!$P$12:$P$573)</f>
        <v>#VALUE!</v>
      </c>
    </row>
    <row r="282" spans="1:8" s="95" customFormat="1" ht="15">
      <c r="A282" s="86" t="s">
        <v>2766</v>
      </c>
      <c r="B282" s="86" t="s">
        <v>2708</v>
      </c>
      <c r="C282" s="86" t="s">
        <v>2709</v>
      </c>
      <c r="D282" s="86" t="s">
        <v>2755</v>
      </c>
      <c r="E282" s="86" t="s">
        <v>2767</v>
      </c>
      <c r="F282" s="87" t="s">
        <v>2757</v>
      </c>
      <c r="G282" s="78">
        <v>17</v>
      </c>
      <c r="H282" s="88" t="e">
        <f>SUMIF([1]报价结算清单!$E$12:$E$573,A282,[1]报价结算清单!$P$12:$P$573)</f>
        <v>#VALUE!</v>
      </c>
    </row>
    <row r="283" spans="1:8" s="95" customFormat="1">
      <c r="A283" s="92"/>
      <c r="B283" s="93"/>
      <c r="C283" s="93"/>
      <c r="D283" s="93"/>
      <c r="E283" s="93"/>
      <c r="F283" s="93"/>
      <c r="G283" s="93"/>
      <c r="H283" s="94"/>
    </row>
    <row r="284" spans="1:8" s="95" customFormat="1" ht="45">
      <c r="A284" s="86" t="s">
        <v>2768</v>
      </c>
      <c r="B284" s="86" t="s">
        <v>2769</v>
      </c>
      <c r="C284" s="86" t="s">
        <v>2770</v>
      </c>
      <c r="D284" s="86" t="s">
        <v>2771</v>
      </c>
      <c r="E284" s="86" t="s">
        <v>2772</v>
      </c>
      <c r="F284" s="86" t="s">
        <v>23</v>
      </c>
      <c r="G284" s="97"/>
      <c r="H284" s="98" t="e">
        <f>SUMIF([1]报价结算清单!$E$12:$E$573,A284,[1]报价结算清单!$P$12:$P$573)</f>
        <v>#VALUE!</v>
      </c>
    </row>
    <row r="285" spans="1:8" s="95" customFormat="1">
      <c r="A285" s="92"/>
      <c r="B285" s="93"/>
      <c r="C285" s="93"/>
      <c r="D285" s="93"/>
      <c r="E285" s="93"/>
      <c r="F285" s="93"/>
      <c r="G285" s="93"/>
      <c r="H285" s="94"/>
    </row>
    <row r="286" spans="1:8" s="95" customFormat="1" ht="15">
      <c r="A286" s="86" t="s">
        <v>2773</v>
      </c>
      <c r="B286" s="86" t="s">
        <v>2774</v>
      </c>
      <c r="C286" s="86" t="s">
        <v>2775</v>
      </c>
      <c r="D286" s="86" t="s">
        <v>2776</v>
      </c>
      <c r="E286" s="86" t="s">
        <v>2076</v>
      </c>
      <c r="F286" s="86" t="s">
        <v>23</v>
      </c>
      <c r="G286" s="97"/>
      <c r="H286" s="98" t="e">
        <f>SUMIF([1]报价结算清单!$E$12:$E$573,A286,[1]报价结算清单!$P$12:$P$573)</f>
        <v>#VALUE!</v>
      </c>
    </row>
    <row r="287" spans="1:8" s="95" customFormat="1" ht="15">
      <c r="A287" s="86" t="s">
        <v>2777</v>
      </c>
      <c r="B287" s="86" t="s">
        <v>2774</v>
      </c>
      <c r="C287" s="86" t="s">
        <v>2775</v>
      </c>
      <c r="D287" s="86" t="s">
        <v>2778</v>
      </c>
      <c r="E287" s="86" t="s">
        <v>2076</v>
      </c>
      <c r="F287" s="86" t="s">
        <v>23</v>
      </c>
      <c r="G287" s="97"/>
      <c r="H287" s="98" t="e">
        <f>SUMIF([1]报价结算清单!$E$12:$E$573,A287,[1]报价结算清单!$P$12:$P$573)</f>
        <v>#VALUE!</v>
      </c>
    </row>
    <row r="288" spans="1:8" s="95" customFormat="1" ht="15">
      <c r="A288" s="86" t="s">
        <v>2779</v>
      </c>
      <c r="B288" s="86" t="s">
        <v>2774</v>
      </c>
      <c r="C288" s="86" t="s">
        <v>2775</v>
      </c>
      <c r="D288" s="86" t="s">
        <v>2780</v>
      </c>
      <c r="E288" s="86" t="s">
        <v>2076</v>
      </c>
      <c r="F288" s="86" t="s">
        <v>23</v>
      </c>
      <c r="G288" s="97"/>
      <c r="H288" s="98" t="e">
        <f>SUMIF([1]报价结算清单!$E$12:$E$573,A288,[1]报价结算清单!$P$12:$P$573)</f>
        <v>#VALUE!</v>
      </c>
    </row>
    <row r="289" spans="1:8" s="95" customFormat="1" ht="15">
      <c r="A289" s="86" t="s">
        <v>2781</v>
      </c>
      <c r="B289" s="86" t="s">
        <v>2774</v>
      </c>
      <c r="C289" s="86" t="s">
        <v>2775</v>
      </c>
      <c r="D289" s="86" t="s">
        <v>2782</v>
      </c>
      <c r="E289" s="86" t="s">
        <v>2076</v>
      </c>
      <c r="F289" s="86" t="s">
        <v>23</v>
      </c>
      <c r="G289" s="97"/>
      <c r="H289" s="98" t="e">
        <f>SUMIF([1]报价结算清单!$E$12:$E$573,A289,[1]报价结算清单!$P$12:$P$573)</f>
        <v>#VALUE!</v>
      </c>
    </row>
    <row r="290" spans="1:8" s="95" customFormat="1" ht="15">
      <c r="A290" s="86" t="s">
        <v>2783</v>
      </c>
      <c r="B290" s="86" t="s">
        <v>2774</v>
      </c>
      <c r="C290" s="86" t="s">
        <v>2775</v>
      </c>
      <c r="D290" s="86" t="s">
        <v>2784</v>
      </c>
      <c r="E290" s="86" t="s">
        <v>2076</v>
      </c>
      <c r="F290" s="86" t="s">
        <v>23</v>
      </c>
      <c r="G290" s="97"/>
      <c r="H290" s="98" t="e">
        <f>SUMIF([1]报价结算清单!$E$12:$E$573,A290,[1]报价结算清单!$P$12:$P$573)</f>
        <v>#VALUE!</v>
      </c>
    </row>
    <row r="291" spans="1:8" s="95" customFormat="1" ht="15">
      <c r="A291" s="86" t="s">
        <v>2785</v>
      </c>
      <c r="B291" s="86" t="s">
        <v>2774</v>
      </c>
      <c r="C291" s="86" t="s">
        <v>2786</v>
      </c>
      <c r="D291" s="86" t="s">
        <v>2787</v>
      </c>
      <c r="E291" s="86" t="s">
        <v>2788</v>
      </c>
      <c r="F291" s="86" t="s">
        <v>23</v>
      </c>
      <c r="G291" s="97"/>
      <c r="H291" s="98" t="e">
        <f>SUMIF([1]报价结算清单!$E$12:$E$573,A291,[1]报价结算清单!$P$12:$P$573)</f>
        <v>#VALUE!</v>
      </c>
    </row>
    <row r="292" spans="1:8" s="95" customFormat="1" ht="15">
      <c r="A292" s="86" t="s">
        <v>2789</v>
      </c>
      <c r="B292" s="86" t="s">
        <v>2774</v>
      </c>
      <c r="C292" s="86" t="s">
        <v>2786</v>
      </c>
      <c r="D292" s="86" t="s">
        <v>2787</v>
      </c>
      <c r="E292" s="86" t="s">
        <v>2790</v>
      </c>
      <c r="F292" s="86" t="s">
        <v>23</v>
      </c>
      <c r="G292" s="97"/>
      <c r="H292" s="98" t="e">
        <f>SUMIF([1]报价结算清单!$E$12:$E$573,A292,[1]报价结算清单!$P$12:$P$573)</f>
        <v>#VALUE!</v>
      </c>
    </row>
    <row r="293" spans="1:8" s="95" customFormat="1" ht="15">
      <c r="A293" s="86" t="s">
        <v>2791</v>
      </c>
      <c r="B293" s="86" t="s">
        <v>2774</v>
      </c>
      <c r="C293" s="86" t="s">
        <v>2786</v>
      </c>
      <c r="D293" s="86" t="s">
        <v>2787</v>
      </c>
      <c r="E293" s="86" t="s">
        <v>2792</v>
      </c>
      <c r="F293" s="86" t="s">
        <v>23</v>
      </c>
      <c r="G293" s="97"/>
      <c r="H293" s="98" t="e">
        <f>SUMIF([1]报价结算清单!$E$12:$E$573,A293,[1]报价结算清单!$P$12:$P$573)</f>
        <v>#VALUE!</v>
      </c>
    </row>
    <row r="294" spans="1:8" s="95" customFormat="1" ht="15">
      <c r="A294" s="86" t="s">
        <v>2793</v>
      </c>
      <c r="B294" s="86" t="s">
        <v>2774</v>
      </c>
      <c r="C294" s="86" t="s">
        <v>2786</v>
      </c>
      <c r="D294" s="86" t="s">
        <v>2787</v>
      </c>
      <c r="E294" s="86" t="s">
        <v>2794</v>
      </c>
      <c r="F294" s="86" t="s">
        <v>23</v>
      </c>
      <c r="G294" s="97"/>
      <c r="H294" s="98" t="e">
        <f>SUMIF([1]报价结算清单!$E$12:$E$573,A294,[1]报价结算清单!$P$12:$P$573)</f>
        <v>#VALUE!</v>
      </c>
    </row>
    <row r="295" spans="1:8" s="95" customFormat="1" ht="15">
      <c r="A295" s="86" t="s">
        <v>2795</v>
      </c>
      <c r="B295" s="86" t="s">
        <v>2796</v>
      </c>
      <c r="C295" s="86" t="s">
        <v>2797</v>
      </c>
      <c r="D295" s="86" t="s">
        <v>2798</v>
      </c>
      <c r="E295" s="86" t="s">
        <v>2799</v>
      </c>
      <c r="F295" s="86" t="s">
        <v>23</v>
      </c>
      <c r="G295" s="97"/>
      <c r="H295" s="98" t="e">
        <f>SUMIF([1]报价结算清单!$E$12:$E$573,A295,[1]报价结算清单!$P$12:$P$573)</f>
        <v>#VALUE!</v>
      </c>
    </row>
    <row r="296" spans="1:8" ht="15">
      <c r="A296" s="86" t="s">
        <v>2800</v>
      </c>
      <c r="B296" s="86" t="s">
        <v>2796</v>
      </c>
      <c r="C296" s="86" t="s">
        <v>2797</v>
      </c>
      <c r="D296" s="86" t="s">
        <v>2798</v>
      </c>
      <c r="E296" s="86" t="s">
        <v>2801</v>
      </c>
      <c r="F296" s="86" t="s">
        <v>23</v>
      </c>
      <c r="G296" s="99"/>
      <c r="H296" s="98" t="e">
        <f>SUMIF([1]报价结算清单!$E$12:$E$573,A296,[1]报价结算清单!$P$12:$P$573)</f>
        <v>#VALUE!</v>
      </c>
    </row>
    <row r="297" spans="1:8" ht="15">
      <c r="A297" s="86" t="s">
        <v>2802</v>
      </c>
      <c r="B297" s="86" t="s">
        <v>2796</v>
      </c>
      <c r="C297" s="86" t="s">
        <v>2797</v>
      </c>
      <c r="D297" s="86" t="s">
        <v>2798</v>
      </c>
      <c r="E297" s="86" t="s">
        <v>2803</v>
      </c>
      <c r="F297" s="86" t="s">
        <v>23</v>
      </c>
      <c r="G297" s="99"/>
      <c r="H297" s="98" t="e">
        <f>SUMIF([1]报价结算清单!$E$12:$E$573,A297,[1]报价结算清单!$P$12:$P$573)</f>
        <v>#VALUE!</v>
      </c>
    </row>
    <row r="298" spans="1:8" ht="15">
      <c r="A298" s="86" t="s">
        <v>2804</v>
      </c>
      <c r="B298" s="86" t="s">
        <v>2774</v>
      </c>
      <c r="C298" s="86" t="s">
        <v>2786</v>
      </c>
      <c r="D298" s="86" t="s">
        <v>2805</v>
      </c>
      <c r="E298" s="86" t="s">
        <v>2806</v>
      </c>
      <c r="F298" s="86" t="s">
        <v>23</v>
      </c>
      <c r="G298" s="99"/>
      <c r="H298" s="98" t="e">
        <f>SUMIF([1]报价结算清单!$E$12:$E$573,A298,[1]报价结算清单!$P$12:$P$573)</f>
        <v>#VALUE!</v>
      </c>
    </row>
    <row r="299" spans="1:8" ht="15">
      <c r="A299" s="86" t="s">
        <v>2807</v>
      </c>
      <c r="B299" s="86" t="s">
        <v>2774</v>
      </c>
      <c r="C299" s="86" t="s">
        <v>2786</v>
      </c>
      <c r="D299" s="86" t="s">
        <v>2805</v>
      </c>
      <c r="E299" s="86" t="s">
        <v>2808</v>
      </c>
      <c r="F299" s="86" t="s">
        <v>23</v>
      </c>
      <c r="G299" s="99"/>
      <c r="H299" s="98" t="e">
        <f>SUMIF([1]报价结算清单!$E$12:$E$573,A299,[1]报价结算清单!$P$12:$P$573)</f>
        <v>#VALUE!</v>
      </c>
    </row>
    <row r="300" spans="1:8" ht="15">
      <c r="A300" s="86" t="s">
        <v>2809</v>
      </c>
      <c r="B300" s="86" t="s">
        <v>2774</v>
      </c>
      <c r="C300" s="86" t="s">
        <v>2786</v>
      </c>
      <c r="D300" s="86" t="s">
        <v>2805</v>
      </c>
      <c r="E300" s="86" t="s">
        <v>2810</v>
      </c>
      <c r="F300" s="86" t="s">
        <v>23</v>
      </c>
      <c r="G300" s="99"/>
      <c r="H300" s="98" t="e">
        <f>SUMIF([1]报价结算清单!$E$12:$E$573,A300,[1]报价结算清单!$P$12:$P$573)</f>
        <v>#VALUE!</v>
      </c>
    </row>
    <row r="301" spans="1:8" ht="15">
      <c r="A301" s="86" t="s">
        <v>2811</v>
      </c>
      <c r="B301" s="86" t="s">
        <v>2774</v>
      </c>
      <c r="C301" s="86" t="s">
        <v>2786</v>
      </c>
      <c r="D301" s="86" t="s">
        <v>2805</v>
      </c>
      <c r="E301" s="86" t="s">
        <v>2812</v>
      </c>
      <c r="F301" s="86" t="s">
        <v>23</v>
      </c>
      <c r="G301" s="99"/>
      <c r="H301" s="98" t="e">
        <f>SUMIF([1]报价结算清单!$E$12:$E$573,A301,[1]报价结算清单!$P$12:$P$573)</f>
        <v>#VALUE!</v>
      </c>
    </row>
    <row r="302" spans="1:8" ht="15">
      <c r="A302" s="86" t="s">
        <v>2813</v>
      </c>
      <c r="B302" s="86" t="s">
        <v>2774</v>
      </c>
      <c r="C302" s="86" t="s">
        <v>2786</v>
      </c>
      <c r="D302" s="86" t="s">
        <v>2814</v>
      </c>
      <c r="E302" s="86" t="s">
        <v>2815</v>
      </c>
      <c r="F302" s="86" t="s">
        <v>23</v>
      </c>
      <c r="G302" s="99"/>
      <c r="H302" s="98" t="e">
        <f>SUMIF([1]报价结算清单!$E$12:$E$573,A302,[1]报价结算清单!$P$12:$P$573)</f>
        <v>#VALUE!</v>
      </c>
    </row>
    <row r="303" spans="1:8" ht="15">
      <c r="A303" s="86" t="s">
        <v>2816</v>
      </c>
      <c r="B303" s="86" t="s">
        <v>2774</v>
      </c>
      <c r="C303" s="86" t="s">
        <v>2786</v>
      </c>
      <c r="D303" s="86" t="s">
        <v>2814</v>
      </c>
      <c r="E303" s="86" t="s">
        <v>2817</v>
      </c>
      <c r="F303" s="86" t="s">
        <v>23</v>
      </c>
      <c r="G303" s="99"/>
      <c r="H303" s="98" t="e">
        <f>SUMIF([1]报价结算清单!$E$12:$E$573,A303,[1]报价结算清单!$P$12:$P$573)</f>
        <v>#VALUE!</v>
      </c>
    </row>
    <row r="304" spans="1:8" ht="15">
      <c r="A304" s="86" t="s">
        <v>2818</v>
      </c>
      <c r="B304" s="86" t="s">
        <v>2774</v>
      </c>
      <c r="C304" s="86" t="s">
        <v>2819</v>
      </c>
      <c r="D304" s="86" t="s">
        <v>2820</v>
      </c>
      <c r="E304" s="86" t="s">
        <v>2821</v>
      </c>
      <c r="F304" s="86" t="s">
        <v>23</v>
      </c>
      <c r="G304" s="99"/>
      <c r="H304" s="98" t="e">
        <f>SUMIF([1]报价结算清单!$E$12:$E$573,A304,[1]报价结算清单!$P$12:$P$573)</f>
        <v>#VALUE!</v>
      </c>
    </row>
    <row r="305" spans="1:8" ht="15">
      <c r="A305" s="86" t="s">
        <v>2822</v>
      </c>
      <c r="B305" s="86" t="s">
        <v>2774</v>
      </c>
      <c r="C305" s="86" t="s">
        <v>2819</v>
      </c>
      <c r="D305" s="86" t="s">
        <v>2820</v>
      </c>
      <c r="E305" s="86" t="s">
        <v>2823</v>
      </c>
      <c r="F305" s="86" t="s">
        <v>23</v>
      </c>
      <c r="G305" s="99"/>
      <c r="H305" s="98" t="e">
        <f>SUMIF([1]报价结算清单!$E$12:$E$573,A305,[1]报价结算清单!$P$12:$P$573)</f>
        <v>#VALUE!</v>
      </c>
    </row>
    <row r="306" spans="1:8" ht="15">
      <c r="A306" s="86" t="s">
        <v>2824</v>
      </c>
      <c r="B306" s="86" t="s">
        <v>2774</v>
      </c>
      <c r="C306" s="86" t="s">
        <v>2819</v>
      </c>
      <c r="D306" s="86" t="s">
        <v>2825</v>
      </c>
      <c r="E306" s="86" t="s">
        <v>2825</v>
      </c>
      <c r="F306" s="86" t="s">
        <v>23</v>
      </c>
      <c r="G306" s="99"/>
      <c r="H306" s="98" t="e">
        <f>SUMIF([1]报价结算清单!$E$12:$E$573,A306,[1]报价结算清单!$P$12:$P$573)</f>
        <v>#VALUE!</v>
      </c>
    </row>
    <row r="307" spans="1:8">
      <c r="A307" s="92"/>
      <c r="B307" s="93"/>
      <c r="C307" s="93"/>
      <c r="D307" s="93"/>
      <c r="E307" s="93"/>
      <c r="F307" s="93"/>
      <c r="G307" s="93"/>
      <c r="H307" s="94"/>
    </row>
    <row r="308" spans="1:8" ht="15">
      <c r="A308" s="86" t="s">
        <v>2826</v>
      </c>
      <c r="B308" s="86" t="s">
        <v>2827</v>
      </c>
      <c r="C308" s="86" t="s">
        <v>2828</v>
      </c>
      <c r="D308" s="86" t="s">
        <v>2829</v>
      </c>
      <c r="E308" s="86" t="s">
        <v>2830</v>
      </c>
      <c r="F308" s="86" t="s">
        <v>23</v>
      </c>
      <c r="G308" s="99"/>
      <c r="H308" s="98" t="e">
        <f>SUMIF([1]报价结算清单!$E$12:$E$573,A308,[1]报价结算清单!$P$12:$P$573)</f>
        <v>#VALUE!</v>
      </c>
    </row>
    <row r="309" spans="1:8" ht="15">
      <c r="A309" s="86" t="s">
        <v>2831</v>
      </c>
      <c r="B309" s="86" t="s">
        <v>2832</v>
      </c>
      <c r="C309" s="100" t="s">
        <v>2833</v>
      </c>
      <c r="D309" s="100" t="s">
        <v>2834</v>
      </c>
      <c r="E309" s="100" t="s">
        <v>2835</v>
      </c>
      <c r="F309" s="86" t="s">
        <v>23</v>
      </c>
      <c r="G309" s="99"/>
      <c r="H309" s="98" t="e">
        <f>SUMIF([1]报价结算清单!$E$12:$E$573,A309,[1]报价结算清单!$P$12:$P$573)</f>
        <v>#VALUE!</v>
      </c>
    </row>
    <row r="310" spans="1:8" ht="15">
      <c r="A310" s="86" t="s">
        <v>2836</v>
      </c>
      <c r="B310" s="86" t="s">
        <v>2832</v>
      </c>
      <c r="C310" s="100" t="s">
        <v>2833</v>
      </c>
      <c r="D310" s="100" t="s">
        <v>2837</v>
      </c>
      <c r="E310" s="100" t="s">
        <v>2835</v>
      </c>
      <c r="F310" s="86" t="s">
        <v>23</v>
      </c>
      <c r="G310" s="99"/>
      <c r="H310" s="98" t="e">
        <f>SUMIF([1]报价结算清单!$E$12:$E$573,A310,[1]报价结算清单!$P$12:$P$573)</f>
        <v>#VALUE!</v>
      </c>
    </row>
    <row r="311" spans="1:8" ht="15">
      <c r="A311" s="86" t="s">
        <v>2838</v>
      </c>
      <c r="B311" s="86" t="s">
        <v>2832</v>
      </c>
      <c r="C311" s="100" t="s">
        <v>2839</v>
      </c>
      <c r="D311" s="100" t="s">
        <v>2840</v>
      </c>
      <c r="E311" s="100" t="s">
        <v>2835</v>
      </c>
      <c r="F311" s="86" t="s">
        <v>23</v>
      </c>
      <c r="G311" s="101">
        <v>0.06</v>
      </c>
      <c r="H311" s="98" t="e">
        <f>SUMIF([1]报价结算清单!$E$12:$E$573,A311,[1]报价结算清单!$P$12:$P$573)</f>
        <v>#VALUE!</v>
      </c>
    </row>
  </sheetData>
  <phoneticPr fontId="8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F1EB-24CB-BC49-9B7D-61DBD27DF205}">
  <dimension ref="A1:G14"/>
  <sheetViews>
    <sheetView workbookViewId="0">
      <selection activeCell="J10" sqref="J10"/>
    </sheetView>
  </sheetViews>
  <sheetFormatPr baseColWidth="10" defaultRowHeight="13"/>
  <cols>
    <col min="1" max="1" width="20.796875" style="79" customWidth="1"/>
    <col min="2" max="2" width="34.796875" customWidth="1"/>
    <col min="3" max="3" width="21" customWidth="1"/>
    <col min="4" max="4" width="17.19921875" customWidth="1"/>
    <col min="5" max="5" width="17.59765625" customWidth="1"/>
    <col min="6" max="6" width="25.3984375" customWidth="1"/>
  </cols>
  <sheetData>
    <row r="1" spans="1:7" ht="23">
      <c r="A1" s="170" t="s">
        <v>3219</v>
      </c>
      <c r="B1" s="170"/>
      <c r="C1" s="170"/>
      <c r="D1" s="170"/>
      <c r="E1" s="170"/>
      <c r="F1" s="170"/>
      <c r="G1" s="170"/>
    </row>
    <row r="2" spans="1:7" ht="19">
      <c r="A2" s="138" t="s">
        <v>3198</v>
      </c>
      <c r="B2" s="138" t="s">
        <v>3199</v>
      </c>
      <c r="C2" s="138" t="s">
        <v>3200</v>
      </c>
      <c r="D2" s="139" t="s">
        <v>3201</v>
      </c>
      <c r="E2" s="140" t="s">
        <v>3202</v>
      </c>
      <c r="F2" s="141" t="s">
        <v>3203</v>
      </c>
      <c r="G2" s="138" t="s">
        <v>3204</v>
      </c>
    </row>
    <row r="3" spans="1:7" ht="19">
      <c r="A3" s="146" t="s">
        <v>3205</v>
      </c>
      <c r="B3" s="142" t="s">
        <v>3206</v>
      </c>
      <c r="C3" s="142"/>
      <c r="D3" s="143">
        <v>1</v>
      </c>
      <c r="E3" s="144">
        <v>300</v>
      </c>
      <c r="F3" s="145">
        <f t="shared" ref="F3:F12" si="0">E3*D3</f>
        <v>300</v>
      </c>
      <c r="G3" s="142"/>
    </row>
    <row r="4" spans="1:7" ht="36">
      <c r="A4" s="146" t="s">
        <v>1908</v>
      </c>
      <c r="B4" s="142" t="s">
        <v>3207</v>
      </c>
      <c r="C4" s="142" t="s">
        <v>3208</v>
      </c>
      <c r="D4" s="143">
        <v>440</v>
      </c>
      <c r="E4" s="144">
        <v>9</v>
      </c>
      <c r="F4" s="145">
        <f t="shared" si="0"/>
        <v>3960</v>
      </c>
      <c r="G4" s="142"/>
    </row>
    <row r="5" spans="1:7" ht="36">
      <c r="A5" s="146" t="s">
        <v>1912</v>
      </c>
      <c r="B5" s="142" t="s">
        <v>3209</v>
      </c>
      <c r="C5" s="142" t="s">
        <v>3210</v>
      </c>
      <c r="D5" s="143">
        <v>151</v>
      </c>
      <c r="E5" s="144">
        <v>16</v>
      </c>
      <c r="F5" s="145">
        <f t="shared" si="0"/>
        <v>2416</v>
      </c>
      <c r="G5" s="142"/>
    </row>
    <row r="6" spans="1:7" ht="19">
      <c r="A6" s="146" t="s">
        <v>3211</v>
      </c>
      <c r="B6" s="142" t="s">
        <v>3212</v>
      </c>
      <c r="C6" s="142" t="s">
        <v>3213</v>
      </c>
      <c r="D6" s="143">
        <v>10</v>
      </c>
      <c r="E6" s="144">
        <v>15</v>
      </c>
      <c r="F6" s="145">
        <f t="shared" si="0"/>
        <v>150</v>
      </c>
      <c r="G6" s="142"/>
    </row>
    <row r="7" spans="1:7" ht="19">
      <c r="A7" s="146" t="s">
        <v>1917</v>
      </c>
      <c r="B7" s="142" t="s">
        <v>3214</v>
      </c>
      <c r="C7" s="142" t="s">
        <v>3215</v>
      </c>
      <c r="D7" s="143">
        <v>100</v>
      </c>
      <c r="E7" s="144">
        <v>65</v>
      </c>
      <c r="F7" s="145">
        <f t="shared" si="0"/>
        <v>6500</v>
      </c>
      <c r="G7" s="142"/>
    </row>
    <row r="8" spans="1:7" ht="38">
      <c r="A8" s="146" t="s">
        <v>3216</v>
      </c>
      <c r="B8" s="142" t="s">
        <v>3220</v>
      </c>
      <c r="C8" s="142"/>
      <c r="D8" s="143">
        <v>1</v>
      </c>
      <c r="E8" s="144">
        <v>2309</v>
      </c>
      <c r="F8" s="145">
        <f t="shared" si="0"/>
        <v>2309</v>
      </c>
      <c r="G8" s="142"/>
    </row>
    <row r="9" spans="1:7" ht="18">
      <c r="A9" s="146"/>
      <c r="B9" s="142"/>
      <c r="C9" s="142"/>
      <c r="D9" s="143"/>
      <c r="E9" s="144"/>
      <c r="F9" s="145">
        <f t="shared" si="0"/>
        <v>0</v>
      </c>
      <c r="G9" s="142"/>
    </row>
    <row r="10" spans="1:7" ht="18">
      <c r="A10" s="146"/>
      <c r="B10" s="142"/>
      <c r="C10" s="142"/>
      <c r="D10" s="143"/>
      <c r="E10" s="144"/>
      <c r="F10" s="145">
        <f t="shared" si="0"/>
        <v>0</v>
      </c>
      <c r="G10" s="142"/>
    </row>
    <row r="11" spans="1:7" ht="18">
      <c r="A11" s="146"/>
      <c r="B11" s="142"/>
      <c r="C11" s="142"/>
      <c r="D11" s="143"/>
      <c r="E11" s="144"/>
      <c r="F11" s="145">
        <f t="shared" si="0"/>
        <v>0</v>
      </c>
      <c r="G11" s="142"/>
    </row>
    <row r="12" spans="1:7" ht="18">
      <c r="A12" s="146"/>
      <c r="B12" s="142"/>
      <c r="C12" s="142"/>
      <c r="D12" s="143"/>
      <c r="E12" s="144"/>
      <c r="F12" s="145">
        <f t="shared" si="0"/>
        <v>0</v>
      </c>
      <c r="G12" s="142"/>
    </row>
    <row r="13" spans="1:7" ht="23">
      <c r="A13" s="171" t="s">
        <v>3217</v>
      </c>
      <c r="B13" s="171"/>
      <c r="C13" s="171"/>
      <c r="D13" s="171"/>
      <c r="E13" s="171"/>
      <c r="F13" s="148">
        <f>SUM(F3:F12)</f>
        <v>15635</v>
      </c>
      <c r="G13" s="147"/>
    </row>
    <row r="14" spans="1:7" ht="97" customHeight="1">
      <c r="A14" s="172" t="s">
        <v>3218</v>
      </c>
      <c r="B14" s="173"/>
      <c r="C14" s="173"/>
      <c r="D14" s="173"/>
      <c r="E14" s="173"/>
      <c r="F14" s="173"/>
      <c r="G14" s="173"/>
    </row>
  </sheetData>
  <mergeCells count="3">
    <mergeCell ref="A1:G1"/>
    <mergeCell ref="A13:E13"/>
    <mergeCell ref="A14:G14"/>
  </mergeCells>
  <phoneticPr fontId="8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D7389-7169-BC4E-845E-3BC7A8A8C634}">
  <dimension ref="A1:K32"/>
  <sheetViews>
    <sheetView workbookViewId="0">
      <selection activeCell="I23" activeCellId="3" sqref="I12:I16 I10 I22 I23"/>
    </sheetView>
  </sheetViews>
  <sheetFormatPr baseColWidth="10" defaultRowHeight="13"/>
  <cols>
    <col min="11" max="11" width="22" customWidth="1"/>
  </cols>
  <sheetData>
    <row r="1" spans="1:11" ht="14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">
      <c r="A3" s="43"/>
      <c r="B3" s="174" t="s">
        <v>242</v>
      </c>
      <c r="C3" s="174"/>
      <c r="D3" s="174"/>
      <c r="E3" s="174"/>
      <c r="F3" s="174"/>
      <c r="G3" s="174"/>
      <c r="H3" s="174"/>
      <c r="I3" s="174"/>
      <c r="J3" s="174"/>
      <c r="K3" s="174"/>
    </row>
    <row r="4" spans="1:11" ht="14">
      <c r="A4" s="43"/>
      <c r="B4" s="44"/>
      <c r="C4" s="45"/>
      <c r="D4" s="45"/>
      <c r="E4" s="45"/>
      <c r="F4" s="45"/>
      <c r="G4" s="45"/>
      <c r="H4" s="45"/>
      <c r="I4" s="45"/>
      <c r="J4" s="45"/>
      <c r="K4" s="46"/>
    </row>
    <row r="5" spans="1:11">
      <c r="A5" s="47"/>
      <c r="B5" s="48"/>
      <c r="C5" s="49" t="s">
        <v>243</v>
      </c>
      <c r="D5" s="50"/>
      <c r="E5" s="49" t="s">
        <v>244</v>
      </c>
      <c r="F5" s="50"/>
      <c r="G5" s="49"/>
      <c r="H5" s="49"/>
      <c r="I5" s="49"/>
      <c r="J5" s="49" t="s">
        <v>245</v>
      </c>
      <c r="K5" s="51"/>
    </row>
    <row r="6" spans="1:11">
      <c r="A6" s="47"/>
      <c r="B6" s="52"/>
      <c r="C6" s="53"/>
      <c r="D6" s="54"/>
      <c r="E6" s="54"/>
      <c r="F6" s="54"/>
      <c r="G6" s="54"/>
      <c r="H6" s="54"/>
      <c r="I6" s="54"/>
      <c r="J6" s="54"/>
      <c r="K6" s="55"/>
    </row>
    <row r="7" spans="1:11">
      <c r="A7" s="47"/>
      <c r="B7" s="56"/>
      <c r="C7" s="57"/>
      <c r="D7" s="56"/>
      <c r="E7" s="56"/>
      <c r="F7" s="56"/>
      <c r="G7" s="56"/>
      <c r="H7" s="57"/>
      <c r="I7" s="58"/>
      <c r="J7" s="58"/>
      <c r="K7" s="47"/>
    </row>
    <row r="8" spans="1:11" ht="14">
      <c r="A8" s="59"/>
      <c r="B8" s="60" t="s">
        <v>246</v>
      </c>
      <c r="C8" s="61" t="s">
        <v>247</v>
      </c>
      <c r="D8" s="61" t="s">
        <v>248</v>
      </c>
      <c r="E8" s="175" t="s">
        <v>249</v>
      </c>
      <c r="F8" s="176"/>
      <c r="G8" s="176"/>
      <c r="H8" s="177"/>
      <c r="I8" s="61" t="s">
        <v>250</v>
      </c>
      <c r="J8" s="61" t="s">
        <v>251</v>
      </c>
      <c r="K8" s="61" t="s">
        <v>252</v>
      </c>
    </row>
    <row r="9" spans="1:11" ht="14">
      <c r="A9" s="43"/>
      <c r="B9" s="62">
        <v>1</v>
      </c>
      <c r="C9" s="55" t="s">
        <v>836</v>
      </c>
      <c r="D9" s="55" t="s">
        <v>837</v>
      </c>
      <c r="E9" s="63" t="s">
        <v>838</v>
      </c>
      <c r="F9" s="63"/>
      <c r="G9" s="63"/>
      <c r="H9" s="63"/>
      <c r="I9" s="55">
        <v>1520</v>
      </c>
      <c r="J9" s="55"/>
      <c r="K9" s="55" t="s">
        <v>839</v>
      </c>
    </row>
    <row r="10" spans="1:11" ht="14">
      <c r="A10" s="43"/>
      <c r="B10" s="62">
        <v>2</v>
      </c>
      <c r="C10" s="55" t="s">
        <v>840</v>
      </c>
      <c r="D10" s="55" t="s">
        <v>837</v>
      </c>
      <c r="E10" s="63" t="s">
        <v>838</v>
      </c>
      <c r="F10" s="63"/>
      <c r="G10" s="63"/>
      <c r="H10" s="63"/>
      <c r="I10" s="55">
        <v>1520</v>
      </c>
      <c r="J10" s="55"/>
      <c r="K10" s="55" t="s">
        <v>841</v>
      </c>
    </row>
    <row r="11" spans="1:11" ht="14">
      <c r="A11" s="43"/>
      <c r="B11" s="62">
        <v>3</v>
      </c>
      <c r="C11" s="55" t="s">
        <v>842</v>
      </c>
      <c r="D11" s="55" t="s">
        <v>837</v>
      </c>
      <c r="E11" s="63" t="s">
        <v>838</v>
      </c>
      <c r="F11" s="63"/>
      <c r="G11" s="63"/>
      <c r="H11" s="63"/>
      <c r="I11" s="55">
        <v>1520</v>
      </c>
      <c r="J11" s="55"/>
      <c r="K11" s="55" t="s">
        <v>843</v>
      </c>
    </row>
    <row r="12" spans="1:11" ht="14">
      <c r="A12" s="43"/>
      <c r="B12" s="62">
        <v>4</v>
      </c>
      <c r="C12" s="55" t="s">
        <v>844</v>
      </c>
      <c r="D12" s="55" t="s">
        <v>837</v>
      </c>
      <c r="E12" s="63" t="s">
        <v>838</v>
      </c>
      <c r="F12" s="63"/>
      <c r="G12" s="63"/>
      <c r="H12" s="63"/>
      <c r="I12" s="55">
        <v>1520</v>
      </c>
      <c r="J12" s="55"/>
      <c r="K12" s="55" t="s">
        <v>845</v>
      </c>
    </row>
    <row r="13" spans="1:11" ht="14">
      <c r="A13" s="43"/>
      <c r="B13" s="62">
        <v>5</v>
      </c>
      <c r="C13" s="55" t="s">
        <v>846</v>
      </c>
      <c r="D13" s="55" t="s">
        <v>837</v>
      </c>
      <c r="E13" s="63" t="s">
        <v>838</v>
      </c>
      <c r="F13" s="63"/>
      <c r="G13" s="63"/>
      <c r="H13" s="63"/>
      <c r="I13" s="55">
        <v>1520</v>
      </c>
      <c r="J13" s="55"/>
      <c r="K13" s="55" t="s">
        <v>847</v>
      </c>
    </row>
    <row r="14" spans="1:11" ht="14">
      <c r="A14" s="43"/>
      <c r="B14" s="62">
        <v>6</v>
      </c>
      <c r="C14" s="55" t="s">
        <v>848</v>
      </c>
      <c r="D14" s="55" t="s">
        <v>837</v>
      </c>
      <c r="E14" s="63" t="s">
        <v>838</v>
      </c>
      <c r="F14" s="63"/>
      <c r="G14" s="63"/>
      <c r="H14" s="63"/>
      <c r="I14" s="55">
        <v>1520</v>
      </c>
      <c r="J14" s="55"/>
      <c r="K14" s="55" t="s">
        <v>849</v>
      </c>
    </row>
    <row r="15" spans="1:11" ht="14">
      <c r="A15" s="43"/>
      <c r="B15" s="62">
        <v>7</v>
      </c>
      <c r="C15" s="55" t="s">
        <v>844</v>
      </c>
      <c r="D15" s="55" t="s">
        <v>850</v>
      </c>
      <c r="E15" s="63" t="s">
        <v>851</v>
      </c>
      <c r="F15" s="63"/>
      <c r="G15" s="63"/>
      <c r="H15" s="63"/>
      <c r="I15" s="55">
        <v>910</v>
      </c>
      <c r="J15" s="55"/>
      <c r="K15" s="55" t="s">
        <v>852</v>
      </c>
    </row>
    <row r="16" spans="1:11" ht="14">
      <c r="A16" s="43"/>
      <c r="B16" s="62">
        <v>8</v>
      </c>
      <c r="C16" s="55" t="s">
        <v>848</v>
      </c>
      <c r="D16" s="55" t="s">
        <v>850</v>
      </c>
      <c r="E16" s="63" t="s">
        <v>851</v>
      </c>
      <c r="F16" s="63"/>
      <c r="G16" s="63"/>
      <c r="H16" s="63"/>
      <c r="I16" s="55">
        <v>910</v>
      </c>
      <c r="J16" s="55"/>
      <c r="K16" s="55" t="s">
        <v>853</v>
      </c>
    </row>
    <row r="17" spans="1:11" ht="14">
      <c r="A17" s="43"/>
      <c r="B17" s="62">
        <v>9</v>
      </c>
      <c r="C17" s="70" t="s">
        <v>854</v>
      </c>
      <c r="D17" s="70" t="s">
        <v>855</v>
      </c>
      <c r="E17" s="71" t="s">
        <v>856</v>
      </c>
      <c r="F17" s="71"/>
      <c r="G17" s="71"/>
      <c r="H17" s="71"/>
      <c r="I17" s="70">
        <v>0</v>
      </c>
      <c r="J17" s="70">
        <v>840</v>
      </c>
      <c r="K17" s="70" t="s">
        <v>857</v>
      </c>
    </row>
    <row r="18" spans="1:11" ht="14">
      <c r="A18" s="43"/>
      <c r="B18" s="62">
        <v>10</v>
      </c>
      <c r="C18" s="55" t="s">
        <v>854</v>
      </c>
      <c r="D18" s="55" t="s">
        <v>858</v>
      </c>
      <c r="E18" s="63" t="s">
        <v>859</v>
      </c>
      <c r="F18" s="63"/>
      <c r="G18" s="63"/>
      <c r="H18" s="63"/>
      <c r="I18" s="55">
        <v>1270</v>
      </c>
      <c r="J18" s="55"/>
      <c r="K18" s="55" t="s">
        <v>860</v>
      </c>
    </row>
    <row r="19" spans="1:11" ht="14">
      <c r="A19" s="43"/>
      <c r="B19" s="62">
        <v>11</v>
      </c>
      <c r="C19" s="55" t="s">
        <v>842</v>
      </c>
      <c r="D19" s="55" t="s">
        <v>861</v>
      </c>
      <c r="E19" s="63" t="s">
        <v>862</v>
      </c>
      <c r="F19" s="63"/>
      <c r="G19" s="63"/>
      <c r="H19" s="63"/>
      <c r="I19" s="55">
        <v>1130</v>
      </c>
      <c r="J19" s="55"/>
      <c r="K19" s="55" t="s">
        <v>863</v>
      </c>
    </row>
    <row r="20" spans="1:11" ht="14">
      <c r="A20" s="43"/>
      <c r="B20" s="62">
        <v>12</v>
      </c>
      <c r="C20" s="55" t="s">
        <v>836</v>
      </c>
      <c r="D20" s="55" t="s">
        <v>864</v>
      </c>
      <c r="E20" s="63" t="s">
        <v>865</v>
      </c>
      <c r="F20" s="63"/>
      <c r="G20" s="63"/>
      <c r="H20" s="63"/>
      <c r="I20" s="55">
        <v>1310</v>
      </c>
      <c r="J20" s="55"/>
      <c r="K20" s="55" t="s">
        <v>866</v>
      </c>
    </row>
    <row r="21" spans="1:11" ht="14">
      <c r="A21" s="43"/>
      <c r="B21" s="62">
        <v>13</v>
      </c>
      <c r="C21" s="55" t="s">
        <v>854</v>
      </c>
      <c r="D21" s="55" t="s">
        <v>864</v>
      </c>
      <c r="E21" s="63" t="s">
        <v>865</v>
      </c>
      <c r="F21" s="63"/>
      <c r="G21" s="63"/>
      <c r="H21" s="63"/>
      <c r="I21" s="55">
        <v>1310</v>
      </c>
      <c r="J21" s="55"/>
      <c r="K21" s="55" t="s">
        <v>867</v>
      </c>
    </row>
    <row r="22" spans="1:11" ht="14">
      <c r="A22" s="43"/>
      <c r="B22" s="62">
        <v>14</v>
      </c>
      <c r="C22" s="55" t="s">
        <v>840</v>
      </c>
      <c r="D22" s="55" t="s">
        <v>868</v>
      </c>
      <c r="E22" s="63" t="s">
        <v>869</v>
      </c>
      <c r="F22" s="63"/>
      <c r="G22" s="63"/>
      <c r="H22" s="63"/>
      <c r="I22" s="55">
        <v>1480</v>
      </c>
      <c r="J22" s="55"/>
      <c r="K22" s="55" t="s">
        <v>870</v>
      </c>
    </row>
    <row r="23" spans="1:11" ht="14">
      <c r="A23" s="43"/>
      <c r="B23" s="62">
        <v>15</v>
      </c>
      <c r="C23" s="55" t="s">
        <v>846</v>
      </c>
      <c r="D23" s="55" t="s">
        <v>868</v>
      </c>
      <c r="E23" s="63" t="s">
        <v>869</v>
      </c>
      <c r="F23" s="63"/>
      <c r="G23" s="63"/>
      <c r="H23" s="63"/>
      <c r="I23" s="55">
        <v>1480</v>
      </c>
      <c r="J23" s="55"/>
      <c r="K23" s="55" t="s">
        <v>871</v>
      </c>
    </row>
    <row r="24" spans="1:11" ht="14">
      <c r="A24" s="43"/>
      <c r="B24" s="62"/>
      <c r="C24" s="55"/>
      <c r="D24" s="55"/>
      <c r="E24" s="55"/>
      <c r="F24" s="55"/>
      <c r="G24" s="55"/>
      <c r="H24" s="55"/>
      <c r="I24" s="64"/>
      <c r="J24" s="64"/>
      <c r="K24" s="64"/>
    </row>
    <row r="25" spans="1:11" ht="14">
      <c r="A25" s="43"/>
      <c r="B25" s="62"/>
      <c r="C25" s="55"/>
      <c r="D25" s="55"/>
      <c r="E25" s="55"/>
      <c r="F25" s="55"/>
      <c r="G25" s="55"/>
      <c r="H25" s="55"/>
      <c r="I25" s="64"/>
      <c r="J25" s="64"/>
      <c r="K25" s="64"/>
    </row>
    <row r="26" spans="1:11" ht="14">
      <c r="A26" s="43"/>
      <c r="B26" s="178" t="s">
        <v>827</v>
      </c>
      <c r="C26" s="179"/>
      <c r="D26" s="179"/>
      <c r="E26" s="179"/>
      <c r="F26" s="179"/>
      <c r="G26" s="179"/>
      <c r="H26" s="180"/>
      <c r="I26" s="65">
        <v>18920</v>
      </c>
      <c r="J26" s="65">
        <v>840</v>
      </c>
      <c r="K26" s="66"/>
    </row>
    <row r="27" spans="1:11" ht="14">
      <c r="A27" s="43"/>
      <c r="B27" s="178" t="s">
        <v>828</v>
      </c>
      <c r="C27" s="179"/>
      <c r="D27" s="179"/>
      <c r="E27" s="179"/>
      <c r="F27" s="179"/>
      <c r="G27" s="179"/>
      <c r="H27" s="180"/>
      <c r="I27" s="178">
        <v>19760</v>
      </c>
      <c r="J27" s="179"/>
      <c r="K27" s="180"/>
    </row>
    <row r="28" spans="1:11" ht="14">
      <c r="A28" s="43"/>
      <c r="B28" s="67"/>
      <c r="C28" s="67"/>
      <c r="D28" s="67"/>
      <c r="E28" s="67"/>
      <c r="F28" s="67"/>
      <c r="G28" s="67"/>
      <c r="H28" s="67"/>
      <c r="I28" s="67"/>
      <c r="J28" s="67"/>
      <c r="K28" s="67"/>
    </row>
    <row r="29" spans="1:11" ht="14">
      <c r="A29" s="43"/>
      <c r="B29" s="68"/>
      <c r="C29" s="49" t="s">
        <v>829</v>
      </c>
      <c r="D29" s="49" t="s">
        <v>830</v>
      </c>
      <c r="E29" s="68"/>
      <c r="F29" s="49" t="s">
        <v>831</v>
      </c>
      <c r="G29" s="49" t="s">
        <v>832</v>
      </c>
      <c r="H29" s="68"/>
      <c r="I29" s="49" t="s">
        <v>833</v>
      </c>
      <c r="J29" s="49"/>
      <c r="K29" s="68"/>
    </row>
    <row r="30" spans="1:11" ht="14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</row>
    <row r="31" spans="1:11" ht="14">
      <c r="A31" s="43"/>
      <c r="B31" s="43"/>
      <c r="C31" s="43"/>
      <c r="D31" s="43"/>
      <c r="E31" s="43"/>
      <c r="F31" s="43"/>
      <c r="G31" s="58"/>
      <c r="H31" s="58"/>
      <c r="I31" s="58"/>
      <c r="J31" s="69"/>
      <c r="K31" s="47"/>
    </row>
    <row r="32" spans="1:11" ht="14">
      <c r="A32" s="43"/>
      <c r="B32" s="43"/>
      <c r="C32" s="43"/>
      <c r="D32" s="43"/>
      <c r="E32" s="43"/>
      <c r="F32" s="43"/>
      <c r="G32" s="58"/>
      <c r="H32" s="58"/>
      <c r="I32" s="58"/>
      <c r="J32" s="47"/>
      <c r="K32" s="47"/>
    </row>
  </sheetData>
  <mergeCells count="5">
    <mergeCell ref="B3:K3"/>
    <mergeCell ref="E8:H8"/>
    <mergeCell ref="B26:H26"/>
    <mergeCell ref="B27:H27"/>
    <mergeCell ref="I27:K27"/>
  </mergeCells>
  <phoneticPr fontId="8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金主侧预算单</vt:lpstr>
      <vt:lpstr>主播侧预算单</vt:lpstr>
      <vt:lpstr>Sheet5</vt:lpstr>
      <vt:lpstr>Sheet2</vt:lpstr>
      <vt:lpstr>VIP用车明细</vt:lpstr>
      <vt:lpstr>主播用车明细</vt:lpstr>
      <vt:lpstr>限价</vt:lpstr>
      <vt:lpstr>Sheet4</vt:lpstr>
      <vt:lpstr>员工差旅机票费用</vt:lpstr>
      <vt:lpstr>Sheet3</vt:lpstr>
      <vt:lpstr>主播侧机票费用</vt:lpstr>
      <vt:lpstr>VIP侧机票费用</vt:lpstr>
      <vt:lpstr>总预算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2023-02-22T03:49:04Z</dcterms:created>
  <dcterms:modified xsi:type="dcterms:W3CDTF">2023-02-22T03:49:05Z</dcterms:modified>
</cp:coreProperties>
</file>