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guoyanlei/Desktop/汽车之家/"/>
    </mc:Choice>
  </mc:AlternateContent>
  <xr:revisionPtr revIDLastSave="0" documentId="13_ncr:1_{ED5DA49E-DBB9-ED41-9460-D2B1BA8D8D23}" xr6:coauthVersionLast="47" xr6:coauthVersionMax="47" xr10:uidLastSave="{00000000-0000-0000-0000-000000000000}"/>
  <bookViews>
    <workbookView xWindow="0" yWindow="0" windowWidth="28800" windowHeight="18000" xr2:uid="{8B7BF0E8-B406-8F4B-9967-AFA4A5BBB4E6}"/>
  </bookViews>
  <sheets>
    <sheet name="结算报价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3" i="1" l="1"/>
  <c r="L19" i="1"/>
  <c r="K19" i="1"/>
  <c r="M19" i="1" s="1"/>
  <c r="M82" i="1"/>
  <c r="L82" i="1"/>
  <c r="L83" i="1"/>
  <c r="L84" i="1"/>
  <c r="L85" i="1"/>
  <c r="L86" i="1"/>
  <c r="L87" i="1"/>
  <c r="L88" i="1"/>
  <c r="K88" i="1"/>
  <c r="M88" i="1" s="1"/>
  <c r="M83" i="1"/>
  <c r="K84" i="1"/>
  <c r="M84" i="1" s="1"/>
  <c r="K85" i="1"/>
  <c r="M85" i="1" s="1"/>
  <c r="K86" i="1"/>
  <c r="M86" i="1" s="1"/>
  <c r="K87" i="1"/>
  <c r="M87" i="1" s="1"/>
  <c r="K82" i="1"/>
  <c r="M107" i="1"/>
  <c r="J107" i="1"/>
  <c r="J80" i="1"/>
  <c r="L80" i="1" s="1"/>
  <c r="M54" i="1"/>
  <c r="M55" i="1"/>
  <c r="M56" i="1"/>
  <c r="M57" i="1"/>
  <c r="M58" i="1"/>
  <c r="M64" i="1"/>
  <c r="M65" i="1"/>
  <c r="M66" i="1"/>
  <c r="M68" i="1"/>
  <c r="M69" i="1"/>
  <c r="M70" i="1"/>
  <c r="M71" i="1"/>
  <c r="M72" i="1"/>
  <c r="M73" i="1"/>
  <c r="M77" i="1"/>
  <c r="M79" i="1"/>
  <c r="M80" i="1"/>
  <c r="M81" i="1"/>
  <c r="M53" i="1"/>
  <c r="M92" i="1"/>
  <c r="M93" i="1"/>
  <c r="M95" i="1"/>
  <c r="M97" i="1"/>
  <c r="M102" i="1"/>
  <c r="M104" i="1"/>
  <c r="M105" i="1"/>
  <c r="M106" i="1"/>
  <c r="K91" i="1"/>
  <c r="M91" i="1" s="1"/>
  <c r="K26" i="1"/>
  <c r="M26" i="1" s="1"/>
  <c r="K27" i="1"/>
  <c r="M27" i="1" s="1"/>
  <c r="K28" i="1"/>
  <c r="M28" i="1" s="1"/>
  <c r="K29" i="1"/>
  <c r="M29" i="1" s="1"/>
  <c r="K30" i="1"/>
  <c r="M30" i="1" s="1"/>
  <c r="K31" i="1"/>
  <c r="M31" i="1" s="1"/>
  <c r="K32" i="1"/>
  <c r="M32" i="1" s="1"/>
  <c r="K33" i="1"/>
  <c r="M33" i="1" s="1"/>
  <c r="K34" i="1"/>
  <c r="M34" i="1" s="1"/>
  <c r="K35" i="1"/>
  <c r="M35" i="1" s="1"/>
  <c r="K36" i="1"/>
  <c r="M36" i="1" s="1"/>
  <c r="K37" i="1"/>
  <c r="M37" i="1" s="1"/>
  <c r="K38" i="1"/>
  <c r="M38" i="1" s="1"/>
  <c r="K39" i="1"/>
  <c r="M39" i="1" s="1"/>
  <c r="K40" i="1"/>
  <c r="M40" i="1" s="1"/>
  <c r="K41" i="1"/>
  <c r="M41" i="1" s="1"/>
  <c r="K42" i="1"/>
  <c r="M42" i="1" s="1"/>
  <c r="K43" i="1"/>
  <c r="M43" i="1" s="1"/>
  <c r="K44" i="1"/>
  <c r="M44" i="1" s="1"/>
  <c r="K45" i="1"/>
  <c r="M45" i="1" s="1"/>
  <c r="K46" i="1"/>
  <c r="M46" i="1" s="1"/>
  <c r="K47" i="1"/>
  <c r="M47" i="1" s="1"/>
  <c r="K48" i="1"/>
  <c r="M48" i="1" s="1"/>
  <c r="K49" i="1"/>
  <c r="M49" i="1" s="1"/>
  <c r="K50" i="1"/>
  <c r="M50" i="1" s="1"/>
  <c r="K51" i="1"/>
  <c r="M51" i="1" s="1"/>
  <c r="K25" i="1"/>
  <c r="M25" i="1" s="1"/>
  <c r="M23" i="1"/>
  <c r="M22" i="1"/>
  <c r="M21" i="1"/>
  <c r="K16" i="1"/>
  <c r="M16" i="1" s="1"/>
  <c r="K17" i="1"/>
  <c r="M17" i="1" s="1"/>
  <c r="K15" i="1"/>
  <c r="M15" i="1" s="1"/>
  <c r="K7" i="1"/>
  <c r="M7" i="1" s="1"/>
  <c r="K8" i="1"/>
  <c r="M8" i="1" s="1"/>
  <c r="K9" i="1"/>
  <c r="M9" i="1" s="1"/>
  <c r="K10" i="1"/>
  <c r="M10" i="1" s="1"/>
  <c r="K11" i="1"/>
  <c r="M11" i="1" s="1"/>
  <c r="K12" i="1"/>
  <c r="M12" i="1" s="1"/>
  <c r="K13" i="1"/>
  <c r="M13" i="1" s="1"/>
  <c r="K6" i="1"/>
  <c r="M6" i="1" s="1"/>
  <c r="K89" i="1"/>
  <c r="M89" i="1" s="1"/>
  <c r="J66" i="1"/>
  <c r="L66" i="1" s="1"/>
  <c r="K78" i="1"/>
  <c r="M78" i="1" s="1"/>
  <c r="K67" i="1"/>
  <c r="M67" i="1" s="1"/>
  <c r="L67" i="1"/>
  <c r="J68" i="1"/>
  <c r="L68" i="1" s="1"/>
  <c r="J105" i="1"/>
  <c r="L105" i="1" s="1"/>
  <c r="J104" i="1"/>
  <c r="L104" i="1" s="1"/>
  <c r="J102" i="1"/>
  <c r="L102" i="1" s="1"/>
  <c r="L101" i="1"/>
  <c r="K101" i="1"/>
  <c r="M101" i="1" s="1"/>
  <c r="L100" i="1"/>
  <c r="K100" i="1"/>
  <c r="M100" i="1" s="1"/>
  <c r="L99" i="1"/>
  <c r="K99" i="1"/>
  <c r="M99" i="1" s="1"/>
  <c r="L98" i="1"/>
  <c r="K98" i="1"/>
  <c r="M98" i="1" s="1"/>
  <c r="J97" i="1"/>
  <c r="L97" i="1" s="1"/>
  <c r="L96" i="1"/>
  <c r="K96" i="1"/>
  <c r="M96" i="1" s="1"/>
  <c r="L107" i="1"/>
  <c r="L106" i="1"/>
  <c r="L23" i="1"/>
  <c r="L22" i="1"/>
  <c r="L21" i="1"/>
  <c r="L81" i="1"/>
  <c r="J53" i="1"/>
  <c r="L53" i="1" s="1"/>
  <c r="J54" i="1"/>
  <c r="L54" i="1" s="1"/>
  <c r="L32" i="1"/>
  <c r="L51" i="1"/>
  <c r="L50" i="1"/>
  <c r="L41" i="1"/>
  <c r="M14" i="1" l="1"/>
  <c r="M24" i="1"/>
  <c r="L47" i="1"/>
  <c r="L42" i="1"/>
  <c r="L26" i="1"/>
  <c r="J70" i="1" l="1"/>
  <c r="L70" i="1" s="1"/>
  <c r="J79" i="1"/>
  <c r="L79" i="1" s="1"/>
  <c r="J65" i="1"/>
  <c r="L65" i="1" s="1"/>
  <c r="J64" i="1"/>
  <c r="L64" i="1" s="1"/>
  <c r="L74" i="1"/>
  <c r="K74" i="1"/>
  <c r="M74" i="1" s="1"/>
  <c r="J73" i="1"/>
  <c r="L73" i="1" s="1"/>
  <c r="J72" i="1"/>
  <c r="L72" i="1" s="1"/>
  <c r="J71" i="1"/>
  <c r="L71" i="1" s="1"/>
  <c r="J69" i="1"/>
  <c r="L69" i="1" s="1"/>
  <c r="L46" i="1"/>
  <c r="L7" i="1"/>
  <c r="L8" i="1"/>
  <c r="L9" i="1"/>
  <c r="L10" i="1"/>
  <c r="L11" i="1"/>
  <c r="L12" i="1"/>
  <c r="L13" i="1"/>
  <c r="L6" i="1"/>
  <c r="L45" i="1"/>
  <c r="L103" i="1"/>
  <c r="K103" i="1"/>
  <c r="M103" i="1" s="1"/>
  <c r="L49" i="1" l="1"/>
  <c r="K94" i="1"/>
  <c r="M94" i="1" s="1"/>
  <c r="M108" i="1" s="1"/>
  <c r="L94" i="1"/>
  <c r="L78" i="1"/>
  <c r="J77" i="1"/>
  <c r="L77" i="1" s="1"/>
  <c r="L76" i="1"/>
  <c r="K76" i="1"/>
  <c r="M76" i="1" s="1"/>
  <c r="L75" i="1"/>
  <c r="K75" i="1"/>
  <c r="M75" i="1" s="1"/>
  <c r="K62" i="1"/>
  <c r="M62" i="1" s="1"/>
  <c r="L62" i="1"/>
  <c r="K63" i="1"/>
  <c r="M63" i="1" s="1"/>
  <c r="L63" i="1"/>
  <c r="L27" i="1"/>
  <c r="L16" i="1"/>
  <c r="L15" i="1"/>
  <c r="L39" i="1"/>
  <c r="L35" i="1"/>
  <c r="L37" i="1"/>
  <c r="L33" i="1"/>
  <c r="L61" i="1"/>
  <c r="K61" i="1"/>
  <c r="M61" i="1" s="1"/>
  <c r="L60" i="1"/>
  <c r="K60" i="1"/>
  <c r="M60" i="1" s="1"/>
  <c r="L59" i="1"/>
  <c r="K59" i="1"/>
  <c r="M59" i="1" s="1"/>
  <c r="J58" i="1"/>
  <c r="L58" i="1" s="1"/>
  <c r="J56" i="1"/>
  <c r="L56" i="1" s="1"/>
  <c r="J57" i="1"/>
  <c r="L57" i="1" s="1"/>
  <c r="J55" i="1"/>
  <c r="L55" i="1" s="1"/>
  <c r="J92" i="1"/>
  <c r="L92" i="1" s="1"/>
  <c r="J93" i="1"/>
  <c r="J95" i="1"/>
  <c r="L95" i="1" s="1"/>
  <c r="L34" i="1"/>
  <c r="M20" i="1"/>
  <c r="L40" i="1"/>
  <c r="L38" i="1"/>
  <c r="L36" i="1"/>
  <c r="L91" i="1"/>
  <c r="L89" i="1"/>
  <c r="L48" i="1"/>
  <c r="L44" i="1"/>
  <c r="L43" i="1"/>
  <c r="L31" i="1"/>
  <c r="L30" i="1"/>
  <c r="L29" i="1"/>
  <c r="L28" i="1"/>
  <c r="L25" i="1"/>
  <c r="L17" i="1"/>
  <c r="M90" i="1" l="1"/>
  <c r="M52" i="1"/>
  <c r="M18" i="1"/>
  <c r="L93" i="1"/>
  <c r="M109" i="1" l="1"/>
  <c r="M110" i="1" s="1"/>
  <c r="M111" i="1" s="1"/>
</calcChain>
</file>

<file path=xl/sharedStrings.xml><?xml version="1.0" encoding="utf-8"?>
<sst xmlns="http://schemas.openxmlformats.org/spreadsheetml/2006/main" count="494" uniqueCount="197">
  <si>
    <t>供应商名称</t>
  </si>
  <si>
    <t>康辉集团北京国际会议展览有限公司</t>
  </si>
  <si>
    <t>报价日期</t>
  </si>
  <si>
    <t>联系人</t>
  </si>
  <si>
    <t>郭燕雷</t>
    <rPh sb="0" eb="1">
      <t>wang jing nan</t>
    </rPh>
    <phoneticPr fontId="3" type="noConversion"/>
  </si>
  <si>
    <t>电子邮件</t>
  </si>
  <si>
    <t>guoyanlei@cct.cn</t>
    <phoneticPr fontId="3" type="noConversion"/>
  </si>
  <si>
    <t>电话</t>
    <phoneticPr fontId="3" type="noConversion"/>
  </si>
  <si>
    <t>报价有效期</t>
  </si>
  <si>
    <t>服务内容</t>
  </si>
  <si>
    <t>区域</t>
    <phoneticPr fontId="3" type="noConversion"/>
  </si>
  <si>
    <t>项目</t>
    <phoneticPr fontId="3" type="noConversion"/>
  </si>
  <si>
    <t>明细内容</t>
  </si>
  <si>
    <t>数量1</t>
  </si>
  <si>
    <t>单位</t>
  </si>
  <si>
    <t>数量2</t>
  </si>
  <si>
    <t>不含税单价</t>
    <rPh sb="0" eb="1">
      <t>bu han sh</t>
    </rPh>
    <rPh sb="3" eb="4">
      <t>dan jia</t>
    </rPh>
    <phoneticPr fontId="3" type="noConversion"/>
  </si>
  <si>
    <t>含税单价</t>
    <rPh sb="0" eb="1">
      <t>han sh</t>
    </rPh>
    <rPh sb="2" eb="3">
      <t>dan jia</t>
    </rPh>
    <phoneticPr fontId="3" type="noConversion"/>
  </si>
  <si>
    <t>不含税合计</t>
    <rPh sb="0" eb="1">
      <t>bu han shui</t>
    </rPh>
    <rPh sb="3" eb="4">
      <t>he ji</t>
    </rPh>
    <phoneticPr fontId="3" type="noConversion"/>
  </si>
  <si>
    <t>合计</t>
  </si>
  <si>
    <t>备注</t>
    <rPh sb="0" eb="1">
      <t>bei zhu</t>
    </rPh>
    <phoneticPr fontId="3" type="noConversion"/>
  </si>
  <si>
    <t>酒店服务</t>
    <phoneticPr fontId="3" type="noConversion"/>
  </si>
  <si>
    <t>南区1场8.17-18</t>
    <phoneticPr fontId="3" type="noConversion"/>
  </si>
  <si>
    <t>深圳美高梅酒店</t>
    <phoneticPr fontId="3" type="noConversion"/>
  </si>
  <si>
    <t>间</t>
    <rPh sb="0" eb="1">
      <t>xiang</t>
    </rPh>
    <phoneticPr fontId="3" type="noConversion"/>
  </si>
  <si>
    <t>晚</t>
    <phoneticPr fontId="3" type="noConversion"/>
  </si>
  <si>
    <t>珠海凤凰湾悦椿酒店</t>
    <phoneticPr fontId="3" type="noConversion"/>
  </si>
  <si>
    <t>北区8.24-25</t>
    <phoneticPr fontId="3" type="noConversion"/>
  </si>
  <si>
    <t>北京三卅酒店</t>
    <phoneticPr fontId="3" type="noConversion"/>
  </si>
  <si>
    <t>酒店服务费用合计</t>
    <rPh sb="0" eb="1">
      <t>can yin fu wu</t>
    </rPh>
    <phoneticPr fontId="3" type="noConversion"/>
  </si>
  <si>
    <t>会议服务</t>
    <phoneticPr fontId="3" type="noConversion"/>
  </si>
  <si>
    <t>场</t>
    <rPh sb="0" eb="1">
      <t>xiang</t>
    </rPh>
    <phoneticPr fontId="3" type="noConversion"/>
  </si>
  <si>
    <t>间</t>
    <phoneticPr fontId="3" type="noConversion"/>
  </si>
  <si>
    <t>会议服务费用合计</t>
    <rPh sb="0" eb="1">
      <t>can yin fu wu</t>
    </rPh>
    <phoneticPr fontId="3" type="noConversion"/>
  </si>
  <si>
    <t>餐饮服务</t>
  </si>
  <si>
    <t>西区8.12</t>
    <phoneticPr fontId="3" type="noConversion"/>
  </si>
  <si>
    <t>8.12晚餐</t>
    <phoneticPr fontId="3" type="noConversion"/>
  </si>
  <si>
    <t>味炉小馆·湖南菜</t>
    <phoneticPr fontId="3" type="noConversion"/>
  </si>
  <si>
    <t>项</t>
    <rPh sb="0" eb="1">
      <t>xiang</t>
    </rPh>
    <phoneticPr fontId="3" type="noConversion"/>
  </si>
  <si>
    <t>餐</t>
  </si>
  <si>
    <t>8.17午餐</t>
    <phoneticPr fontId="3" type="noConversion"/>
  </si>
  <si>
    <t>8.18午餐</t>
    <phoneticPr fontId="3" type="noConversion"/>
  </si>
  <si>
    <t>次</t>
    <phoneticPr fontId="3" type="noConversion"/>
  </si>
  <si>
    <t>8.24晚宴</t>
    <phoneticPr fontId="3" type="noConversion"/>
  </si>
  <si>
    <t>8.25午餐</t>
    <phoneticPr fontId="3" type="noConversion"/>
  </si>
  <si>
    <t>餐饮服务费用合计</t>
    <rPh sb="0" eb="1">
      <t>can yin fu wu</t>
    </rPh>
    <phoneticPr fontId="3" type="noConversion"/>
  </si>
  <si>
    <t>物料制作及采买</t>
    <phoneticPr fontId="3" type="noConversion"/>
  </si>
  <si>
    <t>桌卡</t>
    <phoneticPr fontId="3" type="noConversion"/>
  </si>
  <si>
    <t>个</t>
  </si>
  <si>
    <t>次</t>
  </si>
  <si>
    <t>手卡</t>
    <phoneticPr fontId="3" type="noConversion"/>
  </si>
  <si>
    <t>张</t>
    <phoneticPr fontId="3" type="noConversion"/>
  </si>
  <si>
    <t>矿泉水挂环</t>
  </si>
  <si>
    <t>会议议程</t>
    <phoneticPr fontId="3" type="noConversion"/>
  </si>
  <si>
    <t>麦标套</t>
    <phoneticPr fontId="3" type="noConversion"/>
  </si>
  <si>
    <t>个</t>
    <phoneticPr fontId="3" type="noConversion"/>
  </si>
  <si>
    <t>餐券</t>
    <phoneticPr fontId="3" type="noConversion"/>
  </si>
  <si>
    <t>物料制作及采买费用合计</t>
    <phoneticPr fontId="3" type="noConversion"/>
  </si>
  <si>
    <t>人员及其他</t>
    <phoneticPr fontId="3" type="noConversion"/>
  </si>
  <si>
    <t>工作人员差旅</t>
    <phoneticPr fontId="3" type="noConversion"/>
  </si>
  <si>
    <t>人</t>
  </si>
  <si>
    <t>住宿</t>
    <phoneticPr fontId="3" type="noConversion"/>
  </si>
  <si>
    <t>天</t>
  </si>
  <si>
    <t>人员&amp;其他费用合计</t>
    <rPh sb="3" eb="4">
      <t>qi ta</t>
    </rPh>
    <phoneticPr fontId="3" type="noConversion"/>
  </si>
  <si>
    <t>费用合计（含税）</t>
    <phoneticPr fontId="3" type="noConversion"/>
  </si>
  <si>
    <t>服务费</t>
  </si>
  <si>
    <t>最终报价（RMB）:（含税结算价）</t>
    <phoneticPr fontId="3" type="noConversion"/>
  </si>
  <si>
    <t>南区2场9.7-8</t>
    <phoneticPr fontId="3" type="noConversion"/>
  </si>
  <si>
    <t>国窖1573</t>
    <phoneticPr fontId="2" type="noConversion"/>
  </si>
  <si>
    <t>箱</t>
    <rPh sb="0" eb="1">
      <t>xiang</t>
    </rPh>
    <phoneticPr fontId="3" type="noConversion"/>
  </si>
  <si>
    <t>8.17晚餐</t>
    <phoneticPr fontId="3" type="noConversion"/>
  </si>
  <si>
    <t>酒店自助餐</t>
    <phoneticPr fontId="2" type="noConversion"/>
  </si>
  <si>
    <t>人</t>
    <rPh sb="0" eb="1">
      <t>xiang</t>
    </rPh>
    <phoneticPr fontId="3" type="noConversion"/>
  </si>
  <si>
    <t>大床</t>
    <phoneticPr fontId="2" type="noConversion"/>
  </si>
  <si>
    <t>标间</t>
    <phoneticPr fontId="2" type="noConversion"/>
  </si>
  <si>
    <t>9.7午餐</t>
    <phoneticPr fontId="3" type="noConversion"/>
  </si>
  <si>
    <t>9.7晚宴</t>
    <phoneticPr fontId="3" type="noConversion"/>
  </si>
  <si>
    <t>北旮旯餐厅东南亚餐</t>
    <phoneticPr fontId="2" type="noConversion"/>
  </si>
  <si>
    <t>北旮旯餐厅私房菜</t>
    <phoneticPr fontId="2" type="noConversion"/>
  </si>
  <si>
    <t>9.9晚宴</t>
    <phoneticPr fontId="3" type="noConversion"/>
  </si>
  <si>
    <t>东区9.9</t>
    <rPh sb="0" eb="1">
      <t>cha xie</t>
    </rPh>
    <phoneticPr fontId="3" type="noConversion"/>
  </si>
  <si>
    <t>特色活动</t>
    <phoneticPr fontId="3" type="noConversion"/>
  </si>
  <si>
    <t>特色活动费用合计</t>
    <rPh sb="0" eb="1">
      <t>can yin fu wu</t>
    </rPh>
    <phoneticPr fontId="3" type="noConversion"/>
  </si>
  <si>
    <t>8.24瓦厂长城厅陆地冰壶</t>
    <phoneticPr fontId="3" type="noConversion"/>
  </si>
  <si>
    <t>桂林-深圳动车票</t>
    <rPh sb="0" eb="3">
      <t>can yinbei jingtian</t>
    </rPh>
    <phoneticPr fontId="3" type="noConversion"/>
  </si>
  <si>
    <t>往返</t>
    <phoneticPr fontId="3" type="noConversion"/>
  </si>
  <si>
    <t>动车二等座</t>
    <phoneticPr fontId="2" type="noConversion"/>
  </si>
  <si>
    <t>雨伞</t>
    <phoneticPr fontId="3" type="noConversion"/>
  </si>
  <si>
    <t>南区1场8.17-18</t>
  </si>
  <si>
    <t>南区1场8.17-18</t>
    <phoneticPr fontId="2" type="noConversion"/>
  </si>
  <si>
    <t>采买雨伞</t>
    <phoneticPr fontId="2" type="noConversion"/>
  </si>
  <si>
    <t>把</t>
    <phoneticPr fontId="3" type="noConversion"/>
  </si>
  <si>
    <t>顺丰快递</t>
    <phoneticPr fontId="3" type="noConversion"/>
  </si>
  <si>
    <t>项</t>
    <phoneticPr fontId="3" type="noConversion"/>
  </si>
  <si>
    <t>酒水</t>
    <phoneticPr fontId="2" type="noConversion"/>
  </si>
  <si>
    <t>项</t>
    <phoneticPr fontId="2" type="noConversion"/>
  </si>
  <si>
    <t>茶歇</t>
    <phoneticPr fontId="2" type="noConversion"/>
  </si>
  <si>
    <t>工作人员</t>
    <phoneticPr fontId="3" type="noConversion"/>
  </si>
  <si>
    <t>地接2人</t>
    <rPh sb="0" eb="4">
      <t>can yinbei jingtian</t>
    </rPh>
    <phoneticPr fontId="3" type="noConversion"/>
  </si>
  <si>
    <t>鲜来厚道2桌+单点</t>
    <phoneticPr fontId="2" type="noConversion"/>
  </si>
  <si>
    <t>物料跑腿</t>
    <phoneticPr fontId="2" type="noConversion"/>
  </si>
  <si>
    <t>当地制作跑腿费</t>
    <phoneticPr fontId="2" type="noConversion"/>
  </si>
  <si>
    <t>次</t>
    <phoneticPr fontId="2" type="noConversion"/>
  </si>
  <si>
    <t>酒店偏僻周边无打印店</t>
    <phoneticPr fontId="2" type="noConversion"/>
  </si>
  <si>
    <t>深圳制作</t>
    <phoneticPr fontId="2" type="noConversion"/>
  </si>
  <si>
    <t>38个人名卡+8个空白备用</t>
    <phoneticPr fontId="2" type="noConversion"/>
  </si>
  <si>
    <t>指引牌</t>
    <phoneticPr fontId="3" type="noConversion"/>
  </si>
  <si>
    <t>酒吧</t>
    <phoneticPr fontId="2" type="noConversion"/>
  </si>
  <si>
    <t>宴会厅桌餐+单点</t>
    <phoneticPr fontId="2" type="noConversion"/>
  </si>
  <si>
    <t>8.17酒吧</t>
    <phoneticPr fontId="2" type="noConversion"/>
  </si>
  <si>
    <t>实际用餐人数</t>
    <phoneticPr fontId="2" type="noConversion"/>
  </si>
  <si>
    <t>零点餐费</t>
    <phoneticPr fontId="2" type="noConversion"/>
  </si>
  <si>
    <t>韭菜盒子、玉米、饮料</t>
    <phoneticPr fontId="2" type="noConversion"/>
  </si>
  <si>
    <t>8.24茶歇</t>
    <phoneticPr fontId="3" type="noConversion"/>
  </si>
  <si>
    <t>团队活动茶歇</t>
    <phoneticPr fontId="2" type="noConversion"/>
  </si>
  <si>
    <t>零点</t>
    <phoneticPr fontId="2" type="noConversion"/>
  </si>
  <si>
    <t>零点费用</t>
    <phoneticPr fontId="2" type="noConversion"/>
  </si>
  <si>
    <t>北区8.24-25</t>
    <phoneticPr fontId="2" type="noConversion"/>
  </si>
  <si>
    <t>房间号码贴</t>
    <phoneticPr fontId="2" type="noConversion"/>
  </si>
  <si>
    <t>可转移背胶A4</t>
    <phoneticPr fontId="2" type="noConversion"/>
  </si>
  <si>
    <t>张</t>
    <phoneticPr fontId="2" type="noConversion"/>
  </si>
  <si>
    <t>海景大床房</t>
    <phoneticPr fontId="3" type="noConversion"/>
  </si>
  <si>
    <t>海景双床房</t>
    <phoneticPr fontId="2" type="noConversion"/>
  </si>
  <si>
    <t>庭院泡池大床房</t>
    <phoneticPr fontId="3" type="noConversion"/>
  </si>
  <si>
    <t>单卧泳池悦椿楼阁</t>
    <phoneticPr fontId="3" type="noConversion"/>
  </si>
  <si>
    <t>场</t>
    <phoneticPr fontId="2" type="noConversion"/>
  </si>
  <si>
    <t>半天</t>
    <phoneticPr fontId="2" type="noConversion"/>
  </si>
  <si>
    <t>上海环球港凯悦酒店</t>
    <phoneticPr fontId="3" type="noConversion"/>
  </si>
  <si>
    <t>8.25瓦厂AC活动室55平</t>
    <phoneticPr fontId="3" type="noConversion"/>
  </si>
  <si>
    <t>9.7紫荆厅40平</t>
    <phoneticPr fontId="2" type="noConversion"/>
  </si>
  <si>
    <t>向游看鳍私厨</t>
    <phoneticPr fontId="2" type="noConversion"/>
  </si>
  <si>
    <t>预留费用</t>
    <phoneticPr fontId="2" type="noConversion"/>
  </si>
  <si>
    <t>酒店自助晚餐</t>
    <phoneticPr fontId="2" type="noConversion"/>
  </si>
  <si>
    <t>桌</t>
    <rPh sb="0" eb="1">
      <t>xiang</t>
    </rPh>
    <phoneticPr fontId="3" type="noConversion"/>
  </si>
  <si>
    <t>8.16午餐</t>
    <phoneticPr fontId="2" type="noConversion"/>
  </si>
  <si>
    <t>社会餐厅</t>
    <phoneticPr fontId="2" type="noConversion"/>
  </si>
  <si>
    <t>餐</t>
    <phoneticPr fontId="2" type="noConversion"/>
  </si>
  <si>
    <t>依云</t>
    <phoneticPr fontId="2" type="noConversion"/>
  </si>
  <si>
    <t>塑料瓶</t>
    <phoneticPr fontId="2" type="noConversion"/>
  </si>
  <si>
    <t>玻璃瓶</t>
    <phoneticPr fontId="2" type="noConversion"/>
  </si>
  <si>
    <t>寰彼矿泉水</t>
    <phoneticPr fontId="2" type="noConversion"/>
  </si>
  <si>
    <t>品牌礼品袋</t>
    <phoneticPr fontId="3" type="noConversion"/>
  </si>
  <si>
    <t>含快递费59</t>
    <phoneticPr fontId="2" type="noConversion"/>
  </si>
  <si>
    <t>现地餐饮补贴；深圳</t>
    <rPh sb="8" eb="9">
      <t>can yinbei jingtian</t>
    </rPh>
    <phoneticPr fontId="3" type="noConversion"/>
  </si>
  <si>
    <t>当地打车；深圳</t>
    <rPh sb="0" eb="7">
      <t>can yinbei jingtian</t>
    </rPh>
    <phoneticPr fontId="3" type="noConversion"/>
  </si>
  <si>
    <t>星巴克446元</t>
    <phoneticPr fontId="2" type="noConversion"/>
  </si>
  <si>
    <t>9.9会议室3-80平</t>
    <phoneticPr fontId="3" type="noConversion"/>
  </si>
  <si>
    <t>北京住宿8.24</t>
    <rPh sb="0" eb="8">
      <t>can yinbei jingtian</t>
    </rPh>
    <phoneticPr fontId="3" type="noConversion"/>
  </si>
  <si>
    <t>现地餐饮补贴；北京</t>
    <rPh sb="8" eb="9">
      <t>can yinbei jingtian</t>
    </rPh>
    <phoneticPr fontId="3" type="noConversion"/>
  </si>
  <si>
    <t>北京-目的地打车（踩线+活动日）</t>
    <rPh sb="8" eb="9">
      <t>can yinbei jingtian</t>
    </rPh>
    <phoneticPr fontId="3" type="noConversion"/>
  </si>
  <si>
    <t>现点</t>
    <phoneticPr fontId="2" type="noConversion"/>
  </si>
  <si>
    <t>桌餐</t>
    <phoneticPr fontId="2" type="noConversion"/>
  </si>
  <si>
    <t>嘉宾加油费报销</t>
    <phoneticPr fontId="3" type="noConversion"/>
  </si>
  <si>
    <t>52+429.56+442</t>
    <phoneticPr fontId="2" type="noConversion"/>
  </si>
  <si>
    <t>桂林-珠海大交通</t>
    <rPh sb="0" eb="3">
      <t>can yinbei jingtian</t>
    </rPh>
    <phoneticPr fontId="3" type="noConversion"/>
  </si>
  <si>
    <t>人</t>
    <phoneticPr fontId="2" type="noConversion"/>
  </si>
  <si>
    <t>现地餐饮补贴；珠海</t>
    <rPh sb="8" eb="9">
      <t>can yinbei jingtian</t>
    </rPh>
    <phoneticPr fontId="3" type="noConversion"/>
  </si>
  <si>
    <t>打车费</t>
    <rPh sb="0" eb="3">
      <t>can yinbei jingtian</t>
    </rPh>
    <phoneticPr fontId="3" type="noConversion"/>
  </si>
  <si>
    <t>2人</t>
    <rPh sb="0" eb="2">
      <t>can yinbei jingtian</t>
    </rPh>
    <phoneticPr fontId="3" type="noConversion"/>
  </si>
  <si>
    <t>9.7晚</t>
    <phoneticPr fontId="3" type="noConversion"/>
  </si>
  <si>
    <t>棋牌室</t>
    <phoneticPr fontId="2" type="noConversion"/>
  </si>
  <si>
    <t>含税合计</t>
    <phoneticPr fontId="2" type="noConversion"/>
  </si>
  <si>
    <t>咖啡</t>
    <phoneticPr fontId="2" type="noConversion"/>
  </si>
  <si>
    <t>亚克力正方形贴画面</t>
    <phoneticPr fontId="2" type="noConversion"/>
  </si>
  <si>
    <t>全程</t>
    <phoneticPr fontId="2" type="noConversion"/>
  </si>
  <si>
    <t>会议物料快递282+21.6</t>
    <phoneticPr fontId="2" type="noConversion"/>
  </si>
  <si>
    <t>海王金樽</t>
    <phoneticPr fontId="2" type="noConversion"/>
  </si>
  <si>
    <t>备用</t>
    <phoneticPr fontId="2" type="noConversion"/>
  </si>
  <si>
    <t>汾酒</t>
    <phoneticPr fontId="2" type="noConversion"/>
  </si>
  <si>
    <t>429.7+193.89+156.46</t>
    <phoneticPr fontId="2" type="noConversion"/>
  </si>
  <si>
    <t>平米</t>
    <phoneticPr fontId="3" type="noConversion"/>
  </si>
  <si>
    <t>宝丽布</t>
    <phoneticPr fontId="2" type="noConversion"/>
  </si>
  <si>
    <t>宝丽布背板</t>
    <phoneticPr fontId="2" type="noConversion"/>
  </si>
  <si>
    <t>宝丽布画面，桁架结构（200*200），含支撑，配重，包含背部架体美观遮挡不透光</t>
    <phoneticPr fontId="2" type="noConversion"/>
  </si>
  <si>
    <t>车辆</t>
    <phoneticPr fontId="3" type="noConversion"/>
  </si>
  <si>
    <t>车辆费用合计</t>
    <rPh sb="0" eb="1">
      <t>can yin fu wu</t>
    </rPh>
    <phoneticPr fontId="3" type="noConversion"/>
  </si>
  <si>
    <t>辆</t>
    <phoneticPr fontId="3" type="noConversion"/>
  </si>
  <si>
    <t>天</t>
    <phoneticPr fontId="2" type="noConversion"/>
  </si>
  <si>
    <t>北区8.24-25</t>
  </si>
  <si>
    <t>人次</t>
    <phoneticPr fontId="3" type="noConversion"/>
  </si>
  <si>
    <t>搭建工人</t>
    <phoneticPr fontId="2" type="noConversion"/>
  </si>
  <si>
    <t>市内运输</t>
    <phoneticPr fontId="2" type="noConversion"/>
  </si>
  <si>
    <t>汽车之家渠道营销部Q3代理交流会 结算</t>
    <rPh sb="6" eb="7">
      <t>ying xiao</t>
    </rPh>
    <rPh sb="11" eb="12">
      <t>dan yi he xin</t>
    </rPh>
    <rPh sb="15" eb="16">
      <t>dai li huiyu suan</t>
    </rPh>
    <phoneticPr fontId="3" type="noConversion"/>
  </si>
  <si>
    <t xml:space="preserve">  </t>
    <phoneticPr fontId="3" type="noConversion"/>
  </si>
  <si>
    <t>3.2m宽幅，黑底材质+无味（环保）油墨</t>
    <phoneticPr fontId="2" type="noConversion"/>
  </si>
  <si>
    <t>欢迎物料</t>
    <phoneticPr fontId="3" type="noConversion"/>
  </si>
  <si>
    <t>故宫紫禁城祥瑞蟠龙麒麟摆件</t>
    <phoneticPr fontId="2" type="noConversion"/>
  </si>
  <si>
    <t>故宫四季风雅花果茶</t>
    <phoneticPr fontId="2" type="noConversion"/>
  </si>
  <si>
    <t>岭南醒狮头（福狮+禄狮）</t>
    <phoneticPr fontId="2" type="noConversion"/>
  </si>
  <si>
    <t>蝴蝶酥礼盒</t>
    <phoneticPr fontId="2" type="noConversion"/>
  </si>
  <si>
    <t>英红九号红茶礼盒</t>
    <phoneticPr fontId="2" type="noConversion"/>
  </si>
  <si>
    <t>定制颈枕腰靠</t>
    <phoneticPr fontId="2" type="noConversion"/>
  </si>
  <si>
    <t>服装</t>
    <phoneticPr fontId="2" type="noConversion"/>
  </si>
  <si>
    <t>套</t>
    <phoneticPr fontId="2" type="noConversion"/>
  </si>
  <si>
    <t>件</t>
    <phoneticPr fontId="2" type="noConversion"/>
  </si>
  <si>
    <t>个</t>
    <phoneticPr fontId="2" type="noConversion"/>
  </si>
  <si>
    <t>定制logo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</si>
</sst>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¥&quot;#,##0.00_);[Red]\(&quot;¥&quot;#,##0.00\)"/>
  </numFmts>
  <fonts count="16">
    <font>
      <sz val="12"/>
      <color theme="1"/>
      <name val="等线"/>
      <family val="2"/>
      <charset val="134"/>
      <scheme val="minor"/>
    </font>
    <font>
      <u/>
      <sz val="12"/>
      <color theme="1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8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u/>
      <sz val="12"/>
      <color theme="1"/>
      <name val="等线"/>
      <family val="2"/>
      <charset val="134"/>
      <scheme val="minor"/>
    </font>
    <font>
      <b/>
      <sz val="8"/>
      <color theme="1"/>
      <name val="微软雅黑"/>
      <family val="2"/>
      <charset val="134"/>
    </font>
    <font>
      <b/>
      <sz val="9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9BC2E6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8" fontId="6" fillId="0" borderId="1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4" fontId="6" fillId="0" borderId="12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8" fontId="4" fillId="0" borderId="0" xfId="0" applyNumberFormat="1" applyFont="1">
      <alignment vertical="center"/>
    </xf>
    <xf numFmtId="0" fontId="4" fillId="0" borderId="0" xfId="0" applyFont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31" fontId="5" fillId="0" borderId="2" xfId="0" applyNumberFormat="1" applyFont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10" fillId="0" borderId="7" xfId="1" applyFont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8" fontId="11" fillId="2" borderId="2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2" xfId="0" applyFont="1" applyBorder="1" applyAlignment="1">
      <alignment horizontal="left" vertical="center" wrapText="1"/>
    </xf>
    <xf numFmtId="8" fontId="13" fillId="0" borderId="12" xfId="0" applyNumberFormat="1" applyFont="1" applyBorder="1" applyAlignment="1">
      <alignment horizontal="center" vertical="center" wrapText="1"/>
    </xf>
    <xf numFmtId="8" fontId="12" fillId="0" borderId="12" xfId="0" applyNumberFormat="1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8" fontId="4" fillId="0" borderId="0" xfId="0" applyNumberFormat="1" applyFont="1" applyAlignment="1"/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2" xfId="0" applyFont="1" applyBorder="1">
      <alignment vertical="center"/>
    </xf>
    <xf numFmtId="8" fontId="15" fillId="0" borderId="12" xfId="0" applyNumberFormat="1" applyFont="1" applyBorder="1" applyAlignment="1">
      <alignment horizontal="center" vertical="center" wrapText="1"/>
    </xf>
    <xf numFmtId="8" fontId="7" fillId="0" borderId="12" xfId="0" applyNumberFormat="1" applyFont="1" applyBorder="1" applyAlignment="1">
      <alignment horizontal="center" vertical="center" wrapText="1"/>
    </xf>
    <xf numFmtId="0" fontId="15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6" fillId="0" borderId="12" xfId="0" applyFont="1" applyBorder="1" applyAlignment="1">
      <alignment horizontal="left" vertical="center" wrapText="1"/>
    </xf>
    <xf numFmtId="8" fontId="6" fillId="0" borderId="12" xfId="0" applyNumberFormat="1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 wrapText="1"/>
    </xf>
    <xf numFmtId="9" fontId="7" fillId="0" borderId="12" xfId="0" applyNumberFormat="1" applyFont="1" applyBorder="1" applyAlignment="1">
      <alignment horizontal="left" vertical="center"/>
    </xf>
    <xf numFmtId="0" fontId="11" fillId="2" borderId="6" xfId="0" applyFont="1" applyFill="1" applyBorder="1" applyAlignment="1">
      <alignment horizontal="left"/>
    </xf>
    <xf numFmtId="0" fontId="11" fillId="2" borderId="7" xfId="0" applyFont="1" applyFill="1" applyBorder="1" applyAlignment="1">
      <alignment horizontal="left"/>
    </xf>
    <xf numFmtId="0" fontId="12" fillId="0" borderId="1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9" fontId="7" fillId="0" borderId="12" xfId="0" applyNumberFormat="1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8" fontId="15" fillId="3" borderId="12" xfId="0" applyNumberFormat="1" applyFont="1" applyFill="1" applyBorder="1" applyAlignment="1">
      <alignment horizontal="center" vertical="center" wrapText="1"/>
    </xf>
    <xf numFmtId="8" fontId="7" fillId="3" borderId="12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colors>
    <mruColors>
      <color rgb="FF00F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uoyanle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83993-11FB-D744-8AF5-A7D472B56F11}">
  <dimension ref="A1:N146"/>
  <sheetViews>
    <sheetView showGridLines="0" tabSelected="1" topLeftCell="A17" zoomScale="119" workbookViewId="0">
      <selection activeCell="J84" sqref="J84"/>
    </sheetView>
  </sheetViews>
  <sheetFormatPr baseColWidth="10" defaultColWidth="11.6640625" defaultRowHeight="11"/>
  <cols>
    <col min="1" max="1" width="3.33203125" style="1" customWidth="1"/>
    <col min="2" max="2" width="12.5" style="1" bestFit="1" customWidth="1"/>
    <col min="3" max="3" width="30.5" style="1" bestFit="1" customWidth="1"/>
    <col min="4" max="4" width="32.83203125" style="1" bestFit="1" customWidth="1"/>
    <col min="5" max="5" width="27.83203125" style="1" customWidth="1"/>
    <col min="6" max="6" width="10.33203125" style="1" bestFit="1" customWidth="1"/>
    <col min="7" max="7" width="5" style="1" bestFit="1" customWidth="1"/>
    <col min="8" max="8" width="5.5" style="1" bestFit="1" customWidth="1"/>
    <col min="9" max="9" width="5" style="1" bestFit="1" customWidth="1"/>
    <col min="10" max="10" width="10.1640625" style="1" bestFit="1" customWidth="1"/>
    <col min="11" max="12" width="10.1640625" style="9" bestFit="1" customWidth="1"/>
    <col min="13" max="13" width="11.6640625" style="9" bestFit="1" customWidth="1"/>
    <col min="14" max="14" width="17.6640625" style="1" bestFit="1" customWidth="1"/>
    <col min="15" max="16384" width="11.6640625" style="1"/>
  </cols>
  <sheetData>
    <row r="1" spans="1:14" ht="35" customHeight="1" thickBot="1">
      <c r="A1" s="10"/>
      <c r="B1" s="60" t="s">
        <v>182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s="2" customFormat="1" ht="16">
      <c r="B2" s="11" t="s">
        <v>0</v>
      </c>
      <c r="C2" s="12" t="s">
        <v>1</v>
      </c>
      <c r="D2" s="13" t="s">
        <v>2</v>
      </c>
      <c r="E2" s="14">
        <v>45574</v>
      </c>
      <c r="F2" s="13" t="s">
        <v>3</v>
      </c>
      <c r="G2" s="61" t="s">
        <v>4</v>
      </c>
      <c r="H2" s="62"/>
      <c r="I2" s="62"/>
      <c r="J2" s="62"/>
      <c r="K2" s="62"/>
      <c r="L2" s="62"/>
      <c r="M2" s="62"/>
      <c r="N2" s="63"/>
    </row>
    <row r="3" spans="1:14" s="2" customFormat="1" ht="17" thickBot="1">
      <c r="B3" s="15" t="s">
        <v>5</v>
      </c>
      <c r="C3" s="16" t="s">
        <v>6</v>
      </c>
      <c r="D3" s="17" t="s">
        <v>7</v>
      </c>
      <c r="E3" s="18">
        <v>15811515220</v>
      </c>
      <c r="F3" s="17" t="s">
        <v>8</v>
      </c>
      <c r="G3" s="64"/>
      <c r="H3" s="65"/>
      <c r="I3" s="65"/>
      <c r="J3" s="65"/>
      <c r="K3" s="65"/>
      <c r="L3" s="65"/>
      <c r="M3" s="65"/>
      <c r="N3" s="66"/>
    </row>
    <row r="4" spans="1:14" ht="12" thickBot="1">
      <c r="A4" s="10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</row>
    <row r="5" spans="1:14" ht="20" customHeight="1">
      <c r="A5" s="19"/>
      <c r="B5" s="20" t="s">
        <v>9</v>
      </c>
      <c r="C5" s="21" t="s">
        <v>10</v>
      </c>
      <c r="D5" s="21" t="s">
        <v>11</v>
      </c>
      <c r="E5" s="21" t="s">
        <v>12</v>
      </c>
      <c r="F5" s="21" t="s">
        <v>13</v>
      </c>
      <c r="G5" s="21" t="s">
        <v>14</v>
      </c>
      <c r="H5" s="21" t="s">
        <v>15</v>
      </c>
      <c r="I5" s="21" t="s">
        <v>14</v>
      </c>
      <c r="J5" s="21" t="s">
        <v>16</v>
      </c>
      <c r="K5" s="22" t="s">
        <v>17</v>
      </c>
      <c r="L5" s="22" t="s">
        <v>18</v>
      </c>
      <c r="M5" s="22" t="s">
        <v>161</v>
      </c>
      <c r="N5" s="21" t="s">
        <v>20</v>
      </c>
    </row>
    <row r="6" spans="1:14" s="41" customFormat="1" ht="15">
      <c r="A6" s="39"/>
      <c r="B6" s="50" t="s">
        <v>21</v>
      </c>
      <c r="C6" s="40" t="s">
        <v>22</v>
      </c>
      <c r="D6" s="40" t="s">
        <v>23</v>
      </c>
      <c r="E6" s="40">
        <v>8.16</v>
      </c>
      <c r="F6" s="40">
        <v>3</v>
      </c>
      <c r="G6" s="40" t="s">
        <v>24</v>
      </c>
      <c r="H6" s="40">
        <v>1</v>
      </c>
      <c r="I6" s="40" t="s">
        <v>25</v>
      </c>
      <c r="J6" s="37">
        <v>2500</v>
      </c>
      <c r="K6" s="37">
        <f>J6*1.06</f>
        <v>2650</v>
      </c>
      <c r="L6" s="37">
        <f>F6*H6*J6</f>
        <v>7500</v>
      </c>
      <c r="M6" s="37">
        <f>F6*H6*K6</f>
        <v>7950</v>
      </c>
      <c r="N6" s="40"/>
    </row>
    <row r="7" spans="1:14" s="41" customFormat="1" ht="15">
      <c r="A7" s="39"/>
      <c r="B7" s="51"/>
      <c r="C7" s="40" t="s">
        <v>22</v>
      </c>
      <c r="D7" s="40" t="s">
        <v>23</v>
      </c>
      <c r="E7" s="40">
        <v>8.17</v>
      </c>
      <c r="F7" s="40">
        <v>11</v>
      </c>
      <c r="G7" s="40" t="s">
        <v>24</v>
      </c>
      <c r="H7" s="40">
        <v>1</v>
      </c>
      <c r="I7" s="40" t="s">
        <v>25</v>
      </c>
      <c r="J7" s="37">
        <v>2500</v>
      </c>
      <c r="K7" s="37">
        <f t="shared" ref="K7:K13" si="0">J7*1.06</f>
        <v>2650</v>
      </c>
      <c r="L7" s="37">
        <f t="shared" ref="L7:L13" si="1">F7*H7*J7</f>
        <v>27500</v>
      </c>
      <c r="M7" s="37">
        <f t="shared" ref="M7:M13" si="2">F7*H7*K7</f>
        <v>29150</v>
      </c>
      <c r="N7" s="40"/>
    </row>
    <row r="8" spans="1:14" s="41" customFormat="1" ht="15">
      <c r="A8" s="39"/>
      <c r="B8" s="51"/>
      <c r="C8" s="40" t="s">
        <v>27</v>
      </c>
      <c r="D8" s="40" t="s">
        <v>28</v>
      </c>
      <c r="E8" s="40">
        <v>8.24</v>
      </c>
      <c r="F8" s="40">
        <v>10</v>
      </c>
      <c r="G8" s="40" t="s">
        <v>24</v>
      </c>
      <c r="H8" s="40">
        <v>1</v>
      </c>
      <c r="I8" s="40" t="s">
        <v>25</v>
      </c>
      <c r="J8" s="37">
        <v>1650</v>
      </c>
      <c r="K8" s="37">
        <f t="shared" si="0"/>
        <v>1749</v>
      </c>
      <c r="L8" s="37">
        <f t="shared" si="1"/>
        <v>16500</v>
      </c>
      <c r="M8" s="37">
        <f t="shared" si="2"/>
        <v>17490</v>
      </c>
      <c r="N8" s="40" t="s">
        <v>73</v>
      </c>
    </row>
    <row r="9" spans="1:14" s="41" customFormat="1" ht="15">
      <c r="A9" s="39"/>
      <c r="B9" s="51"/>
      <c r="C9" s="40" t="s">
        <v>27</v>
      </c>
      <c r="D9" s="40" t="s">
        <v>28</v>
      </c>
      <c r="E9" s="40">
        <v>8.24</v>
      </c>
      <c r="F9" s="40">
        <v>1</v>
      </c>
      <c r="G9" s="40" t="s">
        <v>24</v>
      </c>
      <c r="H9" s="40">
        <v>1</v>
      </c>
      <c r="I9" s="40" t="s">
        <v>25</v>
      </c>
      <c r="J9" s="37">
        <v>1650</v>
      </c>
      <c r="K9" s="37">
        <f t="shared" si="0"/>
        <v>1749</v>
      </c>
      <c r="L9" s="37">
        <f t="shared" si="1"/>
        <v>1650</v>
      </c>
      <c r="M9" s="37">
        <f t="shared" si="2"/>
        <v>1749</v>
      </c>
      <c r="N9" s="40" t="s">
        <v>74</v>
      </c>
    </row>
    <row r="10" spans="1:14" s="41" customFormat="1" ht="15">
      <c r="A10" s="39"/>
      <c r="B10" s="51"/>
      <c r="C10" s="40" t="s">
        <v>67</v>
      </c>
      <c r="D10" s="40" t="s">
        <v>26</v>
      </c>
      <c r="E10" s="40" t="s">
        <v>121</v>
      </c>
      <c r="F10" s="40">
        <v>7</v>
      </c>
      <c r="G10" s="40" t="s">
        <v>24</v>
      </c>
      <c r="H10" s="40">
        <v>1</v>
      </c>
      <c r="I10" s="40" t="s">
        <v>25</v>
      </c>
      <c r="J10" s="37">
        <v>1350</v>
      </c>
      <c r="K10" s="37">
        <f t="shared" si="0"/>
        <v>1431</v>
      </c>
      <c r="L10" s="37">
        <f t="shared" si="1"/>
        <v>9450</v>
      </c>
      <c r="M10" s="37">
        <f t="shared" si="2"/>
        <v>10017</v>
      </c>
      <c r="N10" s="40"/>
    </row>
    <row r="11" spans="1:14" s="41" customFormat="1" ht="15">
      <c r="A11" s="39"/>
      <c r="B11" s="51"/>
      <c r="C11" s="40" t="s">
        <v>67</v>
      </c>
      <c r="D11" s="40" t="s">
        <v>26</v>
      </c>
      <c r="E11" s="40" t="s">
        <v>122</v>
      </c>
      <c r="F11" s="40">
        <v>1</v>
      </c>
      <c r="G11" s="40" t="s">
        <v>24</v>
      </c>
      <c r="H11" s="40">
        <v>1</v>
      </c>
      <c r="I11" s="40" t="s">
        <v>25</v>
      </c>
      <c r="J11" s="37">
        <v>1350</v>
      </c>
      <c r="K11" s="37">
        <f t="shared" si="0"/>
        <v>1431</v>
      </c>
      <c r="L11" s="37">
        <f t="shared" si="1"/>
        <v>1350</v>
      </c>
      <c r="M11" s="37">
        <f t="shared" si="2"/>
        <v>1431</v>
      </c>
      <c r="N11" s="40"/>
    </row>
    <row r="12" spans="1:14" s="41" customFormat="1" ht="15">
      <c r="A12" s="39"/>
      <c r="B12" s="51"/>
      <c r="C12" s="40" t="s">
        <v>67</v>
      </c>
      <c r="D12" s="40" t="s">
        <v>26</v>
      </c>
      <c r="E12" s="40" t="s">
        <v>123</v>
      </c>
      <c r="F12" s="40">
        <v>2</v>
      </c>
      <c r="G12" s="40" t="s">
        <v>24</v>
      </c>
      <c r="H12" s="40">
        <v>1</v>
      </c>
      <c r="I12" s="40" t="s">
        <v>25</v>
      </c>
      <c r="J12" s="37">
        <v>1700</v>
      </c>
      <c r="K12" s="37">
        <f t="shared" si="0"/>
        <v>1802</v>
      </c>
      <c r="L12" s="37">
        <f t="shared" si="1"/>
        <v>3400</v>
      </c>
      <c r="M12" s="37">
        <f t="shared" si="2"/>
        <v>3604</v>
      </c>
      <c r="N12" s="40"/>
    </row>
    <row r="13" spans="1:14" s="41" customFormat="1" ht="15">
      <c r="A13" s="39"/>
      <c r="B13" s="51"/>
      <c r="C13" s="40" t="s">
        <v>67</v>
      </c>
      <c r="D13" s="40" t="s">
        <v>26</v>
      </c>
      <c r="E13" s="40" t="s">
        <v>124</v>
      </c>
      <c r="F13" s="40">
        <v>1</v>
      </c>
      <c r="G13" s="40" t="s">
        <v>24</v>
      </c>
      <c r="H13" s="40">
        <v>1</v>
      </c>
      <c r="I13" s="40" t="s">
        <v>25</v>
      </c>
      <c r="J13" s="37">
        <v>2800</v>
      </c>
      <c r="K13" s="37">
        <f t="shared" si="0"/>
        <v>2968</v>
      </c>
      <c r="L13" s="37">
        <f t="shared" si="1"/>
        <v>2800</v>
      </c>
      <c r="M13" s="37">
        <f t="shared" si="2"/>
        <v>2968</v>
      </c>
      <c r="N13" s="40"/>
    </row>
    <row r="14" spans="1:14" s="28" customFormat="1" ht="14">
      <c r="A14" s="23"/>
      <c r="B14" s="52"/>
      <c r="C14" s="53" t="s">
        <v>29</v>
      </c>
      <c r="D14" s="53"/>
      <c r="E14" s="53"/>
      <c r="F14" s="53"/>
      <c r="G14" s="53"/>
      <c r="H14" s="53"/>
      <c r="I14" s="53"/>
      <c r="J14" s="24"/>
      <c r="K14" s="25"/>
      <c r="L14" s="25"/>
      <c r="M14" s="26">
        <f>SUM(M6:M13)</f>
        <v>74359</v>
      </c>
      <c r="N14" s="27"/>
    </row>
    <row r="15" spans="1:14" s="41" customFormat="1" ht="15">
      <c r="A15" s="39"/>
      <c r="B15" s="50" t="s">
        <v>30</v>
      </c>
      <c r="C15" s="40" t="s">
        <v>27</v>
      </c>
      <c r="D15" s="40" t="s">
        <v>28</v>
      </c>
      <c r="E15" s="40" t="s">
        <v>128</v>
      </c>
      <c r="F15" s="40">
        <v>1</v>
      </c>
      <c r="G15" s="40" t="s">
        <v>31</v>
      </c>
      <c r="H15" s="40">
        <v>1</v>
      </c>
      <c r="I15" s="40" t="s">
        <v>32</v>
      </c>
      <c r="J15" s="37">
        <v>1988</v>
      </c>
      <c r="K15" s="37">
        <f>J15*1.06</f>
        <v>2107.2800000000002</v>
      </c>
      <c r="L15" s="37">
        <f t="shared" ref="L15:L16" si="3">F15*H15*J15</f>
        <v>1988</v>
      </c>
      <c r="M15" s="37">
        <f>F15*H15*K15</f>
        <v>2107.2800000000002</v>
      </c>
      <c r="N15" s="40"/>
    </row>
    <row r="16" spans="1:14" s="41" customFormat="1" ht="15">
      <c r="A16" s="39"/>
      <c r="B16" s="51"/>
      <c r="C16" s="40" t="s">
        <v>67</v>
      </c>
      <c r="D16" s="40" t="s">
        <v>26</v>
      </c>
      <c r="E16" s="40" t="s">
        <v>129</v>
      </c>
      <c r="F16" s="40">
        <v>1</v>
      </c>
      <c r="G16" s="40" t="s">
        <v>125</v>
      </c>
      <c r="H16" s="40">
        <v>1</v>
      </c>
      <c r="I16" s="40" t="s">
        <v>126</v>
      </c>
      <c r="J16" s="37">
        <v>3000</v>
      </c>
      <c r="K16" s="37">
        <f t="shared" ref="K16:K17" si="4">J16*1.06</f>
        <v>3180</v>
      </c>
      <c r="L16" s="37">
        <f t="shared" si="3"/>
        <v>3000</v>
      </c>
      <c r="M16" s="37">
        <f t="shared" ref="M16:M17" si="5">F16*H16*K16</f>
        <v>3180</v>
      </c>
      <c r="N16" s="40"/>
    </row>
    <row r="17" spans="1:14" s="41" customFormat="1" ht="15">
      <c r="A17" s="39"/>
      <c r="B17" s="51"/>
      <c r="C17" s="40" t="s">
        <v>80</v>
      </c>
      <c r="D17" s="40" t="s">
        <v>127</v>
      </c>
      <c r="E17" s="40" t="s">
        <v>146</v>
      </c>
      <c r="F17" s="40">
        <v>1</v>
      </c>
      <c r="G17" s="40" t="s">
        <v>31</v>
      </c>
      <c r="H17" s="40">
        <v>1</v>
      </c>
      <c r="I17" s="40" t="s">
        <v>126</v>
      </c>
      <c r="J17" s="37">
        <v>8000</v>
      </c>
      <c r="K17" s="37">
        <f t="shared" si="4"/>
        <v>8480</v>
      </c>
      <c r="L17" s="37">
        <f t="shared" ref="L17" si="6">F17*H17*J17</f>
        <v>8000</v>
      </c>
      <c r="M17" s="37">
        <f t="shared" si="5"/>
        <v>8480</v>
      </c>
      <c r="N17" s="40"/>
    </row>
    <row r="18" spans="1:14" s="28" customFormat="1" ht="14">
      <c r="A18" s="23"/>
      <c r="B18" s="52"/>
      <c r="C18" s="53" t="s">
        <v>33</v>
      </c>
      <c r="D18" s="53"/>
      <c r="E18" s="53"/>
      <c r="F18" s="53"/>
      <c r="G18" s="53"/>
      <c r="H18" s="53"/>
      <c r="I18" s="53"/>
      <c r="J18" s="24"/>
      <c r="K18" s="25"/>
      <c r="L18" s="25"/>
      <c r="M18" s="26">
        <f>SUM(M15:M17)</f>
        <v>13767.28</v>
      </c>
      <c r="N18" s="27"/>
    </row>
    <row r="19" spans="1:14" s="41" customFormat="1" ht="15">
      <c r="A19" s="39"/>
      <c r="B19" s="50" t="s">
        <v>81</v>
      </c>
      <c r="C19" s="40" t="s">
        <v>27</v>
      </c>
      <c r="D19" s="40" t="s">
        <v>28</v>
      </c>
      <c r="E19" s="40" t="s">
        <v>83</v>
      </c>
      <c r="F19" s="40">
        <v>15</v>
      </c>
      <c r="G19" s="40" t="s">
        <v>72</v>
      </c>
      <c r="H19" s="40">
        <v>1</v>
      </c>
      <c r="I19" s="40" t="s">
        <v>42</v>
      </c>
      <c r="J19" s="37">
        <v>228</v>
      </c>
      <c r="K19" s="37">
        <f t="shared" ref="K19" si="7">J19*1.06</f>
        <v>241.68</v>
      </c>
      <c r="L19" s="37">
        <f t="shared" ref="L19" si="8">F19*H19*J19</f>
        <v>3420</v>
      </c>
      <c r="M19" s="37">
        <f>F19*H19*K19</f>
        <v>3625.2000000000003</v>
      </c>
      <c r="N19" s="40"/>
    </row>
    <row r="20" spans="1:14" s="28" customFormat="1" ht="14">
      <c r="A20" s="23"/>
      <c r="B20" s="52"/>
      <c r="C20" s="53" t="s">
        <v>82</v>
      </c>
      <c r="D20" s="53"/>
      <c r="E20" s="53"/>
      <c r="F20" s="53"/>
      <c r="G20" s="53"/>
      <c r="H20" s="53"/>
      <c r="I20" s="53"/>
      <c r="J20" s="24"/>
      <c r="K20" s="25"/>
      <c r="L20" s="25"/>
      <c r="M20" s="26">
        <f>SUM(M19:M19)</f>
        <v>3625.2000000000003</v>
      </c>
      <c r="N20" s="27"/>
    </row>
    <row r="21" spans="1:14" s="38" customFormat="1" ht="15">
      <c r="A21" s="33"/>
      <c r="B21" s="50" t="s">
        <v>174</v>
      </c>
      <c r="C21" s="34" t="s">
        <v>35</v>
      </c>
      <c r="D21" s="34"/>
      <c r="E21" s="34"/>
      <c r="F21" s="34">
        <v>1</v>
      </c>
      <c r="G21" s="34" t="s">
        <v>176</v>
      </c>
      <c r="H21" s="34">
        <v>1</v>
      </c>
      <c r="I21" s="34" t="s">
        <v>177</v>
      </c>
      <c r="J21" s="36">
        <v>1100</v>
      </c>
      <c r="K21" s="36">
        <v>1166</v>
      </c>
      <c r="L21" s="36">
        <f>F21*H21*J21</f>
        <v>1100</v>
      </c>
      <c r="M21" s="72">
        <f>F21*H21*K21</f>
        <v>1166</v>
      </c>
      <c r="N21" s="34"/>
    </row>
    <row r="22" spans="1:14" s="38" customFormat="1" ht="15">
      <c r="A22" s="33"/>
      <c r="B22" s="51"/>
      <c r="C22" s="34" t="s">
        <v>178</v>
      </c>
      <c r="D22" s="34"/>
      <c r="E22" s="34"/>
      <c r="F22" s="34">
        <v>1</v>
      </c>
      <c r="G22" s="34" t="s">
        <v>176</v>
      </c>
      <c r="H22" s="34">
        <v>2</v>
      </c>
      <c r="I22" s="34" t="s">
        <v>177</v>
      </c>
      <c r="J22" s="36">
        <v>1100</v>
      </c>
      <c r="K22" s="36">
        <v>1166</v>
      </c>
      <c r="L22" s="36">
        <f>F22*H22*J22</f>
        <v>2200</v>
      </c>
      <c r="M22" s="72">
        <f>F22*H22*K22</f>
        <v>2332</v>
      </c>
      <c r="N22" s="34"/>
    </row>
    <row r="23" spans="1:14" s="38" customFormat="1" ht="15">
      <c r="A23" s="33"/>
      <c r="B23" s="51"/>
      <c r="C23" s="34" t="s">
        <v>67</v>
      </c>
      <c r="D23" s="34"/>
      <c r="E23" s="34"/>
      <c r="F23" s="34">
        <v>1</v>
      </c>
      <c r="G23" s="34" t="s">
        <v>176</v>
      </c>
      <c r="H23" s="34">
        <v>2</v>
      </c>
      <c r="I23" s="34" t="s">
        <v>177</v>
      </c>
      <c r="J23" s="36">
        <v>1100</v>
      </c>
      <c r="K23" s="36">
        <v>1166</v>
      </c>
      <c r="L23" s="36">
        <f>F23*H23*J23</f>
        <v>2200</v>
      </c>
      <c r="M23" s="72">
        <f>F23*H23*K23</f>
        <v>2332</v>
      </c>
      <c r="N23" s="34"/>
    </row>
    <row r="24" spans="1:14" s="28" customFormat="1" ht="14">
      <c r="A24" s="23"/>
      <c r="B24" s="52"/>
      <c r="C24" s="53" t="s">
        <v>175</v>
      </c>
      <c r="D24" s="53"/>
      <c r="E24" s="53"/>
      <c r="F24" s="53"/>
      <c r="G24" s="53"/>
      <c r="H24" s="53"/>
      <c r="I24" s="53"/>
      <c r="J24" s="24"/>
      <c r="K24" s="25"/>
      <c r="L24" s="25"/>
      <c r="M24" s="26">
        <f>SUM(M21:M23)</f>
        <v>5830</v>
      </c>
      <c r="N24" s="27"/>
    </row>
    <row r="25" spans="1:14" s="41" customFormat="1" ht="15">
      <c r="A25" s="39"/>
      <c r="B25" s="50" t="s">
        <v>34</v>
      </c>
      <c r="C25" s="40" t="s">
        <v>35</v>
      </c>
      <c r="D25" s="40" t="s">
        <v>36</v>
      </c>
      <c r="E25" s="40" t="s">
        <v>37</v>
      </c>
      <c r="F25" s="40">
        <v>1</v>
      </c>
      <c r="G25" s="40" t="s">
        <v>38</v>
      </c>
      <c r="H25" s="40">
        <v>1</v>
      </c>
      <c r="I25" s="40" t="s">
        <v>39</v>
      </c>
      <c r="J25" s="37">
        <v>1025.7</v>
      </c>
      <c r="K25" s="37">
        <f>J25*1.06</f>
        <v>1087.2420000000002</v>
      </c>
      <c r="L25" s="37">
        <f t="shared" ref="L25:L48" si="9">F25*H25*J25</f>
        <v>1025.7</v>
      </c>
      <c r="M25" s="37">
        <f>F25*H25*K25</f>
        <v>1087.2420000000002</v>
      </c>
      <c r="N25" s="40"/>
    </row>
    <row r="26" spans="1:14" s="41" customFormat="1" ht="15">
      <c r="A26" s="39"/>
      <c r="B26" s="51"/>
      <c r="C26" s="40" t="s">
        <v>35</v>
      </c>
      <c r="D26" s="40" t="s">
        <v>94</v>
      </c>
      <c r="E26" s="40" t="s">
        <v>68</v>
      </c>
      <c r="F26" s="40">
        <v>3</v>
      </c>
      <c r="G26" s="40" t="s">
        <v>69</v>
      </c>
      <c r="H26" s="40">
        <v>1</v>
      </c>
      <c r="I26" s="40" t="s">
        <v>42</v>
      </c>
      <c r="J26" s="37">
        <v>5950</v>
      </c>
      <c r="K26" s="37">
        <f t="shared" ref="K26:K51" si="10">J26*1.06</f>
        <v>6307</v>
      </c>
      <c r="L26" s="37">
        <f t="shared" ref="L26" si="11">F26*H26*J26</f>
        <v>17850</v>
      </c>
      <c r="M26" s="37">
        <f t="shared" ref="M26:M51" si="12">F26*H26*K26</f>
        <v>18921</v>
      </c>
      <c r="N26" s="40"/>
    </row>
    <row r="27" spans="1:14" s="41" customFormat="1" ht="15">
      <c r="A27" s="39"/>
      <c r="B27" s="51"/>
      <c r="C27" s="40" t="s">
        <v>89</v>
      </c>
      <c r="D27" s="40" t="s">
        <v>134</v>
      </c>
      <c r="E27" s="40" t="s">
        <v>135</v>
      </c>
      <c r="F27" s="40">
        <v>1</v>
      </c>
      <c r="G27" s="40" t="s">
        <v>95</v>
      </c>
      <c r="H27" s="40">
        <v>1</v>
      </c>
      <c r="I27" s="40" t="s">
        <v>136</v>
      </c>
      <c r="J27" s="37">
        <v>2433</v>
      </c>
      <c r="K27" s="37">
        <f t="shared" si="10"/>
        <v>2578.98</v>
      </c>
      <c r="L27" s="37">
        <f t="shared" si="9"/>
        <v>2433</v>
      </c>
      <c r="M27" s="37">
        <f t="shared" si="12"/>
        <v>2578.98</v>
      </c>
      <c r="N27" s="40"/>
    </row>
    <row r="28" spans="1:14" s="41" customFormat="1" ht="15">
      <c r="A28" s="39"/>
      <c r="B28" s="51"/>
      <c r="C28" s="40" t="s">
        <v>22</v>
      </c>
      <c r="D28" s="40" t="s">
        <v>40</v>
      </c>
      <c r="E28" s="40" t="s">
        <v>108</v>
      </c>
      <c r="F28" s="40">
        <v>1</v>
      </c>
      <c r="G28" s="40" t="s">
        <v>38</v>
      </c>
      <c r="H28" s="40">
        <v>1</v>
      </c>
      <c r="I28" s="40" t="s">
        <v>39</v>
      </c>
      <c r="J28" s="37">
        <v>12092</v>
      </c>
      <c r="K28" s="37">
        <f t="shared" si="10"/>
        <v>12817.52</v>
      </c>
      <c r="L28" s="37">
        <f t="shared" si="9"/>
        <v>12092</v>
      </c>
      <c r="M28" s="37">
        <f t="shared" si="12"/>
        <v>12817.52</v>
      </c>
      <c r="N28" s="40"/>
    </row>
    <row r="29" spans="1:14" s="41" customFormat="1" ht="15">
      <c r="A29" s="39"/>
      <c r="B29" s="51"/>
      <c r="C29" s="40" t="s">
        <v>22</v>
      </c>
      <c r="D29" s="40" t="s">
        <v>70</v>
      </c>
      <c r="E29" s="40" t="s">
        <v>71</v>
      </c>
      <c r="F29" s="40">
        <v>18</v>
      </c>
      <c r="G29" s="40" t="s">
        <v>72</v>
      </c>
      <c r="H29" s="40">
        <v>1</v>
      </c>
      <c r="I29" s="40" t="s">
        <v>39</v>
      </c>
      <c r="J29" s="37">
        <v>568</v>
      </c>
      <c r="K29" s="37">
        <f t="shared" si="10"/>
        <v>602.08000000000004</v>
      </c>
      <c r="L29" s="37">
        <f t="shared" si="9"/>
        <v>10224</v>
      </c>
      <c r="M29" s="37">
        <f t="shared" si="12"/>
        <v>10837.44</v>
      </c>
      <c r="N29" s="40"/>
    </row>
    <row r="30" spans="1:14" s="41" customFormat="1" ht="15">
      <c r="A30" s="39"/>
      <c r="B30" s="51"/>
      <c r="C30" s="40" t="s">
        <v>22</v>
      </c>
      <c r="D30" s="40" t="s">
        <v>41</v>
      </c>
      <c r="E30" s="40" t="s">
        <v>99</v>
      </c>
      <c r="F30" s="40">
        <v>1</v>
      </c>
      <c r="G30" s="40" t="s">
        <v>38</v>
      </c>
      <c r="H30" s="40">
        <v>1</v>
      </c>
      <c r="I30" s="40" t="s">
        <v>39</v>
      </c>
      <c r="J30" s="37">
        <v>11730</v>
      </c>
      <c r="K30" s="37">
        <f t="shared" si="10"/>
        <v>12433.800000000001</v>
      </c>
      <c r="L30" s="37">
        <f t="shared" si="9"/>
        <v>11730</v>
      </c>
      <c r="M30" s="37">
        <f t="shared" si="12"/>
        <v>12433.800000000001</v>
      </c>
      <c r="N30" s="40"/>
    </row>
    <row r="31" spans="1:14" s="41" customFormat="1" ht="15">
      <c r="A31" s="39"/>
      <c r="B31" s="51"/>
      <c r="C31" s="40" t="s">
        <v>88</v>
      </c>
      <c r="D31" s="40" t="s">
        <v>94</v>
      </c>
      <c r="E31" s="40" t="s">
        <v>68</v>
      </c>
      <c r="F31" s="40">
        <v>4</v>
      </c>
      <c r="G31" s="40" t="s">
        <v>69</v>
      </c>
      <c r="H31" s="40">
        <v>1</v>
      </c>
      <c r="I31" s="40" t="s">
        <v>42</v>
      </c>
      <c r="J31" s="37">
        <v>5950</v>
      </c>
      <c r="K31" s="37">
        <f t="shared" si="10"/>
        <v>6307</v>
      </c>
      <c r="L31" s="37">
        <f t="shared" si="9"/>
        <v>23800</v>
      </c>
      <c r="M31" s="73">
        <f t="shared" si="12"/>
        <v>25228</v>
      </c>
      <c r="N31" s="40"/>
    </row>
    <row r="32" spans="1:14" s="41" customFormat="1" ht="15">
      <c r="A32" s="39"/>
      <c r="B32" s="51"/>
      <c r="C32" s="40" t="s">
        <v>88</v>
      </c>
      <c r="D32" s="40" t="s">
        <v>94</v>
      </c>
      <c r="E32" s="40" t="s">
        <v>168</v>
      </c>
      <c r="F32" s="40">
        <v>2</v>
      </c>
      <c r="G32" s="40" t="s">
        <v>69</v>
      </c>
      <c r="H32" s="40">
        <v>1</v>
      </c>
      <c r="I32" s="40" t="s">
        <v>42</v>
      </c>
      <c r="J32" s="37">
        <v>2450</v>
      </c>
      <c r="K32" s="37">
        <f t="shared" si="10"/>
        <v>2597</v>
      </c>
      <c r="L32" s="37">
        <f t="shared" si="9"/>
        <v>4900</v>
      </c>
      <c r="M32" s="37">
        <f t="shared" si="12"/>
        <v>5194</v>
      </c>
      <c r="N32" s="40"/>
    </row>
    <row r="33" spans="1:14" s="41" customFormat="1" ht="15">
      <c r="A33" s="39"/>
      <c r="B33" s="51"/>
      <c r="C33" s="40" t="s">
        <v>88</v>
      </c>
      <c r="D33" s="40" t="s">
        <v>96</v>
      </c>
      <c r="E33" s="40" t="s">
        <v>145</v>
      </c>
      <c r="F33" s="40">
        <v>1</v>
      </c>
      <c r="G33" s="40" t="s">
        <v>95</v>
      </c>
      <c r="H33" s="40">
        <v>1</v>
      </c>
      <c r="I33" s="40" t="s">
        <v>42</v>
      </c>
      <c r="J33" s="37">
        <v>446</v>
      </c>
      <c r="K33" s="37">
        <f t="shared" si="10"/>
        <v>472.76000000000005</v>
      </c>
      <c r="L33" s="37">
        <f t="shared" ref="L33" si="13">F33*H33*J33</f>
        <v>446</v>
      </c>
      <c r="M33" s="37">
        <f t="shared" si="12"/>
        <v>472.76000000000005</v>
      </c>
      <c r="N33" s="40"/>
    </row>
    <row r="34" spans="1:14" s="41" customFormat="1" ht="15">
      <c r="A34" s="39"/>
      <c r="B34" s="51"/>
      <c r="C34" s="40" t="s">
        <v>88</v>
      </c>
      <c r="D34" s="40" t="s">
        <v>109</v>
      </c>
      <c r="E34" s="40" t="s">
        <v>107</v>
      </c>
      <c r="F34" s="40">
        <v>1</v>
      </c>
      <c r="G34" s="40" t="s">
        <v>95</v>
      </c>
      <c r="H34" s="40">
        <v>1</v>
      </c>
      <c r="I34" s="40" t="s">
        <v>42</v>
      </c>
      <c r="J34" s="37">
        <v>1172</v>
      </c>
      <c r="K34" s="37">
        <f t="shared" si="10"/>
        <v>1242.3200000000002</v>
      </c>
      <c r="L34" s="37">
        <f t="shared" si="9"/>
        <v>1172</v>
      </c>
      <c r="M34" s="37">
        <f t="shared" si="12"/>
        <v>1242.3200000000002</v>
      </c>
      <c r="N34" s="40"/>
    </row>
    <row r="35" spans="1:14" s="41" customFormat="1" ht="15">
      <c r="A35" s="39"/>
      <c r="B35" s="51"/>
      <c r="C35" s="40" t="s">
        <v>27</v>
      </c>
      <c r="D35" s="40" t="s">
        <v>113</v>
      </c>
      <c r="E35" s="40" t="s">
        <v>114</v>
      </c>
      <c r="F35" s="40">
        <v>15</v>
      </c>
      <c r="G35" s="40" t="s">
        <v>72</v>
      </c>
      <c r="H35" s="40">
        <v>1</v>
      </c>
      <c r="I35" s="40" t="s">
        <v>39</v>
      </c>
      <c r="J35" s="37">
        <v>68</v>
      </c>
      <c r="K35" s="37">
        <f t="shared" si="10"/>
        <v>72.08</v>
      </c>
      <c r="L35" s="37">
        <f t="shared" si="9"/>
        <v>1020</v>
      </c>
      <c r="M35" s="37">
        <f t="shared" si="12"/>
        <v>1081.2</v>
      </c>
      <c r="N35" s="40" t="s">
        <v>110</v>
      </c>
    </row>
    <row r="36" spans="1:14" s="41" customFormat="1" ht="15">
      <c r="A36" s="39"/>
      <c r="B36" s="51"/>
      <c r="C36" s="40" t="s">
        <v>27</v>
      </c>
      <c r="D36" s="40" t="s">
        <v>43</v>
      </c>
      <c r="E36" s="40" t="s">
        <v>78</v>
      </c>
      <c r="F36" s="40">
        <v>16</v>
      </c>
      <c r="G36" s="40" t="s">
        <v>72</v>
      </c>
      <c r="H36" s="40">
        <v>1</v>
      </c>
      <c r="I36" s="40" t="s">
        <v>39</v>
      </c>
      <c r="J36" s="37">
        <v>298</v>
      </c>
      <c r="K36" s="37">
        <f t="shared" si="10"/>
        <v>315.88</v>
      </c>
      <c r="L36" s="37">
        <f t="shared" ref="L36:L41" si="14">F36*H36*J36</f>
        <v>4768</v>
      </c>
      <c r="M36" s="37">
        <f t="shared" si="12"/>
        <v>5054.08</v>
      </c>
      <c r="N36" s="40" t="s">
        <v>110</v>
      </c>
    </row>
    <row r="37" spans="1:14" s="41" customFormat="1" ht="15">
      <c r="A37" s="39"/>
      <c r="B37" s="51"/>
      <c r="C37" s="40" t="s">
        <v>27</v>
      </c>
      <c r="D37" s="40" t="s">
        <v>43</v>
      </c>
      <c r="E37" s="40" t="s">
        <v>111</v>
      </c>
      <c r="F37" s="40">
        <v>1</v>
      </c>
      <c r="G37" s="40" t="s">
        <v>38</v>
      </c>
      <c r="H37" s="40">
        <v>1</v>
      </c>
      <c r="I37" s="40" t="s">
        <v>39</v>
      </c>
      <c r="J37" s="37">
        <v>100</v>
      </c>
      <c r="K37" s="37">
        <f t="shared" si="10"/>
        <v>106</v>
      </c>
      <c r="L37" s="37">
        <f t="shared" ref="L37" si="15">F37*H37*J37</f>
        <v>100</v>
      </c>
      <c r="M37" s="37">
        <f t="shared" si="12"/>
        <v>106</v>
      </c>
      <c r="N37" s="40" t="s">
        <v>112</v>
      </c>
    </row>
    <row r="38" spans="1:14" s="41" customFormat="1" ht="15">
      <c r="A38" s="39"/>
      <c r="B38" s="51"/>
      <c r="C38" s="40" t="s">
        <v>27</v>
      </c>
      <c r="D38" s="40" t="s">
        <v>44</v>
      </c>
      <c r="E38" s="40" t="s">
        <v>77</v>
      </c>
      <c r="F38" s="40">
        <v>15</v>
      </c>
      <c r="G38" s="40" t="s">
        <v>72</v>
      </c>
      <c r="H38" s="40">
        <v>1</v>
      </c>
      <c r="I38" s="40" t="s">
        <v>39</v>
      </c>
      <c r="J38" s="37">
        <v>298</v>
      </c>
      <c r="K38" s="37">
        <f t="shared" si="10"/>
        <v>315.88</v>
      </c>
      <c r="L38" s="37">
        <f t="shared" si="14"/>
        <v>4470</v>
      </c>
      <c r="M38" s="37">
        <f t="shared" si="12"/>
        <v>4738.2</v>
      </c>
      <c r="N38" s="40" t="s">
        <v>110</v>
      </c>
    </row>
    <row r="39" spans="1:14" s="41" customFormat="1" ht="15">
      <c r="A39" s="39"/>
      <c r="B39" s="51"/>
      <c r="C39" s="40" t="s">
        <v>27</v>
      </c>
      <c r="D39" s="40" t="s">
        <v>115</v>
      </c>
      <c r="E39" s="40" t="s">
        <v>116</v>
      </c>
      <c r="F39" s="40">
        <v>1</v>
      </c>
      <c r="G39" s="40" t="s">
        <v>95</v>
      </c>
      <c r="H39" s="40">
        <v>1</v>
      </c>
      <c r="I39" s="40" t="s">
        <v>102</v>
      </c>
      <c r="J39" s="37">
        <v>1850</v>
      </c>
      <c r="K39" s="37">
        <f t="shared" si="10"/>
        <v>1961</v>
      </c>
      <c r="L39" s="37">
        <f t="shared" si="14"/>
        <v>1850</v>
      </c>
      <c r="M39" s="37">
        <f t="shared" si="12"/>
        <v>1961</v>
      </c>
      <c r="N39" s="40"/>
    </row>
    <row r="40" spans="1:14" s="41" customFormat="1" ht="15">
      <c r="A40" s="39"/>
      <c r="B40" s="51"/>
      <c r="C40" s="40" t="s">
        <v>27</v>
      </c>
      <c r="D40" s="40" t="s">
        <v>94</v>
      </c>
      <c r="E40" s="40" t="s">
        <v>68</v>
      </c>
      <c r="F40" s="40">
        <v>1</v>
      </c>
      <c r="G40" s="40" t="s">
        <v>38</v>
      </c>
      <c r="H40" s="40">
        <v>1</v>
      </c>
      <c r="I40" s="40" t="s">
        <v>42</v>
      </c>
      <c r="J40" s="37">
        <v>3839.04</v>
      </c>
      <c r="K40" s="37">
        <f t="shared" si="10"/>
        <v>4069.3824</v>
      </c>
      <c r="L40" s="37">
        <f t="shared" si="14"/>
        <v>3839.04</v>
      </c>
      <c r="M40" s="37">
        <f t="shared" si="12"/>
        <v>4069.3824</v>
      </c>
      <c r="N40" s="40"/>
    </row>
    <row r="41" spans="1:14" s="41" customFormat="1" ht="15">
      <c r="A41" s="39"/>
      <c r="B41" s="51"/>
      <c r="C41" s="40" t="s">
        <v>27</v>
      </c>
      <c r="D41" s="40" t="s">
        <v>94</v>
      </c>
      <c r="E41" s="40" t="s">
        <v>68</v>
      </c>
      <c r="F41" s="40">
        <v>2</v>
      </c>
      <c r="G41" s="40" t="s">
        <v>69</v>
      </c>
      <c r="H41" s="40">
        <v>1</v>
      </c>
      <c r="I41" s="40" t="s">
        <v>42</v>
      </c>
      <c r="J41" s="37">
        <v>5950</v>
      </c>
      <c r="K41" s="37">
        <f t="shared" si="10"/>
        <v>6307</v>
      </c>
      <c r="L41" s="37">
        <f t="shared" si="14"/>
        <v>11900</v>
      </c>
      <c r="M41" s="37">
        <f t="shared" si="12"/>
        <v>12614</v>
      </c>
      <c r="N41" s="40"/>
    </row>
    <row r="42" spans="1:14" s="41" customFormat="1" ht="15">
      <c r="A42" s="39"/>
      <c r="B42" s="51"/>
      <c r="C42" s="40" t="s">
        <v>27</v>
      </c>
      <c r="D42" s="40" t="s">
        <v>94</v>
      </c>
      <c r="E42" s="40" t="s">
        <v>168</v>
      </c>
      <c r="F42" s="40">
        <v>2</v>
      </c>
      <c r="G42" s="40" t="s">
        <v>69</v>
      </c>
      <c r="H42" s="40">
        <v>1</v>
      </c>
      <c r="I42" s="40" t="s">
        <v>42</v>
      </c>
      <c r="J42" s="37">
        <v>2450</v>
      </c>
      <c r="K42" s="37">
        <f t="shared" si="10"/>
        <v>2597</v>
      </c>
      <c r="L42" s="37">
        <f t="shared" ref="L42" si="16">F42*H42*J42</f>
        <v>4900</v>
      </c>
      <c r="M42" s="73">
        <f t="shared" si="12"/>
        <v>5194</v>
      </c>
      <c r="N42" s="40"/>
    </row>
    <row r="43" spans="1:14" s="41" customFormat="1" ht="15">
      <c r="A43" s="39"/>
      <c r="B43" s="51"/>
      <c r="C43" s="40" t="s">
        <v>67</v>
      </c>
      <c r="D43" s="40" t="s">
        <v>75</v>
      </c>
      <c r="E43" s="40" t="s">
        <v>130</v>
      </c>
      <c r="F43" s="40">
        <v>1</v>
      </c>
      <c r="G43" s="40" t="s">
        <v>38</v>
      </c>
      <c r="H43" s="40">
        <v>1</v>
      </c>
      <c r="I43" s="40" t="s">
        <v>39</v>
      </c>
      <c r="J43" s="37">
        <v>4628</v>
      </c>
      <c r="K43" s="37">
        <f t="shared" si="10"/>
        <v>4905.68</v>
      </c>
      <c r="L43" s="37">
        <f t="shared" si="9"/>
        <v>4628</v>
      </c>
      <c r="M43" s="37">
        <f t="shared" si="12"/>
        <v>4905.68</v>
      </c>
      <c r="N43" s="40" t="s">
        <v>131</v>
      </c>
    </row>
    <row r="44" spans="1:14" s="41" customFormat="1" ht="15">
      <c r="A44" s="39"/>
      <c r="B44" s="51"/>
      <c r="C44" s="40" t="s">
        <v>67</v>
      </c>
      <c r="D44" s="40" t="s">
        <v>76</v>
      </c>
      <c r="E44" s="40" t="s">
        <v>132</v>
      </c>
      <c r="F44" s="40">
        <v>13</v>
      </c>
      <c r="G44" s="40" t="s">
        <v>72</v>
      </c>
      <c r="H44" s="40">
        <v>1</v>
      </c>
      <c r="I44" s="40" t="s">
        <v>39</v>
      </c>
      <c r="J44" s="37">
        <v>398</v>
      </c>
      <c r="K44" s="37">
        <f t="shared" si="10"/>
        <v>421.88</v>
      </c>
      <c r="L44" s="37">
        <f t="shared" si="9"/>
        <v>5174</v>
      </c>
      <c r="M44" s="37">
        <f t="shared" si="12"/>
        <v>5484.44</v>
      </c>
      <c r="N44" s="40"/>
    </row>
    <row r="45" spans="1:14" s="41" customFormat="1" ht="15">
      <c r="A45" s="39"/>
      <c r="B45" s="51"/>
      <c r="C45" s="40" t="s">
        <v>67</v>
      </c>
      <c r="D45" s="40" t="s">
        <v>159</v>
      </c>
      <c r="E45" s="40" t="s">
        <v>160</v>
      </c>
      <c r="F45" s="40">
        <v>1</v>
      </c>
      <c r="G45" s="40" t="s">
        <v>38</v>
      </c>
      <c r="H45" s="40">
        <v>1</v>
      </c>
      <c r="I45" s="40" t="s">
        <v>102</v>
      </c>
      <c r="J45" s="37">
        <v>1600</v>
      </c>
      <c r="K45" s="37">
        <f t="shared" si="10"/>
        <v>1696</v>
      </c>
      <c r="L45" s="37">
        <f t="shared" ref="L45" si="17">F45*H45*J45</f>
        <v>1600</v>
      </c>
      <c r="M45" s="37">
        <f t="shared" si="12"/>
        <v>1696</v>
      </c>
      <c r="N45" s="40"/>
    </row>
    <row r="46" spans="1:14" s="41" customFormat="1" ht="15">
      <c r="A46" s="39"/>
      <c r="B46" s="51"/>
      <c r="C46" s="40" t="s">
        <v>67</v>
      </c>
      <c r="D46" s="40" t="s">
        <v>162</v>
      </c>
      <c r="E46" s="40"/>
      <c r="F46" s="40">
        <v>1</v>
      </c>
      <c r="G46" s="40" t="s">
        <v>38</v>
      </c>
      <c r="H46" s="40">
        <v>1</v>
      </c>
      <c r="I46" s="40" t="s">
        <v>102</v>
      </c>
      <c r="J46" s="37">
        <v>312.2</v>
      </c>
      <c r="K46" s="37">
        <f t="shared" si="10"/>
        <v>330.93200000000002</v>
      </c>
      <c r="L46" s="37">
        <f t="shared" ref="L46:L47" si="18">F46*H46*J46</f>
        <v>312.2</v>
      </c>
      <c r="M46" s="37">
        <f t="shared" si="12"/>
        <v>330.93200000000002</v>
      </c>
      <c r="N46" s="40"/>
    </row>
    <row r="47" spans="1:14" s="41" customFormat="1" ht="15">
      <c r="A47" s="39"/>
      <c r="B47" s="51"/>
      <c r="C47" s="40" t="s">
        <v>67</v>
      </c>
      <c r="D47" s="40" t="s">
        <v>94</v>
      </c>
      <c r="E47" s="40" t="s">
        <v>68</v>
      </c>
      <c r="F47" s="40">
        <v>2</v>
      </c>
      <c r="G47" s="40" t="s">
        <v>69</v>
      </c>
      <c r="H47" s="40">
        <v>1</v>
      </c>
      <c r="I47" s="40" t="s">
        <v>42</v>
      </c>
      <c r="J47" s="37">
        <v>5950</v>
      </c>
      <c r="K47" s="37">
        <f t="shared" si="10"/>
        <v>6307</v>
      </c>
      <c r="L47" s="37">
        <f t="shared" si="18"/>
        <v>11900</v>
      </c>
      <c r="M47" s="37">
        <f t="shared" si="12"/>
        <v>12614</v>
      </c>
      <c r="N47" s="40"/>
    </row>
    <row r="48" spans="1:14" s="41" customFormat="1" ht="15">
      <c r="A48" s="39"/>
      <c r="B48" s="51"/>
      <c r="C48" s="40" t="s">
        <v>80</v>
      </c>
      <c r="D48" s="40" t="s">
        <v>79</v>
      </c>
      <c r="E48" s="40" t="s">
        <v>151</v>
      </c>
      <c r="F48" s="40">
        <v>2</v>
      </c>
      <c r="G48" s="40" t="s">
        <v>133</v>
      </c>
      <c r="H48" s="40">
        <v>1</v>
      </c>
      <c r="I48" s="40" t="s">
        <v>39</v>
      </c>
      <c r="J48" s="37">
        <v>4000</v>
      </c>
      <c r="K48" s="37">
        <f t="shared" si="10"/>
        <v>4240</v>
      </c>
      <c r="L48" s="37">
        <f t="shared" si="9"/>
        <v>8000</v>
      </c>
      <c r="M48" s="37">
        <f t="shared" si="12"/>
        <v>8480</v>
      </c>
      <c r="N48" s="40"/>
    </row>
    <row r="49" spans="1:14" s="41" customFormat="1" ht="15">
      <c r="A49" s="39"/>
      <c r="B49" s="51"/>
      <c r="C49" s="40" t="s">
        <v>80</v>
      </c>
      <c r="D49" s="40" t="s">
        <v>79</v>
      </c>
      <c r="E49" s="40" t="s">
        <v>150</v>
      </c>
      <c r="F49" s="40">
        <v>1</v>
      </c>
      <c r="G49" s="40" t="s">
        <v>38</v>
      </c>
      <c r="H49" s="40">
        <v>1</v>
      </c>
      <c r="I49" s="40" t="s">
        <v>39</v>
      </c>
      <c r="J49" s="37">
        <v>928</v>
      </c>
      <c r="K49" s="37">
        <f t="shared" si="10"/>
        <v>983.68000000000006</v>
      </c>
      <c r="L49" s="37">
        <f t="shared" ref="L49:L51" si="19">F49*H49*J49</f>
        <v>928</v>
      </c>
      <c r="M49" s="37">
        <f t="shared" si="12"/>
        <v>983.68000000000006</v>
      </c>
      <c r="N49" s="40"/>
    </row>
    <row r="50" spans="1:14" s="41" customFormat="1" ht="15">
      <c r="A50" s="39"/>
      <c r="B50" s="51"/>
      <c r="C50" s="40" t="s">
        <v>80</v>
      </c>
      <c r="D50" s="40" t="s">
        <v>94</v>
      </c>
      <c r="E50" s="40" t="s">
        <v>68</v>
      </c>
      <c r="F50" s="40">
        <v>3</v>
      </c>
      <c r="G50" s="40" t="s">
        <v>69</v>
      </c>
      <c r="H50" s="40">
        <v>1</v>
      </c>
      <c r="I50" s="40" t="s">
        <v>42</v>
      </c>
      <c r="J50" s="37">
        <v>5950</v>
      </c>
      <c r="K50" s="37">
        <f t="shared" si="10"/>
        <v>6307</v>
      </c>
      <c r="L50" s="37">
        <f t="shared" si="19"/>
        <v>17850</v>
      </c>
      <c r="M50" s="37">
        <f t="shared" si="12"/>
        <v>18921</v>
      </c>
      <c r="N50" s="40"/>
    </row>
    <row r="51" spans="1:14" s="41" customFormat="1" ht="15">
      <c r="A51" s="39"/>
      <c r="B51" s="51"/>
      <c r="C51" s="40" t="s">
        <v>80</v>
      </c>
      <c r="D51" s="40" t="s">
        <v>94</v>
      </c>
      <c r="E51" s="40" t="s">
        <v>168</v>
      </c>
      <c r="F51" s="40">
        <v>2</v>
      </c>
      <c r="G51" s="40" t="s">
        <v>69</v>
      </c>
      <c r="H51" s="40">
        <v>1</v>
      </c>
      <c r="I51" s="40" t="s">
        <v>42</v>
      </c>
      <c r="J51" s="37">
        <v>2450</v>
      </c>
      <c r="K51" s="37">
        <f t="shared" si="10"/>
        <v>2597</v>
      </c>
      <c r="L51" s="37">
        <f t="shared" si="19"/>
        <v>4900</v>
      </c>
      <c r="M51" s="73">
        <f t="shared" si="12"/>
        <v>5194</v>
      </c>
      <c r="N51" s="40"/>
    </row>
    <row r="52" spans="1:14" s="28" customFormat="1" ht="14">
      <c r="A52" s="23"/>
      <c r="B52" s="52"/>
      <c r="C52" s="53" t="s">
        <v>45</v>
      </c>
      <c r="D52" s="53"/>
      <c r="E52" s="53"/>
      <c r="F52" s="53"/>
      <c r="G52" s="53"/>
      <c r="H52" s="53"/>
      <c r="I52" s="53"/>
      <c r="J52" s="24"/>
      <c r="K52" s="25"/>
      <c r="L52" s="25"/>
      <c r="M52" s="26">
        <f>SUM(M25:M51)</f>
        <v>184240.65640000001</v>
      </c>
      <c r="N52" s="27"/>
    </row>
    <row r="53" spans="1:14" s="41" customFormat="1" ht="15">
      <c r="A53" s="39"/>
      <c r="B53" s="54" t="s">
        <v>46</v>
      </c>
      <c r="C53" s="40" t="s">
        <v>89</v>
      </c>
      <c r="D53" s="40" t="s">
        <v>47</v>
      </c>
      <c r="E53" s="40" t="s">
        <v>105</v>
      </c>
      <c r="F53" s="40">
        <v>46</v>
      </c>
      <c r="G53" s="40" t="s">
        <v>48</v>
      </c>
      <c r="H53" s="40">
        <v>1</v>
      </c>
      <c r="I53" s="40" t="s">
        <v>49</v>
      </c>
      <c r="J53" s="37">
        <f t="shared" ref="J53:J58" si="20">K53/1.06</f>
        <v>4.7169811320754711</v>
      </c>
      <c r="K53" s="37">
        <v>5</v>
      </c>
      <c r="L53" s="37">
        <f t="shared" ref="L53:L57" si="21">F53*H53*J53</f>
        <v>216.98113207547166</v>
      </c>
      <c r="M53" s="37">
        <f>F53*H53*K53</f>
        <v>230</v>
      </c>
      <c r="N53" s="40"/>
    </row>
    <row r="54" spans="1:14" s="41" customFormat="1" ht="15">
      <c r="A54" s="39"/>
      <c r="B54" s="54"/>
      <c r="C54" s="40" t="s">
        <v>89</v>
      </c>
      <c r="D54" s="40" t="s">
        <v>50</v>
      </c>
      <c r="E54" s="40" t="s">
        <v>104</v>
      </c>
      <c r="F54" s="40">
        <v>30</v>
      </c>
      <c r="G54" s="40" t="s">
        <v>51</v>
      </c>
      <c r="H54" s="40">
        <v>2</v>
      </c>
      <c r="I54" s="40" t="s">
        <v>49</v>
      </c>
      <c r="J54" s="37">
        <f t="shared" si="20"/>
        <v>4.7169811320754711</v>
      </c>
      <c r="K54" s="37">
        <v>5</v>
      </c>
      <c r="L54" s="37">
        <f t="shared" si="21"/>
        <v>283.01886792452825</v>
      </c>
      <c r="M54" s="37">
        <f t="shared" ref="M54:M89" si="22">F54*H54*K54</f>
        <v>300</v>
      </c>
      <c r="N54" s="40"/>
    </row>
    <row r="55" spans="1:14" s="41" customFormat="1" ht="15">
      <c r="A55" s="39"/>
      <c r="B55" s="54"/>
      <c r="C55" s="40" t="s">
        <v>89</v>
      </c>
      <c r="D55" s="40" t="s">
        <v>53</v>
      </c>
      <c r="E55" s="40" t="s">
        <v>104</v>
      </c>
      <c r="F55" s="40">
        <v>30</v>
      </c>
      <c r="G55" s="40" t="s">
        <v>51</v>
      </c>
      <c r="H55" s="40">
        <v>1</v>
      </c>
      <c r="I55" s="40" t="s">
        <v>49</v>
      </c>
      <c r="J55" s="37">
        <f t="shared" si="20"/>
        <v>2</v>
      </c>
      <c r="K55" s="37">
        <v>2.12</v>
      </c>
      <c r="L55" s="37">
        <f t="shared" si="21"/>
        <v>60</v>
      </c>
      <c r="M55" s="37">
        <f t="shared" si="22"/>
        <v>63.6</v>
      </c>
      <c r="N55" s="40"/>
    </row>
    <row r="56" spans="1:14" s="38" customFormat="1" ht="15">
      <c r="A56" s="33"/>
      <c r="B56" s="54"/>
      <c r="C56" s="34" t="s">
        <v>89</v>
      </c>
      <c r="D56" s="34" t="s">
        <v>54</v>
      </c>
      <c r="E56" s="34" t="s">
        <v>163</v>
      </c>
      <c r="F56" s="34">
        <v>3</v>
      </c>
      <c r="G56" s="34" t="s">
        <v>55</v>
      </c>
      <c r="H56" s="34">
        <v>1</v>
      </c>
      <c r="I56" s="34" t="s">
        <v>49</v>
      </c>
      <c r="J56" s="36">
        <f t="shared" si="20"/>
        <v>33.018867924528301</v>
      </c>
      <c r="K56" s="36">
        <v>35</v>
      </c>
      <c r="L56" s="36">
        <f t="shared" si="21"/>
        <v>99.056603773584897</v>
      </c>
      <c r="M56" s="37">
        <f t="shared" si="22"/>
        <v>105</v>
      </c>
      <c r="N56" s="34"/>
    </row>
    <row r="57" spans="1:14" s="41" customFormat="1" ht="15">
      <c r="A57" s="39"/>
      <c r="B57" s="54"/>
      <c r="C57" s="40" t="s">
        <v>89</v>
      </c>
      <c r="D57" s="40" t="s">
        <v>56</v>
      </c>
      <c r="E57" s="40" t="s">
        <v>104</v>
      </c>
      <c r="F57" s="40">
        <v>30</v>
      </c>
      <c r="G57" s="40" t="s">
        <v>51</v>
      </c>
      <c r="H57" s="40">
        <v>2</v>
      </c>
      <c r="I57" s="40" t="s">
        <v>49</v>
      </c>
      <c r="J57" s="37">
        <f t="shared" si="20"/>
        <v>1</v>
      </c>
      <c r="K57" s="37">
        <v>1.06</v>
      </c>
      <c r="L57" s="37">
        <f t="shared" si="21"/>
        <v>60</v>
      </c>
      <c r="M57" s="37">
        <f t="shared" si="22"/>
        <v>63.6</v>
      </c>
      <c r="N57" s="40"/>
    </row>
    <row r="58" spans="1:14" s="41" customFormat="1" ht="15">
      <c r="A58" s="39"/>
      <c r="B58" s="54"/>
      <c r="C58" s="40" t="s">
        <v>89</v>
      </c>
      <c r="D58" s="40" t="s">
        <v>106</v>
      </c>
      <c r="E58" s="40"/>
      <c r="F58" s="40">
        <v>2</v>
      </c>
      <c r="G58" s="40" t="s">
        <v>55</v>
      </c>
      <c r="H58" s="40">
        <v>1</v>
      </c>
      <c r="I58" s="40" t="s">
        <v>49</v>
      </c>
      <c r="J58" s="37">
        <f t="shared" si="20"/>
        <v>188.67924528301887</v>
      </c>
      <c r="K58" s="37">
        <v>200</v>
      </c>
      <c r="L58" s="37">
        <f t="shared" ref="L58" si="23">F58*H58*J58</f>
        <v>377.35849056603774</v>
      </c>
      <c r="M58" s="37">
        <f t="shared" si="22"/>
        <v>400</v>
      </c>
      <c r="N58" s="40"/>
    </row>
    <row r="59" spans="1:14" s="41" customFormat="1" ht="15">
      <c r="A59" s="39"/>
      <c r="B59" s="54"/>
      <c r="C59" s="40" t="s">
        <v>89</v>
      </c>
      <c r="D59" s="40" t="s">
        <v>87</v>
      </c>
      <c r="E59" s="40" t="s">
        <v>90</v>
      </c>
      <c r="F59" s="40">
        <v>8</v>
      </c>
      <c r="G59" s="40" t="s">
        <v>91</v>
      </c>
      <c r="H59" s="40">
        <v>1</v>
      </c>
      <c r="I59" s="40" t="s">
        <v>49</v>
      </c>
      <c r="J59" s="37">
        <v>29.7</v>
      </c>
      <c r="K59" s="37">
        <f>J59*1.06</f>
        <v>31.481999999999999</v>
      </c>
      <c r="L59" s="37">
        <f t="shared" ref="L59:L61" si="24">F59*H59*J59</f>
        <v>237.6</v>
      </c>
      <c r="M59" s="37">
        <f t="shared" si="22"/>
        <v>251.85599999999999</v>
      </c>
      <c r="N59" s="40"/>
    </row>
    <row r="60" spans="1:14" s="41" customFormat="1" ht="15">
      <c r="A60" s="39"/>
      <c r="B60" s="54"/>
      <c r="C60" s="40" t="s">
        <v>89</v>
      </c>
      <c r="D60" s="40" t="s">
        <v>100</v>
      </c>
      <c r="E60" s="40" t="s">
        <v>101</v>
      </c>
      <c r="F60" s="40">
        <v>1</v>
      </c>
      <c r="G60" s="40" t="s">
        <v>95</v>
      </c>
      <c r="H60" s="40">
        <v>1</v>
      </c>
      <c r="I60" s="40" t="s">
        <v>102</v>
      </c>
      <c r="J60" s="37">
        <v>148.5</v>
      </c>
      <c r="K60" s="37">
        <f>J60*1.06</f>
        <v>157.41</v>
      </c>
      <c r="L60" s="37">
        <f t="shared" si="24"/>
        <v>148.5</v>
      </c>
      <c r="M60" s="37">
        <f t="shared" si="22"/>
        <v>157.41</v>
      </c>
      <c r="N60" s="40" t="s">
        <v>103</v>
      </c>
    </row>
    <row r="61" spans="1:14" s="41" customFormat="1" ht="15">
      <c r="A61" s="39"/>
      <c r="B61" s="54"/>
      <c r="C61" s="40" t="s">
        <v>89</v>
      </c>
      <c r="D61" s="40" t="s">
        <v>92</v>
      </c>
      <c r="E61" s="40" t="s">
        <v>165</v>
      </c>
      <c r="F61" s="40">
        <v>1</v>
      </c>
      <c r="G61" s="40" t="s">
        <v>93</v>
      </c>
      <c r="H61" s="40">
        <v>1</v>
      </c>
      <c r="I61" s="40" t="s">
        <v>49</v>
      </c>
      <c r="J61" s="37">
        <v>303.60000000000002</v>
      </c>
      <c r="K61" s="37">
        <f>J61*1.06</f>
        <v>321.81600000000003</v>
      </c>
      <c r="L61" s="37">
        <f t="shared" si="24"/>
        <v>303.60000000000002</v>
      </c>
      <c r="M61" s="37">
        <f t="shared" si="22"/>
        <v>321.81600000000003</v>
      </c>
      <c r="N61" s="40"/>
    </row>
    <row r="62" spans="1:14" s="41" customFormat="1" ht="15">
      <c r="A62" s="39"/>
      <c r="B62" s="54"/>
      <c r="C62" s="40" t="s">
        <v>89</v>
      </c>
      <c r="D62" s="40" t="s">
        <v>137</v>
      </c>
      <c r="E62" s="40" t="s">
        <v>138</v>
      </c>
      <c r="F62" s="40">
        <v>1</v>
      </c>
      <c r="G62" s="40" t="s">
        <v>93</v>
      </c>
      <c r="H62" s="40">
        <v>1</v>
      </c>
      <c r="I62" s="40" t="s">
        <v>49</v>
      </c>
      <c r="J62" s="37">
        <v>745.63</v>
      </c>
      <c r="K62" s="37">
        <f t="shared" ref="K62:K76" si="25">J62*1.06</f>
        <v>790.36779999999999</v>
      </c>
      <c r="L62" s="37">
        <f t="shared" ref="L62:L74" si="26">F62*H62*J62</f>
        <v>745.63</v>
      </c>
      <c r="M62" s="37">
        <f t="shared" si="22"/>
        <v>790.36779999999999</v>
      </c>
      <c r="N62" s="40"/>
    </row>
    <row r="63" spans="1:14" s="41" customFormat="1" ht="15">
      <c r="A63" s="39"/>
      <c r="B63" s="54"/>
      <c r="C63" s="40" t="s">
        <v>89</v>
      </c>
      <c r="D63" s="40" t="s">
        <v>137</v>
      </c>
      <c r="E63" s="40" t="s">
        <v>139</v>
      </c>
      <c r="F63" s="40">
        <v>1</v>
      </c>
      <c r="G63" s="40" t="s">
        <v>93</v>
      </c>
      <c r="H63" s="40">
        <v>1</v>
      </c>
      <c r="I63" s="40" t="s">
        <v>49</v>
      </c>
      <c r="J63" s="37">
        <v>571.80999999999995</v>
      </c>
      <c r="K63" s="37">
        <f t="shared" si="25"/>
        <v>606.11860000000001</v>
      </c>
      <c r="L63" s="37">
        <f t="shared" si="26"/>
        <v>571.80999999999995</v>
      </c>
      <c r="M63" s="37">
        <f t="shared" si="22"/>
        <v>606.11860000000001</v>
      </c>
      <c r="N63" s="40"/>
    </row>
    <row r="64" spans="1:14" s="41" customFormat="1" ht="15">
      <c r="A64" s="39"/>
      <c r="B64" s="54"/>
      <c r="C64" s="40" t="s">
        <v>117</v>
      </c>
      <c r="D64" s="40" t="s">
        <v>50</v>
      </c>
      <c r="E64" s="40"/>
      <c r="F64" s="40">
        <v>20</v>
      </c>
      <c r="G64" s="40" t="s">
        <v>51</v>
      </c>
      <c r="H64" s="40">
        <v>1</v>
      </c>
      <c r="I64" s="40" t="s">
        <v>49</v>
      </c>
      <c r="J64" s="37">
        <f t="shared" ref="J64:J65" si="27">K64/1.06</f>
        <v>4.7169811320754711</v>
      </c>
      <c r="K64" s="37">
        <v>5</v>
      </c>
      <c r="L64" s="37">
        <f t="shared" si="26"/>
        <v>94.339622641509422</v>
      </c>
      <c r="M64" s="37">
        <f t="shared" si="22"/>
        <v>100</v>
      </c>
      <c r="N64" s="40"/>
    </row>
    <row r="65" spans="1:14" s="38" customFormat="1" ht="15">
      <c r="A65" s="33"/>
      <c r="B65" s="54"/>
      <c r="C65" s="34" t="s">
        <v>117</v>
      </c>
      <c r="D65" s="34" t="s">
        <v>54</v>
      </c>
      <c r="E65" s="34"/>
      <c r="F65" s="34">
        <v>2</v>
      </c>
      <c r="G65" s="34" t="s">
        <v>55</v>
      </c>
      <c r="H65" s="34">
        <v>1</v>
      </c>
      <c r="I65" s="34" t="s">
        <v>49</v>
      </c>
      <c r="J65" s="36">
        <f t="shared" si="27"/>
        <v>33.018867924528301</v>
      </c>
      <c r="K65" s="36">
        <v>35</v>
      </c>
      <c r="L65" s="36">
        <f t="shared" si="26"/>
        <v>66.037735849056602</v>
      </c>
      <c r="M65" s="37">
        <f t="shared" si="22"/>
        <v>70</v>
      </c>
      <c r="N65" s="34"/>
    </row>
    <row r="66" spans="1:14" s="38" customFormat="1" ht="15">
      <c r="A66" s="33"/>
      <c r="B66" s="54"/>
      <c r="C66" s="34" t="s">
        <v>117</v>
      </c>
      <c r="D66" s="34" t="s">
        <v>118</v>
      </c>
      <c r="E66" s="34" t="s">
        <v>119</v>
      </c>
      <c r="F66" s="34">
        <v>20</v>
      </c>
      <c r="G66" s="34" t="s">
        <v>120</v>
      </c>
      <c r="H66" s="34">
        <v>2</v>
      </c>
      <c r="I66" s="34" t="s">
        <v>102</v>
      </c>
      <c r="J66" s="36">
        <f>K66/1.06</f>
        <v>5.6603773584905657</v>
      </c>
      <c r="K66" s="36">
        <v>6</v>
      </c>
      <c r="L66" s="36">
        <f>F66*H66*J66</f>
        <v>226.41509433962261</v>
      </c>
      <c r="M66" s="37">
        <f t="shared" si="22"/>
        <v>240</v>
      </c>
      <c r="N66" s="34"/>
    </row>
    <row r="67" spans="1:14" s="38" customFormat="1" ht="15">
      <c r="A67" s="33"/>
      <c r="B67" s="54"/>
      <c r="C67" s="34" t="s">
        <v>117</v>
      </c>
      <c r="D67" s="34" t="s">
        <v>166</v>
      </c>
      <c r="E67" s="34" t="s">
        <v>167</v>
      </c>
      <c r="F67" s="34">
        <v>1</v>
      </c>
      <c r="G67" s="34" t="s">
        <v>95</v>
      </c>
      <c r="H67" s="34">
        <v>1</v>
      </c>
      <c r="I67" s="34" t="s">
        <v>102</v>
      </c>
      <c r="J67" s="36">
        <v>131.30000000000001</v>
      </c>
      <c r="K67" s="36">
        <f>J67*1.06</f>
        <v>139.17800000000003</v>
      </c>
      <c r="L67" s="36">
        <f t="shared" ref="L67:L68" si="28">F67*H67*J67</f>
        <v>131.30000000000001</v>
      </c>
      <c r="M67" s="37">
        <f t="shared" si="22"/>
        <v>139.17800000000003</v>
      </c>
      <c r="N67" s="34"/>
    </row>
    <row r="68" spans="1:14" s="38" customFormat="1" ht="15">
      <c r="A68" s="33"/>
      <c r="B68" s="54"/>
      <c r="C68" s="40" t="s">
        <v>27</v>
      </c>
      <c r="D68" s="40" t="s">
        <v>106</v>
      </c>
      <c r="E68" s="40"/>
      <c r="F68" s="40">
        <v>2</v>
      </c>
      <c r="G68" s="40" t="s">
        <v>55</v>
      </c>
      <c r="H68" s="40">
        <v>1</v>
      </c>
      <c r="I68" s="40" t="s">
        <v>49</v>
      </c>
      <c r="J68" s="37">
        <f t="shared" ref="J68" si="29">K68/1.06</f>
        <v>188.67924528301887</v>
      </c>
      <c r="K68" s="37">
        <v>200</v>
      </c>
      <c r="L68" s="37">
        <f t="shared" si="28"/>
        <v>377.35849056603774</v>
      </c>
      <c r="M68" s="37">
        <f t="shared" si="22"/>
        <v>400</v>
      </c>
      <c r="N68" s="40"/>
    </row>
    <row r="69" spans="1:14" s="41" customFormat="1" ht="15">
      <c r="A69" s="39"/>
      <c r="B69" s="54"/>
      <c r="C69" s="40" t="s">
        <v>67</v>
      </c>
      <c r="D69" s="40" t="s">
        <v>53</v>
      </c>
      <c r="E69" s="40"/>
      <c r="F69" s="40">
        <v>20</v>
      </c>
      <c r="G69" s="40" t="s">
        <v>51</v>
      </c>
      <c r="H69" s="40">
        <v>1</v>
      </c>
      <c r="I69" s="40" t="s">
        <v>49</v>
      </c>
      <c r="J69" s="37">
        <f t="shared" ref="J69:J73" si="30">K69/1.06</f>
        <v>2</v>
      </c>
      <c r="K69" s="37">
        <v>2.12</v>
      </c>
      <c r="L69" s="37">
        <f t="shared" si="26"/>
        <v>40</v>
      </c>
      <c r="M69" s="37">
        <f t="shared" si="22"/>
        <v>42.400000000000006</v>
      </c>
      <c r="N69" s="40"/>
    </row>
    <row r="70" spans="1:14" s="41" customFormat="1" ht="15">
      <c r="A70" s="39"/>
      <c r="B70" s="54"/>
      <c r="C70" s="40" t="s">
        <v>67</v>
      </c>
      <c r="D70" s="40" t="s">
        <v>56</v>
      </c>
      <c r="E70" s="40"/>
      <c r="F70" s="40">
        <v>20</v>
      </c>
      <c r="G70" s="40" t="s">
        <v>51</v>
      </c>
      <c r="H70" s="40">
        <v>1</v>
      </c>
      <c r="I70" s="40" t="s">
        <v>49</v>
      </c>
      <c r="J70" s="37">
        <f t="shared" si="30"/>
        <v>1</v>
      </c>
      <c r="K70" s="37">
        <v>1.06</v>
      </c>
      <c r="L70" s="37">
        <f t="shared" si="26"/>
        <v>20</v>
      </c>
      <c r="M70" s="37">
        <f t="shared" si="22"/>
        <v>21.200000000000003</v>
      </c>
      <c r="N70" s="40"/>
    </row>
    <row r="71" spans="1:14" s="41" customFormat="1" ht="15">
      <c r="A71" s="39" t="s">
        <v>183</v>
      </c>
      <c r="B71" s="54"/>
      <c r="C71" s="40" t="s">
        <v>67</v>
      </c>
      <c r="D71" s="40" t="s">
        <v>50</v>
      </c>
      <c r="E71" s="40" t="s">
        <v>104</v>
      </c>
      <c r="F71" s="40">
        <v>20</v>
      </c>
      <c r="G71" s="40" t="s">
        <v>51</v>
      </c>
      <c r="H71" s="40">
        <v>1</v>
      </c>
      <c r="I71" s="40" t="s">
        <v>49</v>
      </c>
      <c r="J71" s="37">
        <f t="shared" si="30"/>
        <v>4.7169811320754711</v>
      </c>
      <c r="K71" s="37">
        <v>5</v>
      </c>
      <c r="L71" s="37">
        <f t="shared" si="26"/>
        <v>94.339622641509422</v>
      </c>
      <c r="M71" s="37">
        <f t="shared" si="22"/>
        <v>100</v>
      </c>
      <c r="N71" s="40"/>
    </row>
    <row r="72" spans="1:14" s="41" customFormat="1" ht="15">
      <c r="A72" s="39"/>
      <c r="B72" s="54"/>
      <c r="C72" s="40" t="s">
        <v>67</v>
      </c>
      <c r="D72" s="34" t="s">
        <v>54</v>
      </c>
      <c r="E72" s="34" t="s">
        <v>163</v>
      </c>
      <c r="F72" s="34">
        <v>2</v>
      </c>
      <c r="G72" s="34" t="s">
        <v>55</v>
      </c>
      <c r="H72" s="34">
        <v>1</v>
      </c>
      <c r="I72" s="34" t="s">
        <v>49</v>
      </c>
      <c r="J72" s="36">
        <f t="shared" si="30"/>
        <v>33.018867924528301</v>
      </c>
      <c r="K72" s="36">
        <v>35</v>
      </c>
      <c r="L72" s="36">
        <f t="shared" si="26"/>
        <v>66.037735849056602</v>
      </c>
      <c r="M72" s="37">
        <f t="shared" si="22"/>
        <v>70</v>
      </c>
      <c r="N72" s="34"/>
    </row>
    <row r="73" spans="1:14" s="41" customFormat="1" ht="15">
      <c r="A73" s="39"/>
      <c r="B73" s="54"/>
      <c r="C73" s="40" t="s">
        <v>67</v>
      </c>
      <c r="D73" s="40" t="s">
        <v>47</v>
      </c>
      <c r="E73" s="40"/>
      <c r="F73" s="40">
        <v>30</v>
      </c>
      <c r="G73" s="40" t="s">
        <v>48</v>
      </c>
      <c r="H73" s="40">
        <v>1</v>
      </c>
      <c r="I73" s="40" t="s">
        <v>49</v>
      </c>
      <c r="J73" s="37">
        <f t="shared" si="30"/>
        <v>4.7169811320754711</v>
      </c>
      <c r="K73" s="37">
        <v>5</v>
      </c>
      <c r="L73" s="37">
        <f t="shared" si="26"/>
        <v>141.50943396226413</v>
      </c>
      <c r="M73" s="37">
        <f t="shared" si="22"/>
        <v>150</v>
      </c>
      <c r="N73" s="40"/>
    </row>
    <row r="74" spans="1:14" s="41" customFormat="1" ht="15">
      <c r="A74" s="39"/>
      <c r="B74" s="54"/>
      <c r="C74" s="40" t="s">
        <v>67</v>
      </c>
      <c r="D74" s="40" t="s">
        <v>92</v>
      </c>
      <c r="E74" s="40"/>
      <c r="F74" s="40">
        <v>1</v>
      </c>
      <c r="G74" s="40" t="s">
        <v>93</v>
      </c>
      <c r="H74" s="40">
        <v>1</v>
      </c>
      <c r="I74" s="40" t="s">
        <v>49</v>
      </c>
      <c r="J74" s="37">
        <v>42</v>
      </c>
      <c r="K74" s="37">
        <f>J74*1.06</f>
        <v>44.52</v>
      </c>
      <c r="L74" s="37">
        <f t="shared" si="26"/>
        <v>42</v>
      </c>
      <c r="M74" s="37">
        <f t="shared" si="22"/>
        <v>44.52</v>
      </c>
      <c r="N74" s="40"/>
    </row>
    <row r="75" spans="1:14" s="41" customFormat="1" ht="15">
      <c r="A75" s="39"/>
      <c r="B75" s="54"/>
      <c r="C75" s="40" t="s">
        <v>67</v>
      </c>
      <c r="D75" s="40" t="s">
        <v>137</v>
      </c>
      <c r="E75" s="40" t="s">
        <v>139</v>
      </c>
      <c r="F75" s="40">
        <v>1</v>
      </c>
      <c r="G75" s="40" t="s">
        <v>93</v>
      </c>
      <c r="H75" s="40">
        <v>1</v>
      </c>
      <c r="I75" s="40" t="s">
        <v>49</v>
      </c>
      <c r="J75" s="37">
        <v>511.4</v>
      </c>
      <c r="K75" s="37">
        <f t="shared" si="25"/>
        <v>542.08399999999995</v>
      </c>
      <c r="L75" s="37">
        <f t="shared" ref="L75" si="31">F75*H75*J75</f>
        <v>511.4</v>
      </c>
      <c r="M75" s="37">
        <f t="shared" si="22"/>
        <v>542.08399999999995</v>
      </c>
      <c r="N75" s="40"/>
    </row>
    <row r="76" spans="1:14" s="41" customFormat="1" ht="15">
      <c r="A76" s="39"/>
      <c r="B76" s="54"/>
      <c r="C76" s="40" t="s">
        <v>67</v>
      </c>
      <c r="D76" s="40" t="s">
        <v>140</v>
      </c>
      <c r="E76" s="40"/>
      <c r="F76" s="40">
        <v>1</v>
      </c>
      <c r="G76" s="40" t="s">
        <v>93</v>
      </c>
      <c r="H76" s="40">
        <v>1</v>
      </c>
      <c r="I76" s="40" t="s">
        <v>49</v>
      </c>
      <c r="J76" s="37">
        <v>925.01</v>
      </c>
      <c r="K76" s="37">
        <f t="shared" si="25"/>
        <v>980.51060000000007</v>
      </c>
      <c r="L76" s="37">
        <f t="shared" ref="L76:L77" si="32">F76*H76*J76</f>
        <v>925.01</v>
      </c>
      <c r="M76" s="37">
        <f t="shared" si="22"/>
        <v>980.51060000000007</v>
      </c>
      <c r="N76" s="40"/>
    </row>
    <row r="77" spans="1:14" s="41" customFormat="1" ht="15">
      <c r="A77" s="39"/>
      <c r="B77" s="54"/>
      <c r="C77" s="40" t="s">
        <v>67</v>
      </c>
      <c r="D77" s="40" t="s">
        <v>106</v>
      </c>
      <c r="E77" s="40"/>
      <c r="F77" s="40">
        <v>2</v>
      </c>
      <c r="G77" s="40" t="s">
        <v>55</v>
      </c>
      <c r="H77" s="40">
        <v>1</v>
      </c>
      <c r="I77" s="40" t="s">
        <v>49</v>
      </c>
      <c r="J77" s="37">
        <f t="shared" ref="J77" si="33">K77/1.06</f>
        <v>188.67924528301887</v>
      </c>
      <c r="K77" s="37">
        <v>200</v>
      </c>
      <c r="L77" s="37">
        <f t="shared" si="32"/>
        <v>377.35849056603774</v>
      </c>
      <c r="M77" s="37">
        <f t="shared" si="22"/>
        <v>400</v>
      </c>
      <c r="N77" s="40"/>
    </row>
    <row r="78" spans="1:14" s="41" customFormat="1" ht="15">
      <c r="A78" s="39"/>
      <c r="B78" s="54"/>
      <c r="C78" s="40" t="s">
        <v>67</v>
      </c>
      <c r="D78" s="40" t="s">
        <v>141</v>
      </c>
      <c r="E78" s="40" t="s">
        <v>142</v>
      </c>
      <c r="F78" s="40">
        <v>1</v>
      </c>
      <c r="G78" s="40" t="s">
        <v>93</v>
      </c>
      <c r="H78" s="40">
        <v>1</v>
      </c>
      <c r="I78" s="40" t="s">
        <v>49</v>
      </c>
      <c r="J78" s="37">
        <v>209</v>
      </c>
      <c r="K78" s="37">
        <f>J78*1.06</f>
        <v>221.54000000000002</v>
      </c>
      <c r="L78" s="37">
        <f t="shared" ref="L78:L79" si="34">F78*H78*J78</f>
        <v>209</v>
      </c>
      <c r="M78" s="37">
        <f t="shared" si="22"/>
        <v>221.54000000000002</v>
      </c>
      <c r="N78" s="40"/>
    </row>
    <row r="79" spans="1:14" s="38" customFormat="1" ht="15">
      <c r="A79" s="33"/>
      <c r="B79" s="54"/>
      <c r="C79" s="40" t="s">
        <v>80</v>
      </c>
      <c r="D79" s="40" t="s">
        <v>106</v>
      </c>
      <c r="E79" s="40"/>
      <c r="F79" s="40">
        <v>1</v>
      </c>
      <c r="G79" s="40" t="s">
        <v>55</v>
      </c>
      <c r="H79" s="40">
        <v>1</v>
      </c>
      <c r="I79" s="40" t="s">
        <v>49</v>
      </c>
      <c r="J79" s="37">
        <f t="shared" ref="J79" si="35">K79/1.06</f>
        <v>188.67924528301887</v>
      </c>
      <c r="K79" s="37">
        <v>200</v>
      </c>
      <c r="L79" s="37">
        <f t="shared" si="34"/>
        <v>188.67924528301887</v>
      </c>
      <c r="M79" s="37">
        <f t="shared" si="22"/>
        <v>200</v>
      </c>
      <c r="N79" s="40"/>
    </row>
    <row r="80" spans="1:14" s="38" customFormat="1" ht="15">
      <c r="A80" s="33"/>
      <c r="B80" s="54"/>
      <c r="C80" s="34" t="s">
        <v>171</v>
      </c>
      <c r="D80" s="34" t="s">
        <v>184</v>
      </c>
      <c r="E80" s="35"/>
      <c r="F80" s="34">
        <v>15</v>
      </c>
      <c r="G80" s="34" t="s">
        <v>170</v>
      </c>
      <c r="H80" s="34">
        <v>2</v>
      </c>
      <c r="I80" s="34" t="s">
        <v>93</v>
      </c>
      <c r="J80" s="36">
        <f>K80/1.06</f>
        <v>50</v>
      </c>
      <c r="K80" s="36">
        <v>53</v>
      </c>
      <c r="L80" s="36">
        <f t="shared" ref="L80:L88" si="36">F80*H80*J80</f>
        <v>1500</v>
      </c>
      <c r="M80" s="73">
        <f t="shared" si="22"/>
        <v>1590</v>
      </c>
      <c r="N80" s="34"/>
    </row>
    <row r="81" spans="1:14" s="38" customFormat="1" ht="30">
      <c r="A81" s="33"/>
      <c r="B81" s="54"/>
      <c r="C81" s="34" t="s">
        <v>172</v>
      </c>
      <c r="D81" s="34" t="s">
        <v>173</v>
      </c>
      <c r="E81" s="35"/>
      <c r="F81" s="34">
        <v>15</v>
      </c>
      <c r="G81" s="34" t="s">
        <v>170</v>
      </c>
      <c r="H81" s="34">
        <v>2</v>
      </c>
      <c r="I81" s="34" t="s">
        <v>93</v>
      </c>
      <c r="J81" s="36">
        <v>94.339622641509436</v>
      </c>
      <c r="K81" s="36">
        <v>100</v>
      </c>
      <c r="L81" s="36">
        <f t="shared" si="36"/>
        <v>2830.1886792452833</v>
      </c>
      <c r="M81" s="73">
        <f t="shared" si="22"/>
        <v>3000</v>
      </c>
      <c r="N81" s="34"/>
    </row>
    <row r="82" spans="1:14" s="38" customFormat="1" ht="15">
      <c r="A82" s="33"/>
      <c r="B82" s="54"/>
      <c r="C82" s="70" t="s">
        <v>164</v>
      </c>
      <c r="D82" s="34" t="s">
        <v>191</v>
      </c>
      <c r="E82" s="35"/>
      <c r="F82" s="34">
        <v>25</v>
      </c>
      <c r="G82" s="34" t="s">
        <v>193</v>
      </c>
      <c r="H82" s="34">
        <v>1</v>
      </c>
      <c r="I82" s="34" t="s">
        <v>102</v>
      </c>
      <c r="J82" s="36">
        <v>150</v>
      </c>
      <c r="K82" s="36">
        <f>J82*1.06</f>
        <v>159</v>
      </c>
      <c r="L82" s="36">
        <f t="shared" si="36"/>
        <v>3750</v>
      </c>
      <c r="M82" s="73">
        <f t="shared" si="22"/>
        <v>3975</v>
      </c>
      <c r="N82" s="34"/>
    </row>
    <row r="83" spans="1:14" s="38" customFormat="1" ht="15">
      <c r="A83" s="33"/>
      <c r="B83" s="54"/>
      <c r="C83" s="70" t="s">
        <v>192</v>
      </c>
      <c r="D83" s="34" t="s">
        <v>196</v>
      </c>
      <c r="E83" s="35"/>
      <c r="F83" s="34">
        <v>100</v>
      </c>
      <c r="G83" s="34" t="s">
        <v>194</v>
      </c>
      <c r="H83" s="34">
        <v>1</v>
      </c>
      <c r="I83" s="34" t="s">
        <v>102</v>
      </c>
      <c r="J83" s="36">
        <f>50/1.06</f>
        <v>47.169811320754718</v>
      </c>
      <c r="K83" s="36">
        <v>50</v>
      </c>
      <c r="L83" s="36">
        <f t="shared" si="36"/>
        <v>4716.9811320754716</v>
      </c>
      <c r="M83" s="73">
        <f t="shared" si="22"/>
        <v>5000</v>
      </c>
      <c r="N83" s="34"/>
    </row>
    <row r="84" spans="1:14" s="38" customFormat="1" ht="15" customHeight="1">
      <c r="A84" s="33"/>
      <c r="B84" s="54"/>
      <c r="C84" s="68" t="s">
        <v>185</v>
      </c>
      <c r="D84" s="34" t="s">
        <v>186</v>
      </c>
      <c r="E84" s="35"/>
      <c r="F84" s="34">
        <v>11</v>
      </c>
      <c r="G84" s="34" t="s">
        <v>195</v>
      </c>
      <c r="H84" s="34">
        <v>1</v>
      </c>
      <c r="I84" s="34" t="s">
        <v>102</v>
      </c>
      <c r="J84" s="36">
        <v>478</v>
      </c>
      <c r="K84" s="36">
        <f t="shared" ref="K83:K87" si="37">J84*1.06</f>
        <v>506.68</v>
      </c>
      <c r="L84" s="36">
        <f t="shared" si="36"/>
        <v>5258</v>
      </c>
      <c r="M84" s="73">
        <f t="shared" si="22"/>
        <v>5573.4800000000005</v>
      </c>
      <c r="N84" s="34"/>
    </row>
    <row r="85" spans="1:14" s="38" customFormat="1" ht="15">
      <c r="A85" s="33"/>
      <c r="B85" s="54"/>
      <c r="C85" s="69"/>
      <c r="D85" s="34" t="s">
        <v>187</v>
      </c>
      <c r="E85" s="35"/>
      <c r="F85" s="34">
        <v>11</v>
      </c>
      <c r="G85" s="34" t="s">
        <v>195</v>
      </c>
      <c r="H85" s="34">
        <v>1</v>
      </c>
      <c r="I85" s="34" t="s">
        <v>102</v>
      </c>
      <c r="J85" s="36">
        <v>278</v>
      </c>
      <c r="K85" s="36">
        <f t="shared" si="37"/>
        <v>294.68</v>
      </c>
      <c r="L85" s="36">
        <f t="shared" si="36"/>
        <v>3058</v>
      </c>
      <c r="M85" s="73">
        <f t="shared" si="22"/>
        <v>3241.48</v>
      </c>
      <c r="N85" s="34"/>
    </row>
    <row r="86" spans="1:14" s="38" customFormat="1" ht="16" customHeight="1">
      <c r="A86" s="33"/>
      <c r="B86" s="54"/>
      <c r="C86" s="68" t="s">
        <v>185</v>
      </c>
      <c r="D86" s="34" t="s">
        <v>188</v>
      </c>
      <c r="E86" s="35"/>
      <c r="F86" s="34">
        <v>25</v>
      </c>
      <c r="G86" s="34" t="s">
        <v>195</v>
      </c>
      <c r="H86" s="34">
        <v>1</v>
      </c>
      <c r="I86" s="34" t="s">
        <v>102</v>
      </c>
      <c r="J86" s="36">
        <v>516</v>
      </c>
      <c r="K86" s="36">
        <f t="shared" si="37"/>
        <v>546.96</v>
      </c>
      <c r="L86" s="36">
        <f t="shared" si="36"/>
        <v>12900</v>
      </c>
      <c r="M86" s="73">
        <f t="shared" si="22"/>
        <v>13674</v>
      </c>
      <c r="N86" s="34"/>
    </row>
    <row r="87" spans="1:14" s="38" customFormat="1" ht="15">
      <c r="A87" s="33"/>
      <c r="B87" s="54"/>
      <c r="C87" s="71"/>
      <c r="D87" s="34" t="s">
        <v>189</v>
      </c>
      <c r="E87" s="35"/>
      <c r="F87" s="34">
        <v>25</v>
      </c>
      <c r="G87" s="34" t="s">
        <v>195</v>
      </c>
      <c r="H87" s="34">
        <v>1</v>
      </c>
      <c r="I87" s="34" t="s">
        <v>102</v>
      </c>
      <c r="J87" s="36">
        <v>138</v>
      </c>
      <c r="K87" s="36">
        <f t="shared" si="37"/>
        <v>146.28</v>
      </c>
      <c r="L87" s="36">
        <f t="shared" si="36"/>
        <v>3450</v>
      </c>
      <c r="M87" s="73">
        <f t="shared" si="22"/>
        <v>3657</v>
      </c>
      <c r="N87" s="34"/>
    </row>
    <row r="88" spans="1:14" s="38" customFormat="1" ht="15">
      <c r="A88" s="33"/>
      <c r="B88" s="54"/>
      <c r="C88" s="69"/>
      <c r="D88" s="34" t="s">
        <v>190</v>
      </c>
      <c r="E88" s="35"/>
      <c r="F88" s="34">
        <v>25</v>
      </c>
      <c r="G88" s="34" t="s">
        <v>195</v>
      </c>
      <c r="H88" s="34">
        <v>1</v>
      </c>
      <c r="I88" s="34" t="s">
        <v>102</v>
      </c>
      <c r="J88" s="36">
        <v>118</v>
      </c>
      <c r="K88" s="36">
        <f>J88*1.06</f>
        <v>125.08000000000001</v>
      </c>
      <c r="L88" s="36">
        <f t="shared" si="36"/>
        <v>2950</v>
      </c>
      <c r="M88" s="73">
        <f t="shared" si="22"/>
        <v>3127.0000000000005</v>
      </c>
      <c r="N88" s="34"/>
    </row>
    <row r="89" spans="1:14" s="38" customFormat="1" ht="15">
      <c r="A89" s="33"/>
      <c r="B89" s="54"/>
      <c r="C89" s="34" t="s">
        <v>164</v>
      </c>
      <c r="D89" s="34" t="s">
        <v>52</v>
      </c>
      <c r="E89" s="34"/>
      <c r="F89" s="34">
        <v>200</v>
      </c>
      <c r="G89" s="34" t="s">
        <v>48</v>
      </c>
      <c r="H89" s="34">
        <v>1</v>
      </c>
      <c r="I89" s="34" t="s">
        <v>49</v>
      </c>
      <c r="J89" s="36">
        <v>5</v>
      </c>
      <c r="K89" s="36">
        <f>J89*1.06</f>
        <v>5.3000000000000007</v>
      </c>
      <c r="L89" s="36">
        <f>F89*H89*J89</f>
        <v>1000</v>
      </c>
      <c r="M89" s="37">
        <f t="shared" si="22"/>
        <v>1060.0000000000002</v>
      </c>
      <c r="N89" s="34"/>
    </row>
    <row r="90" spans="1:14" s="41" customFormat="1" ht="14">
      <c r="A90" s="39"/>
      <c r="B90" s="54"/>
      <c r="C90" s="55" t="s">
        <v>57</v>
      </c>
      <c r="D90" s="55"/>
      <c r="E90" s="55"/>
      <c r="F90" s="55"/>
      <c r="G90" s="55"/>
      <c r="H90" s="55"/>
      <c r="I90" s="55"/>
      <c r="J90" s="42"/>
      <c r="K90" s="37"/>
      <c r="L90" s="37"/>
      <c r="M90" s="3">
        <f>SUM(M53:M89)</f>
        <v>50909.161</v>
      </c>
      <c r="N90" s="40"/>
    </row>
    <row r="91" spans="1:14" s="41" customFormat="1" ht="15">
      <c r="A91" s="39"/>
      <c r="B91" s="54" t="s">
        <v>58</v>
      </c>
      <c r="C91" s="40" t="s">
        <v>89</v>
      </c>
      <c r="D91" s="40" t="s">
        <v>59</v>
      </c>
      <c r="E91" s="40" t="s">
        <v>84</v>
      </c>
      <c r="F91" s="40">
        <v>2</v>
      </c>
      <c r="G91" s="40" t="s">
        <v>60</v>
      </c>
      <c r="H91" s="40">
        <v>1</v>
      </c>
      <c r="I91" s="40" t="s">
        <v>85</v>
      </c>
      <c r="J91" s="37">
        <v>524</v>
      </c>
      <c r="K91" s="37">
        <f>J91*1.06</f>
        <v>555.44000000000005</v>
      </c>
      <c r="L91" s="37">
        <f t="shared" ref="L91:L93" si="38">F91*H91*J91</f>
        <v>1048</v>
      </c>
      <c r="M91" s="37">
        <f>F91*H91*K91</f>
        <v>1110.8800000000001</v>
      </c>
      <c r="N91" s="40" t="s">
        <v>86</v>
      </c>
    </row>
    <row r="92" spans="1:14" s="41" customFormat="1" ht="15">
      <c r="A92" s="39"/>
      <c r="B92" s="54"/>
      <c r="C92" s="40" t="s">
        <v>89</v>
      </c>
      <c r="D92" s="40" t="s">
        <v>59</v>
      </c>
      <c r="E92" s="40" t="s">
        <v>61</v>
      </c>
      <c r="F92" s="40">
        <v>1</v>
      </c>
      <c r="G92" s="40" t="s">
        <v>32</v>
      </c>
      <c r="H92" s="40">
        <v>2</v>
      </c>
      <c r="I92" s="40" t="s">
        <v>25</v>
      </c>
      <c r="J92" s="37">
        <f>K92/1.06</f>
        <v>480</v>
      </c>
      <c r="K92" s="37">
        <v>508.8</v>
      </c>
      <c r="L92" s="37">
        <f t="shared" si="38"/>
        <v>960</v>
      </c>
      <c r="M92" s="37">
        <f t="shared" ref="M92:M106" si="39">F92*H92*K92</f>
        <v>1017.6</v>
      </c>
      <c r="N92" s="40"/>
    </row>
    <row r="93" spans="1:14" s="41" customFormat="1" ht="15">
      <c r="A93" s="39"/>
      <c r="B93" s="54"/>
      <c r="C93" s="40" t="s">
        <v>89</v>
      </c>
      <c r="D93" s="40" t="s">
        <v>59</v>
      </c>
      <c r="E93" s="40" t="s">
        <v>143</v>
      </c>
      <c r="F93" s="40">
        <v>2</v>
      </c>
      <c r="G93" s="40" t="s">
        <v>60</v>
      </c>
      <c r="H93" s="40">
        <v>3</v>
      </c>
      <c r="I93" s="40" t="s">
        <v>62</v>
      </c>
      <c r="J93" s="37">
        <f>K93/1.06</f>
        <v>75.471698113207538</v>
      </c>
      <c r="K93" s="37">
        <v>80</v>
      </c>
      <c r="L93" s="37">
        <f t="shared" si="38"/>
        <v>452.83018867924523</v>
      </c>
      <c r="M93" s="37">
        <f t="shared" si="39"/>
        <v>480</v>
      </c>
      <c r="N93" s="40"/>
    </row>
    <row r="94" spans="1:14" s="41" customFormat="1" ht="15">
      <c r="A94" s="39"/>
      <c r="B94" s="54"/>
      <c r="C94" s="40" t="s">
        <v>89</v>
      </c>
      <c r="D94" s="40" t="s">
        <v>59</v>
      </c>
      <c r="E94" s="40" t="s">
        <v>144</v>
      </c>
      <c r="F94" s="40">
        <v>1</v>
      </c>
      <c r="G94" s="40" t="s">
        <v>95</v>
      </c>
      <c r="H94" s="40">
        <v>1</v>
      </c>
      <c r="I94" s="40" t="s">
        <v>102</v>
      </c>
      <c r="J94" s="37">
        <v>399.95</v>
      </c>
      <c r="K94" s="37">
        <f>J94*1.06</f>
        <v>423.947</v>
      </c>
      <c r="L94" s="37">
        <f t="shared" ref="L94" si="40">F94*H94*J94</f>
        <v>399.95</v>
      </c>
      <c r="M94" s="37">
        <f t="shared" si="39"/>
        <v>423.947</v>
      </c>
      <c r="N94" s="40"/>
    </row>
    <row r="95" spans="1:14" s="41" customFormat="1" ht="15">
      <c r="A95" s="39"/>
      <c r="B95" s="54"/>
      <c r="C95" s="40" t="s">
        <v>89</v>
      </c>
      <c r="D95" s="40" t="s">
        <v>97</v>
      </c>
      <c r="E95" s="40" t="s">
        <v>98</v>
      </c>
      <c r="F95" s="40">
        <v>2</v>
      </c>
      <c r="G95" s="40" t="s">
        <v>60</v>
      </c>
      <c r="H95" s="40">
        <v>3</v>
      </c>
      <c r="I95" s="40" t="s">
        <v>62</v>
      </c>
      <c r="J95" s="37">
        <f>K95/1.06</f>
        <v>471.69811320754712</v>
      </c>
      <c r="K95" s="37">
        <v>500</v>
      </c>
      <c r="L95" s="37">
        <f t="shared" ref="L95:L102" si="41">F95*H95*J95</f>
        <v>2830.1886792452829</v>
      </c>
      <c r="M95" s="37">
        <f t="shared" si="39"/>
        <v>3000</v>
      </c>
      <c r="N95" s="40"/>
    </row>
    <row r="96" spans="1:14" s="41" customFormat="1" ht="15">
      <c r="A96" s="39"/>
      <c r="B96" s="54"/>
      <c r="C96" s="40" t="s">
        <v>27</v>
      </c>
      <c r="D96" s="40" t="s">
        <v>59</v>
      </c>
      <c r="E96" s="40" t="s">
        <v>147</v>
      </c>
      <c r="F96" s="40">
        <v>1</v>
      </c>
      <c r="G96" s="40" t="s">
        <v>32</v>
      </c>
      <c r="H96" s="40">
        <v>1</v>
      </c>
      <c r="I96" s="40" t="s">
        <v>25</v>
      </c>
      <c r="J96" s="37">
        <v>425</v>
      </c>
      <c r="K96" s="37">
        <f t="shared" ref="K96" si="42">J96*1.06</f>
        <v>450.5</v>
      </c>
      <c r="L96" s="37">
        <f t="shared" si="41"/>
        <v>425</v>
      </c>
      <c r="M96" s="37">
        <f t="shared" si="39"/>
        <v>450.5</v>
      </c>
      <c r="N96" s="40"/>
    </row>
    <row r="97" spans="1:14" s="41" customFormat="1" ht="15">
      <c r="A97" s="39"/>
      <c r="B97" s="54"/>
      <c r="C97" s="40" t="s">
        <v>27</v>
      </c>
      <c r="D97" s="40" t="s">
        <v>59</v>
      </c>
      <c r="E97" s="40" t="s">
        <v>148</v>
      </c>
      <c r="F97" s="40">
        <v>2</v>
      </c>
      <c r="G97" s="40" t="s">
        <v>60</v>
      </c>
      <c r="H97" s="40">
        <v>2</v>
      </c>
      <c r="I97" s="40" t="s">
        <v>62</v>
      </c>
      <c r="J97" s="37">
        <f>K97/1.06</f>
        <v>75.471698113207538</v>
      </c>
      <c r="K97" s="37">
        <v>80</v>
      </c>
      <c r="L97" s="37">
        <f t="shared" si="41"/>
        <v>301.88679245283015</v>
      </c>
      <c r="M97" s="37">
        <f t="shared" si="39"/>
        <v>320</v>
      </c>
      <c r="N97" s="40"/>
    </row>
    <row r="98" spans="1:14" s="41" customFormat="1" ht="15">
      <c r="A98" s="39"/>
      <c r="B98" s="54"/>
      <c r="C98" s="40" t="s">
        <v>27</v>
      </c>
      <c r="D98" s="40" t="s">
        <v>59</v>
      </c>
      <c r="E98" s="40" t="s">
        <v>149</v>
      </c>
      <c r="F98" s="40">
        <v>1</v>
      </c>
      <c r="G98" s="40" t="s">
        <v>95</v>
      </c>
      <c r="H98" s="40">
        <v>1</v>
      </c>
      <c r="I98" s="40" t="s">
        <v>102</v>
      </c>
      <c r="J98" s="37">
        <v>780.05</v>
      </c>
      <c r="K98" s="37">
        <f>J98*1.06</f>
        <v>826.85299999999995</v>
      </c>
      <c r="L98" s="37">
        <f t="shared" si="41"/>
        <v>780.05</v>
      </c>
      <c r="M98" s="37">
        <f t="shared" si="39"/>
        <v>826.85299999999995</v>
      </c>
      <c r="N98" s="40" t="s">
        <v>169</v>
      </c>
    </row>
    <row r="99" spans="1:14" s="41" customFormat="1" ht="15">
      <c r="A99" s="39"/>
      <c r="B99" s="54"/>
      <c r="C99" s="40" t="s">
        <v>67</v>
      </c>
      <c r="D99" s="40" t="s">
        <v>152</v>
      </c>
      <c r="E99" s="40" t="s">
        <v>153</v>
      </c>
      <c r="F99" s="40">
        <v>1</v>
      </c>
      <c r="G99" s="40" t="s">
        <v>95</v>
      </c>
      <c r="H99" s="40">
        <v>1</v>
      </c>
      <c r="I99" s="40" t="s">
        <v>42</v>
      </c>
      <c r="J99" s="37">
        <v>923.56</v>
      </c>
      <c r="K99" s="37">
        <f t="shared" ref="K99:K101" si="43">J99*1.06</f>
        <v>978.97360000000003</v>
      </c>
      <c r="L99" s="37">
        <f t="shared" si="41"/>
        <v>923.56</v>
      </c>
      <c r="M99" s="37">
        <f t="shared" si="39"/>
        <v>978.97360000000003</v>
      </c>
      <c r="N99" s="40"/>
    </row>
    <row r="100" spans="1:14" s="41" customFormat="1" ht="15">
      <c r="A100" s="39"/>
      <c r="B100" s="54"/>
      <c r="C100" s="40" t="s">
        <v>67</v>
      </c>
      <c r="D100" s="40" t="s">
        <v>59</v>
      </c>
      <c r="E100" s="40" t="s">
        <v>154</v>
      </c>
      <c r="F100" s="40">
        <v>2</v>
      </c>
      <c r="G100" s="40" t="s">
        <v>155</v>
      </c>
      <c r="H100" s="40">
        <v>1</v>
      </c>
      <c r="I100" s="40" t="s">
        <v>85</v>
      </c>
      <c r="J100" s="37">
        <v>502</v>
      </c>
      <c r="K100" s="37">
        <f t="shared" si="43"/>
        <v>532.12</v>
      </c>
      <c r="L100" s="37">
        <f t="shared" si="41"/>
        <v>1004</v>
      </c>
      <c r="M100" s="37">
        <f t="shared" si="39"/>
        <v>1064.24</v>
      </c>
      <c r="N100" s="40" t="s">
        <v>86</v>
      </c>
    </row>
    <row r="101" spans="1:14" s="41" customFormat="1" ht="15">
      <c r="A101" s="39"/>
      <c r="B101" s="54"/>
      <c r="C101" s="40" t="s">
        <v>67</v>
      </c>
      <c r="D101" s="40" t="s">
        <v>59</v>
      </c>
      <c r="E101" s="40" t="s">
        <v>61</v>
      </c>
      <c r="F101" s="40">
        <v>1</v>
      </c>
      <c r="G101" s="40" t="s">
        <v>32</v>
      </c>
      <c r="H101" s="40">
        <v>2</v>
      </c>
      <c r="I101" s="40" t="s">
        <v>25</v>
      </c>
      <c r="J101" s="37">
        <v>443</v>
      </c>
      <c r="K101" s="37">
        <f t="shared" si="43"/>
        <v>469.58000000000004</v>
      </c>
      <c r="L101" s="37">
        <f t="shared" si="41"/>
        <v>886</v>
      </c>
      <c r="M101" s="37">
        <f t="shared" si="39"/>
        <v>939.16000000000008</v>
      </c>
      <c r="N101" s="40"/>
    </row>
    <row r="102" spans="1:14" s="41" customFormat="1" ht="15">
      <c r="A102" s="39"/>
      <c r="B102" s="54"/>
      <c r="C102" s="40" t="s">
        <v>67</v>
      </c>
      <c r="D102" s="40" t="s">
        <v>59</v>
      </c>
      <c r="E102" s="40" t="s">
        <v>156</v>
      </c>
      <c r="F102" s="40">
        <v>2</v>
      </c>
      <c r="G102" s="40" t="s">
        <v>60</v>
      </c>
      <c r="H102" s="40">
        <v>3</v>
      </c>
      <c r="I102" s="40" t="s">
        <v>62</v>
      </c>
      <c r="J102" s="37">
        <f>K102/1.06</f>
        <v>75.471698113207538</v>
      </c>
      <c r="K102" s="37">
        <v>80</v>
      </c>
      <c r="L102" s="37">
        <f t="shared" si="41"/>
        <v>452.83018867924523</v>
      </c>
      <c r="M102" s="37">
        <f t="shared" si="39"/>
        <v>480</v>
      </c>
      <c r="N102" s="40"/>
    </row>
    <row r="103" spans="1:14" s="41" customFormat="1" ht="15">
      <c r="A103" s="39"/>
      <c r="B103" s="54"/>
      <c r="C103" s="40" t="s">
        <v>67</v>
      </c>
      <c r="D103" s="40" t="s">
        <v>59</v>
      </c>
      <c r="E103" s="40" t="s">
        <v>157</v>
      </c>
      <c r="F103" s="40">
        <v>1</v>
      </c>
      <c r="G103" s="40" t="s">
        <v>95</v>
      </c>
      <c r="H103" s="40">
        <v>1</v>
      </c>
      <c r="I103" s="40" t="s">
        <v>102</v>
      </c>
      <c r="J103" s="37">
        <v>274.16000000000003</v>
      </c>
      <c r="K103" s="37">
        <f t="shared" ref="K103" si="44">J103*1.06</f>
        <v>290.60960000000006</v>
      </c>
      <c r="L103" s="37">
        <f t="shared" ref="L103:L107" si="45">F103*H103*J103</f>
        <v>274.16000000000003</v>
      </c>
      <c r="M103" s="37">
        <f t="shared" si="39"/>
        <v>290.60960000000006</v>
      </c>
      <c r="N103" s="40"/>
    </row>
    <row r="104" spans="1:14" s="41" customFormat="1" ht="15">
      <c r="A104" s="39"/>
      <c r="B104" s="54"/>
      <c r="C104" s="40" t="s">
        <v>67</v>
      </c>
      <c r="D104" s="40" t="s">
        <v>97</v>
      </c>
      <c r="E104" s="40" t="s">
        <v>158</v>
      </c>
      <c r="F104" s="40">
        <v>2</v>
      </c>
      <c r="G104" s="40" t="s">
        <v>60</v>
      </c>
      <c r="H104" s="40">
        <v>3</v>
      </c>
      <c r="I104" s="40" t="s">
        <v>62</v>
      </c>
      <c r="J104" s="37">
        <f>K104/1.06</f>
        <v>471.69811320754712</v>
      </c>
      <c r="K104" s="37">
        <v>500</v>
      </c>
      <c r="L104" s="37">
        <f t="shared" ref="L104:L105" si="46">F104*H104*J104</f>
        <v>2830.1886792452829</v>
      </c>
      <c r="M104" s="37">
        <f t="shared" si="39"/>
        <v>3000</v>
      </c>
      <c r="N104" s="40"/>
    </row>
    <row r="105" spans="1:14" s="41" customFormat="1" ht="15">
      <c r="A105" s="39"/>
      <c r="B105" s="54"/>
      <c r="C105" s="40" t="s">
        <v>80</v>
      </c>
      <c r="D105" s="40" t="s">
        <v>59</v>
      </c>
      <c r="E105" s="40" t="s">
        <v>148</v>
      </c>
      <c r="F105" s="40">
        <v>1</v>
      </c>
      <c r="G105" s="40" t="s">
        <v>60</v>
      </c>
      <c r="H105" s="40">
        <v>1</v>
      </c>
      <c r="I105" s="40" t="s">
        <v>62</v>
      </c>
      <c r="J105" s="37">
        <f>K105/1.06</f>
        <v>75.471698113207538</v>
      </c>
      <c r="K105" s="37">
        <v>80</v>
      </c>
      <c r="L105" s="37">
        <f t="shared" si="46"/>
        <v>75.471698113207538</v>
      </c>
      <c r="M105" s="37">
        <f t="shared" si="39"/>
        <v>80</v>
      </c>
      <c r="N105" s="40"/>
    </row>
    <row r="106" spans="1:14" s="41" customFormat="1" ht="15">
      <c r="A106" s="39"/>
      <c r="B106" s="54"/>
      <c r="C106" s="40" t="s">
        <v>180</v>
      </c>
      <c r="D106" s="40"/>
      <c r="E106" s="40"/>
      <c r="F106" s="40">
        <v>2</v>
      </c>
      <c r="G106" s="40" t="s">
        <v>179</v>
      </c>
      <c r="H106" s="40">
        <v>2</v>
      </c>
      <c r="I106" s="40" t="s">
        <v>42</v>
      </c>
      <c r="J106" s="37">
        <v>283.01886792452831</v>
      </c>
      <c r="K106" s="37">
        <v>300</v>
      </c>
      <c r="L106" s="37">
        <f t="shared" si="45"/>
        <v>1132.0754716981132</v>
      </c>
      <c r="M106" s="73">
        <f t="shared" si="39"/>
        <v>1200</v>
      </c>
      <c r="N106" s="40"/>
    </row>
    <row r="107" spans="1:14" s="38" customFormat="1" ht="15">
      <c r="A107" s="33"/>
      <c r="B107" s="54"/>
      <c r="C107" s="34" t="s">
        <v>181</v>
      </c>
      <c r="D107" s="34"/>
      <c r="E107" s="34"/>
      <c r="F107" s="34">
        <v>1</v>
      </c>
      <c r="G107" s="34" t="s">
        <v>176</v>
      </c>
      <c r="H107" s="34">
        <v>2</v>
      </c>
      <c r="I107" s="34" t="s">
        <v>42</v>
      </c>
      <c r="J107" s="36">
        <f>800/1.06</f>
        <v>754.71698113207549</v>
      </c>
      <c r="K107" s="36">
        <v>800</v>
      </c>
      <c r="L107" s="36">
        <f t="shared" si="45"/>
        <v>1509.433962264151</v>
      </c>
      <c r="M107" s="72">
        <f>F107*H107*K107</f>
        <v>1600</v>
      </c>
      <c r="N107" s="34"/>
    </row>
    <row r="108" spans="1:14" s="41" customFormat="1" ht="14">
      <c r="A108" s="39"/>
      <c r="B108" s="54"/>
      <c r="C108" s="55" t="s">
        <v>63</v>
      </c>
      <c r="D108" s="55"/>
      <c r="E108" s="55"/>
      <c r="F108" s="55"/>
      <c r="G108" s="55"/>
      <c r="H108" s="55"/>
      <c r="I108" s="55"/>
      <c r="J108" s="42"/>
      <c r="K108" s="43"/>
      <c r="L108" s="43"/>
      <c r="M108" s="3">
        <f>SUM(M91:M107)</f>
        <v>17262.763200000001</v>
      </c>
      <c r="N108" s="40"/>
    </row>
    <row r="109" spans="1:14" s="5" customFormat="1" ht="15">
      <c r="A109" s="4"/>
      <c r="B109" s="44" t="s">
        <v>19</v>
      </c>
      <c r="C109" s="56" t="s">
        <v>64</v>
      </c>
      <c r="D109" s="56"/>
      <c r="E109" s="56"/>
      <c r="F109" s="56"/>
      <c r="G109" s="56"/>
      <c r="H109" s="56"/>
      <c r="I109" s="56"/>
      <c r="J109" s="56"/>
      <c r="K109" s="56"/>
      <c r="L109" s="45"/>
      <c r="M109" s="3">
        <f>M108+M90+M52+M20+M18+M14+M24</f>
        <v>349994.06060000003</v>
      </c>
      <c r="N109" s="46"/>
    </row>
    <row r="110" spans="1:14" s="5" customFormat="1" ht="15">
      <c r="A110" s="4"/>
      <c r="B110" s="44" t="s">
        <v>65</v>
      </c>
      <c r="C110" s="57">
        <v>0.1</v>
      </c>
      <c r="D110" s="57"/>
      <c r="E110" s="57"/>
      <c r="F110" s="57"/>
      <c r="G110" s="57"/>
      <c r="H110" s="57"/>
      <c r="I110" s="57"/>
      <c r="J110" s="57"/>
      <c r="K110" s="57"/>
      <c r="L110" s="47"/>
      <c r="M110" s="3">
        <f>M109*0.1</f>
        <v>34999.406060000001</v>
      </c>
      <c r="N110" s="46"/>
    </row>
    <row r="111" spans="1:14" s="5" customFormat="1" ht="14">
      <c r="A111" s="4"/>
      <c r="B111" s="58" t="s">
        <v>66</v>
      </c>
      <c r="C111" s="59"/>
      <c r="D111" s="59"/>
      <c r="E111" s="59"/>
      <c r="F111" s="59"/>
      <c r="G111" s="59"/>
      <c r="H111" s="59"/>
      <c r="I111" s="59"/>
      <c r="J111" s="59"/>
      <c r="K111" s="59"/>
      <c r="L111" s="6"/>
      <c r="M111" s="3">
        <f>M109+M110</f>
        <v>384993.46666000003</v>
      </c>
      <c r="N111" s="7"/>
    </row>
    <row r="112" spans="1:14" ht="12" thickBot="1">
      <c r="A112" s="29"/>
      <c r="B112" s="48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</row>
    <row r="113" spans="1:14">
      <c r="A113" s="29"/>
      <c r="B113" s="29"/>
      <c r="C113" s="29"/>
      <c r="D113" s="29"/>
      <c r="E113" s="30"/>
      <c r="F113" s="29"/>
      <c r="G113" s="29"/>
      <c r="H113" s="29"/>
      <c r="I113" s="29"/>
      <c r="J113" s="29"/>
      <c r="K113" s="31"/>
      <c r="L113" s="31"/>
      <c r="M113" s="31"/>
      <c r="N113" s="29"/>
    </row>
    <row r="114" spans="1:14" s="8" customFormat="1">
      <c r="A114" s="29"/>
      <c r="B114" s="29"/>
      <c r="C114" s="30"/>
      <c r="D114" s="30"/>
      <c r="E114" s="32"/>
      <c r="F114" s="30"/>
      <c r="G114" s="30"/>
      <c r="H114" s="30"/>
      <c r="I114" s="30"/>
      <c r="J114" s="30"/>
      <c r="K114" s="31"/>
      <c r="L114" s="31"/>
      <c r="M114" s="31"/>
      <c r="N114" s="29"/>
    </row>
    <row r="115" spans="1:14" s="8" customFormat="1">
      <c r="A115" s="29"/>
      <c r="B115" s="29"/>
      <c r="C115" s="30"/>
      <c r="D115" s="30"/>
      <c r="E115" s="32"/>
      <c r="F115" s="30"/>
      <c r="G115" s="30"/>
      <c r="H115" s="30"/>
      <c r="I115" s="30"/>
      <c r="J115" s="30"/>
      <c r="K115" s="31"/>
      <c r="L115" s="31"/>
      <c r="M115" s="31"/>
      <c r="N115" s="29"/>
    </row>
    <row r="116" spans="1:14" s="8" customFormat="1">
      <c r="A116" s="29"/>
      <c r="B116" s="29"/>
      <c r="C116" s="30"/>
      <c r="D116" s="30"/>
      <c r="E116" s="32"/>
      <c r="F116" s="30"/>
      <c r="G116" s="30"/>
      <c r="H116" s="30"/>
      <c r="I116" s="30"/>
      <c r="J116" s="30"/>
      <c r="K116" s="31"/>
      <c r="L116" s="31"/>
      <c r="M116" s="31"/>
      <c r="N116" s="29"/>
    </row>
    <row r="117" spans="1:14" s="8" customFormat="1">
      <c r="A117" s="29"/>
      <c r="B117" s="29"/>
      <c r="C117" s="30"/>
      <c r="D117" s="30"/>
      <c r="E117" s="32"/>
      <c r="F117" s="30"/>
      <c r="G117" s="30"/>
      <c r="H117" s="30"/>
      <c r="I117" s="30"/>
      <c r="J117" s="30"/>
      <c r="K117" s="31"/>
      <c r="L117" s="31"/>
      <c r="M117" s="31"/>
      <c r="N117" s="29"/>
    </row>
    <row r="118" spans="1:14" s="8" customFormat="1">
      <c r="A118" s="29"/>
      <c r="B118" s="29"/>
      <c r="C118" s="30"/>
      <c r="D118" s="30"/>
      <c r="E118" s="32"/>
      <c r="F118" s="30"/>
      <c r="G118" s="30"/>
      <c r="H118" s="30"/>
      <c r="I118" s="30"/>
      <c r="J118" s="30"/>
      <c r="K118" s="31"/>
      <c r="L118" s="31"/>
      <c r="M118" s="31"/>
      <c r="N118" s="29"/>
    </row>
    <row r="119" spans="1:14" s="8" customFormat="1">
      <c r="A119" s="29"/>
      <c r="B119" s="29"/>
      <c r="C119" s="30"/>
      <c r="D119" s="30"/>
      <c r="E119" s="32"/>
      <c r="F119" s="30"/>
      <c r="G119" s="30"/>
      <c r="H119" s="30"/>
      <c r="I119" s="30"/>
      <c r="J119" s="30"/>
      <c r="K119" s="31"/>
      <c r="L119" s="31"/>
      <c r="M119" s="31"/>
      <c r="N119" s="29"/>
    </row>
    <row r="120" spans="1:14" s="8" customFormat="1">
      <c r="A120" s="29"/>
      <c r="B120" s="29"/>
      <c r="C120" s="30"/>
      <c r="D120" s="30"/>
      <c r="E120" s="32"/>
      <c r="F120" s="30"/>
      <c r="G120" s="30"/>
      <c r="H120" s="30"/>
      <c r="I120" s="30"/>
      <c r="J120" s="30"/>
      <c r="K120" s="31"/>
      <c r="L120" s="31"/>
      <c r="M120" s="31"/>
      <c r="N120" s="29"/>
    </row>
    <row r="121" spans="1:14" s="8" customFormat="1">
      <c r="A121" s="29"/>
      <c r="B121" s="29"/>
      <c r="C121" s="30"/>
      <c r="D121" s="30"/>
      <c r="E121" s="32"/>
      <c r="F121" s="30"/>
      <c r="G121" s="30"/>
      <c r="H121" s="30"/>
      <c r="I121" s="30"/>
      <c r="J121" s="30"/>
      <c r="K121" s="31"/>
      <c r="L121" s="31"/>
      <c r="M121" s="31"/>
      <c r="N121" s="29"/>
    </row>
    <row r="122" spans="1:14" s="8" customFormat="1">
      <c r="A122" s="29"/>
      <c r="B122" s="29"/>
      <c r="C122" s="30"/>
      <c r="D122" s="30"/>
      <c r="E122" s="32"/>
      <c r="F122" s="30"/>
      <c r="G122" s="30"/>
      <c r="H122" s="30"/>
      <c r="I122" s="30"/>
      <c r="J122" s="30"/>
      <c r="K122" s="31"/>
      <c r="L122" s="31"/>
      <c r="M122" s="31"/>
      <c r="N122" s="29"/>
    </row>
    <row r="123" spans="1:14" s="8" customFormat="1">
      <c r="A123" s="29"/>
      <c r="B123" s="29"/>
      <c r="C123" s="30"/>
      <c r="D123" s="30"/>
      <c r="E123" s="32"/>
      <c r="F123" s="30"/>
      <c r="G123" s="30"/>
      <c r="H123" s="30"/>
      <c r="I123" s="30"/>
      <c r="J123" s="30"/>
      <c r="K123" s="31"/>
      <c r="L123" s="31"/>
      <c r="M123" s="31"/>
      <c r="N123" s="29"/>
    </row>
    <row r="124" spans="1:14" s="8" customFormat="1">
      <c r="A124" s="29"/>
      <c r="B124" s="29"/>
      <c r="C124" s="30"/>
      <c r="D124" s="30"/>
      <c r="E124" s="32"/>
      <c r="F124" s="30"/>
      <c r="G124" s="30"/>
      <c r="H124" s="30"/>
      <c r="I124" s="30"/>
      <c r="J124" s="30"/>
      <c r="K124" s="31"/>
      <c r="L124" s="31"/>
      <c r="M124" s="31"/>
      <c r="N124" s="29"/>
    </row>
    <row r="125" spans="1:14" s="8" customFormat="1">
      <c r="A125" s="29"/>
      <c r="B125" s="29"/>
      <c r="C125" s="30"/>
      <c r="D125" s="30"/>
      <c r="E125" s="32"/>
      <c r="F125" s="30"/>
      <c r="G125" s="30"/>
      <c r="H125" s="30"/>
      <c r="I125" s="30"/>
      <c r="J125" s="30"/>
      <c r="K125" s="31"/>
      <c r="L125" s="31"/>
      <c r="M125" s="31"/>
      <c r="N125" s="29"/>
    </row>
    <row r="126" spans="1:14" s="8" customFormat="1">
      <c r="A126" s="29"/>
      <c r="B126" s="29"/>
      <c r="C126" s="30"/>
      <c r="D126" s="30"/>
      <c r="E126" s="32"/>
      <c r="F126" s="30"/>
      <c r="G126" s="30"/>
      <c r="H126" s="30"/>
      <c r="I126" s="30"/>
      <c r="J126" s="30"/>
      <c r="K126" s="31"/>
      <c r="L126" s="31"/>
      <c r="M126" s="31"/>
      <c r="N126" s="29"/>
    </row>
    <row r="127" spans="1:14" s="8" customFormat="1">
      <c r="A127" s="29"/>
      <c r="B127" s="29"/>
      <c r="C127" s="30"/>
      <c r="D127" s="30"/>
      <c r="E127" s="32"/>
      <c r="F127" s="30"/>
      <c r="G127" s="30"/>
      <c r="H127" s="30"/>
      <c r="I127" s="30"/>
      <c r="J127" s="30"/>
      <c r="K127" s="31"/>
      <c r="L127" s="31"/>
      <c r="M127" s="31"/>
      <c r="N127" s="29"/>
    </row>
    <row r="128" spans="1:14" s="8" customFormat="1">
      <c r="A128" s="29"/>
      <c r="B128" s="29"/>
      <c r="C128" s="30"/>
      <c r="D128" s="30"/>
      <c r="E128" s="32"/>
      <c r="F128" s="30"/>
      <c r="G128" s="30"/>
      <c r="H128" s="30"/>
      <c r="I128" s="30"/>
      <c r="J128" s="30"/>
      <c r="K128" s="31"/>
      <c r="L128" s="31"/>
      <c r="M128" s="31"/>
      <c r="N128" s="29"/>
    </row>
    <row r="129" spans="1:14" s="8" customFormat="1">
      <c r="A129" s="29"/>
      <c r="B129" s="29"/>
      <c r="C129" s="30"/>
      <c r="D129" s="30"/>
      <c r="E129" s="32"/>
      <c r="F129" s="30"/>
      <c r="G129" s="30"/>
      <c r="H129" s="30"/>
      <c r="I129" s="30"/>
      <c r="J129" s="30"/>
      <c r="K129" s="31"/>
      <c r="L129" s="31"/>
      <c r="M129" s="31"/>
      <c r="N129" s="29"/>
    </row>
    <row r="130" spans="1:14" s="8" customFormat="1">
      <c r="A130" s="29"/>
      <c r="B130" s="29"/>
      <c r="C130" s="30"/>
      <c r="D130" s="30"/>
      <c r="E130" s="32"/>
      <c r="F130" s="30"/>
      <c r="G130" s="30"/>
      <c r="H130" s="30"/>
      <c r="I130" s="30"/>
      <c r="J130" s="30"/>
      <c r="K130" s="31"/>
      <c r="L130" s="31"/>
      <c r="M130" s="31"/>
      <c r="N130" s="29"/>
    </row>
    <row r="131" spans="1:14" s="8" customFormat="1">
      <c r="A131" s="29"/>
      <c r="B131" s="29"/>
      <c r="C131" s="30"/>
      <c r="D131" s="30"/>
      <c r="E131" s="32"/>
      <c r="F131" s="30"/>
      <c r="G131" s="30"/>
      <c r="H131" s="30"/>
      <c r="I131" s="30"/>
      <c r="J131" s="30"/>
      <c r="K131" s="31"/>
      <c r="L131" s="31"/>
      <c r="M131" s="31"/>
      <c r="N131" s="29"/>
    </row>
    <row r="132" spans="1:14" s="8" customFormat="1">
      <c r="A132" s="29"/>
      <c r="B132" s="29"/>
      <c r="C132" s="30"/>
      <c r="D132" s="30"/>
      <c r="E132" s="32"/>
      <c r="F132" s="30"/>
      <c r="G132" s="30"/>
      <c r="H132" s="30"/>
      <c r="I132" s="30"/>
      <c r="J132" s="30"/>
      <c r="K132" s="31"/>
      <c r="L132" s="31"/>
      <c r="M132" s="31"/>
      <c r="N132" s="29"/>
    </row>
    <row r="133" spans="1:14" s="8" customFormat="1">
      <c r="A133" s="29"/>
      <c r="B133" s="29"/>
      <c r="C133" s="30"/>
      <c r="D133" s="30"/>
      <c r="E133" s="32"/>
      <c r="F133" s="30"/>
      <c r="G133" s="30"/>
      <c r="H133" s="30"/>
      <c r="I133" s="30"/>
      <c r="J133" s="30"/>
      <c r="K133" s="31"/>
      <c r="L133" s="31"/>
      <c r="M133" s="31"/>
      <c r="N133" s="29"/>
    </row>
    <row r="134" spans="1:14" s="8" customFormat="1">
      <c r="A134" s="29"/>
      <c r="B134" s="29"/>
      <c r="C134" s="30"/>
      <c r="D134" s="30"/>
      <c r="E134" s="32"/>
      <c r="F134" s="30"/>
      <c r="G134" s="30"/>
      <c r="H134" s="30"/>
      <c r="I134" s="30"/>
      <c r="J134" s="30"/>
      <c r="K134" s="31"/>
      <c r="L134" s="31"/>
      <c r="M134" s="31"/>
      <c r="N134" s="29"/>
    </row>
    <row r="135" spans="1:14" s="8" customFormat="1">
      <c r="A135" s="29"/>
      <c r="B135" s="29"/>
      <c r="C135" s="30"/>
      <c r="D135" s="30"/>
      <c r="E135" s="32"/>
      <c r="F135" s="30"/>
      <c r="G135" s="30"/>
      <c r="H135" s="30"/>
      <c r="I135" s="30"/>
      <c r="J135" s="30"/>
      <c r="K135" s="31"/>
      <c r="L135" s="31"/>
      <c r="M135" s="31"/>
      <c r="N135" s="29"/>
    </row>
    <row r="136" spans="1:14" s="8" customFormat="1">
      <c r="A136" s="29"/>
      <c r="B136" s="29"/>
      <c r="C136" s="30"/>
      <c r="D136" s="30"/>
      <c r="E136" s="32"/>
      <c r="F136" s="30"/>
      <c r="G136" s="30"/>
      <c r="H136" s="30"/>
      <c r="I136" s="30"/>
      <c r="J136" s="30"/>
      <c r="K136" s="31"/>
      <c r="L136" s="31"/>
      <c r="M136" s="31"/>
      <c r="N136" s="29"/>
    </row>
    <row r="137" spans="1:14" s="8" customFormat="1">
      <c r="A137" s="29"/>
      <c r="B137" s="29"/>
      <c r="C137" s="30"/>
      <c r="D137" s="30"/>
      <c r="E137" s="32"/>
      <c r="F137" s="30"/>
      <c r="G137" s="30"/>
      <c r="H137" s="30"/>
      <c r="I137" s="30"/>
      <c r="J137" s="30"/>
      <c r="K137" s="31"/>
      <c r="L137" s="31"/>
      <c r="M137" s="31"/>
      <c r="N137" s="29"/>
    </row>
    <row r="138" spans="1:14" s="8" customFormat="1">
      <c r="A138" s="29"/>
      <c r="B138" s="29"/>
      <c r="C138" s="30"/>
      <c r="D138" s="30"/>
      <c r="E138" s="32"/>
      <c r="F138" s="30"/>
      <c r="G138" s="30"/>
      <c r="H138" s="30"/>
      <c r="I138" s="30"/>
      <c r="J138" s="30"/>
      <c r="K138" s="31"/>
      <c r="L138" s="31"/>
      <c r="M138" s="31"/>
      <c r="N138" s="29"/>
    </row>
    <row r="139" spans="1:14" s="8" customFormat="1">
      <c r="A139" s="29"/>
      <c r="B139" s="29"/>
      <c r="C139" s="30"/>
      <c r="D139" s="30"/>
      <c r="E139" s="32"/>
      <c r="F139" s="30"/>
      <c r="G139" s="30"/>
      <c r="H139" s="30"/>
      <c r="I139" s="30"/>
      <c r="J139" s="30"/>
      <c r="K139" s="31"/>
      <c r="L139" s="31"/>
      <c r="M139" s="31"/>
      <c r="N139" s="29"/>
    </row>
    <row r="140" spans="1:14" s="8" customFormat="1">
      <c r="A140" s="29"/>
      <c r="B140" s="29"/>
      <c r="C140" s="30"/>
      <c r="D140" s="30"/>
      <c r="E140" s="32"/>
      <c r="F140" s="30"/>
      <c r="G140" s="30"/>
      <c r="H140" s="30"/>
      <c r="I140" s="30"/>
      <c r="J140" s="30"/>
      <c r="K140" s="31"/>
      <c r="L140" s="31"/>
      <c r="M140" s="31"/>
      <c r="N140" s="29"/>
    </row>
    <row r="141" spans="1:14" s="8" customFormat="1">
      <c r="A141" s="29"/>
      <c r="B141" s="29"/>
      <c r="C141" s="30"/>
      <c r="D141" s="30"/>
      <c r="E141" s="32"/>
      <c r="F141" s="30"/>
      <c r="G141" s="30"/>
      <c r="H141" s="30"/>
      <c r="I141" s="30"/>
      <c r="J141" s="30"/>
      <c r="K141" s="31"/>
      <c r="L141" s="31"/>
      <c r="M141" s="31"/>
      <c r="N141" s="29"/>
    </row>
    <row r="142" spans="1:14" s="8" customFormat="1">
      <c r="A142" s="29"/>
      <c r="B142" s="29"/>
      <c r="C142" s="30"/>
      <c r="D142" s="30"/>
      <c r="E142" s="32"/>
      <c r="F142" s="30"/>
      <c r="G142" s="30"/>
      <c r="H142" s="30"/>
      <c r="I142" s="30"/>
      <c r="J142" s="30"/>
      <c r="K142" s="31"/>
      <c r="L142" s="31"/>
      <c r="M142" s="31"/>
      <c r="N142" s="29"/>
    </row>
    <row r="143" spans="1:14" s="8" customFormat="1">
      <c r="A143" s="29"/>
      <c r="B143" s="29"/>
      <c r="C143" s="30"/>
      <c r="D143" s="30"/>
      <c r="E143" s="32"/>
      <c r="F143" s="30"/>
      <c r="G143" s="30"/>
      <c r="H143" s="30"/>
      <c r="I143" s="30"/>
      <c r="J143" s="30"/>
      <c r="K143" s="31"/>
      <c r="L143" s="31"/>
      <c r="M143" s="31"/>
      <c r="N143" s="29"/>
    </row>
    <row r="144" spans="1:14" s="8" customFormat="1">
      <c r="A144" s="29"/>
      <c r="B144" s="29"/>
      <c r="C144" s="30"/>
      <c r="D144" s="30"/>
      <c r="E144" s="32"/>
      <c r="F144" s="30"/>
      <c r="G144" s="30"/>
      <c r="H144" s="30"/>
      <c r="I144" s="30"/>
      <c r="J144" s="30"/>
      <c r="K144" s="31"/>
      <c r="L144" s="31"/>
      <c r="M144" s="31"/>
      <c r="N144" s="29"/>
    </row>
    <row r="145" spans="1:14" s="8" customFormat="1">
      <c r="A145" s="29"/>
      <c r="B145" s="29"/>
      <c r="C145" s="30"/>
      <c r="D145" s="30"/>
      <c r="E145" s="32"/>
      <c r="F145" s="30"/>
      <c r="G145" s="30"/>
      <c r="H145" s="30"/>
      <c r="I145" s="30"/>
      <c r="J145" s="30"/>
      <c r="K145" s="31"/>
      <c r="L145" s="31"/>
      <c r="M145" s="31"/>
      <c r="N145" s="29"/>
    </row>
    <row r="146" spans="1:14" s="8" customFormat="1">
      <c r="A146" s="29"/>
      <c r="B146" s="29"/>
      <c r="C146" s="30"/>
      <c r="D146" s="30"/>
      <c r="E146" s="32"/>
      <c r="F146" s="30"/>
      <c r="G146" s="30"/>
      <c r="H146" s="30"/>
      <c r="I146" s="30"/>
      <c r="J146" s="30"/>
      <c r="K146" s="31"/>
      <c r="L146" s="31"/>
      <c r="M146" s="31"/>
      <c r="N146" s="29"/>
    </row>
  </sheetData>
  <mergeCells count="24">
    <mergeCell ref="C84:C85"/>
    <mergeCell ref="C86:C88"/>
    <mergeCell ref="B1:N1"/>
    <mergeCell ref="G2:N2"/>
    <mergeCell ref="G3:N3"/>
    <mergeCell ref="B4:N4"/>
    <mergeCell ref="B6:B14"/>
    <mergeCell ref="C14:I14"/>
    <mergeCell ref="B112:N112"/>
    <mergeCell ref="B15:B18"/>
    <mergeCell ref="C18:I18"/>
    <mergeCell ref="B25:B52"/>
    <mergeCell ref="C52:I52"/>
    <mergeCell ref="B53:B90"/>
    <mergeCell ref="C90:I90"/>
    <mergeCell ref="B19:B20"/>
    <mergeCell ref="C20:I20"/>
    <mergeCell ref="B91:B108"/>
    <mergeCell ref="C108:I108"/>
    <mergeCell ref="C109:K109"/>
    <mergeCell ref="C110:K110"/>
    <mergeCell ref="B111:K111"/>
    <mergeCell ref="B21:B24"/>
    <mergeCell ref="C24:I24"/>
  </mergeCells>
  <phoneticPr fontId="2" type="noConversion"/>
  <hyperlinks>
    <hyperlink ref="C3" r:id="rId1" xr:uid="{C433BECC-20A9-A14F-9C92-68B1256FBAE3}"/>
  </hyperlink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结算报价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 燕雷</dc:creator>
  <cp:lastModifiedBy>郭 燕雷</cp:lastModifiedBy>
  <dcterms:created xsi:type="dcterms:W3CDTF">2024-08-15T02:52:20Z</dcterms:created>
  <dcterms:modified xsi:type="dcterms:W3CDTF">2024-10-14T05:56:39Z</dcterms:modified>
</cp:coreProperties>
</file>