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/>
  </bookViews>
  <sheets>
    <sheet name="Cover Page" sheetId="3" r:id="rId1"/>
    <sheet name="quotation" sheetId="25" r:id="rId2"/>
  </sheets>
  <definedNames>
    <definedName name="_xlnm.Print_Area" localSheetId="1">quotation!$A$1:$H$70</definedName>
  </definedNames>
  <calcPr calcId="144525"/>
</workbook>
</file>

<file path=xl/sharedStrings.xml><?xml version="1.0" encoding="utf-8"?>
<sst xmlns="http://schemas.openxmlformats.org/spreadsheetml/2006/main" count="238" uniqueCount="179">
  <si>
    <t>Basic information and cost overview</t>
  </si>
  <si>
    <t>Project</t>
  </si>
  <si>
    <t>Company</t>
  </si>
  <si>
    <r>
      <rPr>
        <sz val="11"/>
        <color rgb="FF000000"/>
        <rFont val="宋体"/>
        <charset val="134"/>
      </rPr>
      <t>康辉集团北京国际会议展览有限公司</t>
    </r>
    <r>
      <rPr>
        <sz val="11"/>
        <color rgb="FF000000"/>
        <rFont val="MINI Serif"/>
        <charset val="134"/>
      </rPr>
      <t xml:space="preserve">
China Comfort Travel(CCT) Group Beijing International Convention and Exhibition Co.,LTD</t>
    </r>
  </si>
  <si>
    <t>Quotation Date</t>
  </si>
  <si>
    <t>2021.09.18</t>
  </si>
  <si>
    <t>Quotation Version</t>
  </si>
  <si>
    <t>Contact</t>
  </si>
  <si>
    <t>Name</t>
  </si>
  <si>
    <t>Marco</t>
  </si>
  <si>
    <t>Surname</t>
  </si>
  <si>
    <t>Ma</t>
  </si>
  <si>
    <t>Position</t>
  </si>
  <si>
    <t>Account Director</t>
  </si>
  <si>
    <t>Mobile</t>
  </si>
  <si>
    <t>158 0177 8313</t>
  </si>
  <si>
    <t>Fixed line</t>
  </si>
  <si>
    <t>Email</t>
  </si>
  <si>
    <t>make@cct.cn</t>
  </si>
  <si>
    <t xml:space="preserve">Cost overview by session
</t>
  </si>
  <si>
    <t>Quotation</t>
  </si>
  <si>
    <t>Total Net</t>
  </si>
  <si>
    <t>最终优惠价</t>
  </si>
  <si>
    <t>Cost Breakdown for event operation/agency only</t>
  </si>
  <si>
    <t>Agency fee</t>
  </si>
  <si>
    <t>Logistics &amp; Operations</t>
  </si>
  <si>
    <t>Hospitality</t>
  </si>
  <si>
    <t>Setup / Construction</t>
  </si>
  <si>
    <t>Photo &amp; Video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</si>
  <si>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</si>
  <si>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</si>
  <si>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</si>
  <si>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</si>
  <si>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 xml:space="preserve">Total </t>
  </si>
  <si>
    <t>No.</t>
  </si>
  <si>
    <t>Item</t>
  </si>
  <si>
    <t>Unit</t>
  </si>
  <si>
    <t>Quantity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</si>
  <si>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</si>
  <si>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</si>
  <si>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</si>
  <si>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</si>
  <si>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</si>
  <si>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</si>
  <si>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</si>
  <si>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Project Manager</t>
  </si>
  <si>
    <t>pax/day</t>
  </si>
  <si>
    <t>负责日常执行准备并落实相关工作事宜</t>
  </si>
  <si>
    <t>I A 2</t>
  </si>
  <si>
    <t>Creative Director</t>
  </si>
  <si>
    <t>开发、发起和分析营销策略和项目概念，创造原创创意和活动</t>
  </si>
  <si>
    <t>I A 3</t>
  </si>
  <si>
    <t>DTP / 2D / 3D Designer</t>
  </si>
  <si>
    <t>前期平面/3D创意设计工作执行</t>
  </si>
  <si>
    <t>Agency Fees (On site)</t>
  </si>
  <si>
    <t>I B 1</t>
  </si>
  <si>
    <t>Account Manager</t>
  </si>
  <si>
    <t>客户团队管理，并与运营团队同步客户需求信息</t>
  </si>
  <si>
    <t>I B 2</t>
  </si>
  <si>
    <t>负责现场执行</t>
  </si>
  <si>
    <t>I B 3</t>
  </si>
  <si>
    <t>Account Executive</t>
  </si>
  <si>
    <t>活动项目现场执行及推进</t>
  </si>
  <si>
    <t>I</t>
  </si>
  <si>
    <t>Total Agency Fees</t>
  </si>
  <si>
    <t>Ⅱ</t>
  </si>
  <si>
    <t xml:space="preserve">Details / Comments </t>
  </si>
  <si>
    <t>Venue Fees</t>
  </si>
  <si>
    <t>III A 1</t>
  </si>
  <si>
    <t>Workshop Venue rental</t>
  </si>
  <si>
    <t>item</t>
  </si>
  <si>
    <t>会议场地租赁费用</t>
  </si>
  <si>
    <t>Insurance &amp; Emergency保险及应急设施</t>
  </si>
  <si>
    <t>III B 1</t>
  </si>
  <si>
    <t>嘉宾活动意外险</t>
  </si>
  <si>
    <t>unit</t>
  </si>
  <si>
    <t>活动当天保险</t>
  </si>
  <si>
    <t>Materials</t>
  </si>
  <si>
    <t>III C 1</t>
  </si>
  <si>
    <t>Welcome package 欢迎礼包</t>
  </si>
  <si>
    <t>区域会提供口罩等防疫物资，Agency需要准备结合MINI特色的成都当地伴手礼+防疫消毒湿巾各一份</t>
  </si>
  <si>
    <t>III C 2</t>
  </si>
  <si>
    <t>主持人手卡</t>
  </si>
  <si>
    <t>package</t>
  </si>
  <si>
    <t>会议现场手卡，有MINI Logo</t>
  </si>
  <si>
    <t>III C 3</t>
  </si>
  <si>
    <t>签到桌花及小桌花</t>
  </si>
  <si>
    <t>会议桌花 30份</t>
  </si>
  <si>
    <t>III C 4</t>
  </si>
  <si>
    <t>合影手举牌</t>
  </si>
  <si>
    <t>定制MINI合影手举牌1套，建议10个</t>
  </si>
  <si>
    <t>III C 5</t>
  </si>
  <si>
    <t>晚宴互动环节物料</t>
  </si>
  <si>
    <t>互动小奖品，建议10套</t>
  </si>
  <si>
    <t>Ⅲ</t>
  </si>
  <si>
    <t>Total Logistics &amp; Operation</t>
  </si>
  <si>
    <t>Details / Comments</t>
  </si>
  <si>
    <t>Catering</t>
  </si>
  <si>
    <t>IV A 1</t>
  </si>
  <si>
    <t>Welcome Dinner</t>
  </si>
  <si>
    <t>pax</t>
  </si>
  <si>
    <t>邀约南区卓越经销商晚宴</t>
  </si>
  <si>
    <t>IV A 2</t>
  </si>
  <si>
    <t>Lunch</t>
  </si>
  <si>
    <t>person</t>
  </si>
  <si>
    <t>午餐，特色川菜，距离会议现场距离近</t>
  </si>
  <si>
    <t>IV A 3</t>
  </si>
  <si>
    <t>Tea break</t>
  </si>
  <si>
    <t>茶歇</t>
  </si>
  <si>
    <t>IV A 4</t>
  </si>
  <si>
    <t xml:space="preserve">Dinner </t>
  </si>
  <si>
    <t>具有当地特色的晚餐</t>
  </si>
  <si>
    <t>IV A 7</t>
  </si>
  <si>
    <t>Helper 兼职</t>
  </si>
  <si>
    <t>day/person</t>
  </si>
  <si>
    <t>现场兼职人员</t>
  </si>
  <si>
    <t>IV A 8</t>
  </si>
  <si>
    <t>Helper uniform</t>
  </si>
  <si>
    <t>区域会提供兼职人员衣服</t>
  </si>
  <si>
    <t>IV A 9</t>
  </si>
  <si>
    <t>MC</t>
  </si>
  <si>
    <t>晚宴主持人</t>
  </si>
  <si>
    <t>IV A 10</t>
  </si>
  <si>
    <t>晚宴表演</t>
  </si>
  <si>
    <t>晚宴需建议准备3个节目+2个互动游戏</t>
  </si>
  <si>
    <t>IV A 11</t>
  </si>
  <si>
    <t>摆渡车</t>
  </si>
  <si>
    <t>day</t>
  </si>
  <si>
    <t>40或45座大巴两辆，用于活动当天摆渡</t>
  </si>
  <si>
    <t>IV</t>
  </si>
  <si>
    <t>Total Hospitality</t>
  </si>
  <si>
    <t>Setup Vendor:</t>
  </si>
  <si>
    <t xml:space="preserve">Details / Comments
</t>
  </si>
  <si>
    <t>Conference area</t>
  </si>
  <si>
    <t>V A 1</t>
  </si>
  <si>
    <t>立体指示牌</t>
  </si>
  <si>
    <t>set</t>
  </si>
  <si>
    <t>一个经销商入住酒店门口，一个会议场地入口</t>
  </si>
  <si>
    <t>V A 2</t>
  </si>
  <si>
    <t>KT指示牌</t>
  </si>
  <si>
    <t>放置在一楼至二楼会议场地指示入口，一个位于会议签到区，一个位于讲台区旁</t>
  </si>
  <si>
    <t>V A 3</t>
  </si>
  <si>
    <t>MINI照片墙</t>
  </si>
  <si>
    <t>会议现场墙装饰MINI照片，素材由区域提供</t>
  </si>
  <si>
    <t>V A 4</t>
  </si>
  <si>
    <t>MINI立体字</t>
  </si>
  <si>
    <t>会议讲台前放置，1.8*0.6m泡沫字</t>
  </si>
  <si>
    <t>V A 5</t>
  </si>
  <si>
    <t>签到背景板</t>
  </si>
  <si>
    <t>5*2.2m</t>
  </si>
  <si>
    <t>V A 6</t>
  </si>
  <si>
    <t>LED</t>
  </si>
  <si>
    <r>
      <t>3*5,P3LED</t>
    </r>
    <r>
      <rPr>
        <sz val="10"/>
        <rFont val="宋体"/>
        <charset val="134"/>
      </rPr>
      <t>屏幕</t>
    </r>
  </si>
  <si>
    <t>V A 7</t>
  </si>
  <si>
    <t>支撑舞台</t>
  </si>
  <si>
    <t>V A 9</t>
  </si>
  <si>
    <t>会议主屏幕</t>
  </si>
  <si>
    <r>
      <rPr>
        <sz val="10"/>
        <color theme="1"/>
        <rFont val="MINI Serif Regular"/>
        <charset val="134"/>
      </rPr>
      <t>120</t>
    </r>
    <r>
      <rPr>
        <sz val="10"/>
        <color theme="1"/>
        <rFont val="宋体"/>
        <charset val="134"/>
      </rPr>
      <t>寸，</t>
    </r>
    <r>
      <rPr>
        <sz val="10"/>
        <color theme="1"/>
        <rFont val="MINI Serif Regular"/>
        <charset val="134"/>
      </rPr>
      <t>6000</t>
    </r>
    <r>
      <rPr>
        <sz val="10"/>
        <color theme="1"/>
        <rFont val="宋体"/>
        <charset val="134"/>
      </rPr>
      <t>流明，酒店设备</t>
    </r>
  </si>
  <si>
    <t>V A 10</t>
  </si>
  <si>
    <t>会议副屏幕</t>
  </si>
  <si>
    <t>中间和后排宾客各放置一个</t>
  </si>
  <si>
    <t>V A 11</t>
  </si>
  <si>
    <t>物料运输</t>
  </si>
  <si>
    <t>V A 12</t>
  </si>
  <si>
    <t>物料搭建人工</t>
  </si>
  <si>
    <t>会议前搭建及会议后拆除</t>
  </si>
  <si>
    <t>V</t>
  </si>
  <si>
    <t>Total Setup / Construction</t>
  </si>
  <si>
    <t>Photo &amp;Video</t>
  </si>
  <si>
    <t>VI A 1</t>
  </si>
  <si>
    <t>Photo crew</t>
  </si>
  <si>
    <t>活动全天拍摄</t>
  </si>
  <si>
    <t>VI A 2</t>
  </si>
  <si>
    <t>Video crew</t>
  </si>
  <si>
    <t>VI A 3</t>
  </si>
  <si>
    <t>Aerial photo</t>
  </si>
  <si>
    <t>即时照片/云相册</t>
  </si>
  <si>
    <t>VI</t>
  </si>
  <si>
    <t>Total Photo &amp; Video</t>
  </si>
</sst>
</file>

<file path=xl/styles.xml><?xml version="1.0" encoding="utf-8"?>
<styleSheet xmlns="http://schemas.openxmlformats.org/spreadsheetml/2006/main">
  <numFmts count="12">
    <numFmt numFmtId="176" formatCode="[$¥-411]#,##0"/>
    <numFmt numFmtId="41" formatCode="_ * #,##0_ ;_ * \-#,##0_ ;_ * &quot;-&quot;_ ;_ @_ "/>
    <numFmt numFmtId="177" formatCode="[$¥-804]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_(* #,##0.00_);_(* \(#,##0.00\);_(* &quot;-&quot;??_);_(@_)"/>
    <numFmt numFmtId="179" formatCode="[$¥-804]#,##0.00"/>
    <numFmt numFmtId="180" formatCode="_ [$¥-804]* #,##0.00_ ;_ [$¥-804]* \-#,##0.00_ ;_ [$¥-804]* &quot;-&quot;??_ ;_ @_ "/>
    <numFmt numFmtId="181" formatCode="_(* #,##0_);_(* \(#,##0\);_(* &quot;-&quot;??_);_(@_)"/>
    <numFmt numFmtId="182" formatCode="\¥#,##0"/>
    <numFmt numFmtId="7" formatCode="&quot;￥&quot;#,##0.00;&quot;￥&quot;\-#,##0.00"/>
    <numFmt numFmtId="183" formatCode="#,##0.00_ "/>
  </numFmts>
  <fonts count="55">
    <font>
      <sz val="11"/>
      <color theme="1"/>
      <name val="宋体"/>
      <charset val="134"/>
      <scheme val="minor"/>
    </font>
    <font>
      <sz val="11"/>
      <color theme="1" tint="0.0499893185216834"/>
      <name val="方正兰亭纤黑简体"/>
      <charset val="136"/>
    </font>
    <font>
      <sz val="11"/>
      <color rgb="FFC00000"/>
      <name val="方正兰亭纤黑简体"/>
      <charset val="136"/>
    </font>
    <font>
      <b/>
      <sz val="14"/>
      <color theme="1" tint="0.0499893185216834"/>
      <name val="方正兰亭纤黑简体"/>
      <charset val="136"/>
    </font>
    <font>
      <b/>
      <sz val="12"/>
      <color theme="1" tint="0.0499893185216834"/>
      <name val="方正兰亭纤黑简体"/>
      <charset val="136"/>
    </font>
    <font>
      <b/>
      <sz val="12"/>
      <color theme="0"/>
      <name val="方正兰亭纤黑简体"/>
      <charset val="136"/>
    </font>
    <font>
      <b/>
      <sz val="11"/>
      <color theme="1" tint="0.0499893185216834"/>
      <name val="方正兰亭纤黑简体"/>
      <charset val="136"/>
    </font>
    <font>
      <b/>
      <sz val="10"/>
      <color theme="1" tint="0.0499893185216834"/>
      <name val="方正兰亭纤黑简体"/>
      <charset val="136"/>
    </font>
    <font>
      <sz val="10"/>
      <color theme="1" tint="0.0499893185216834"/>
      <name val="方正兰亭纤黑简体"/>
      <charset val="136"/>
    </font>
    <font>
      <sz val="10"/>
      <name val="BMW Type Global Pro Regular"/>
      <charset val="134"/>
    </font>
    <font>
      <b/>
      <sz val="10"/>
      <name val="BMW Type Global Regular"/>
      <charset val="134"/>
    </font>
    <font>
      <sz val="9"/>
      <color theme="1" tint="0.0499893185216834"/>
      <name val="方正兰亭纤黑简体"/>
      <charset val="136"/>
    </font>
    <font>
      <sz val="10"/>
      <name val="方正兰亭纤黑简体"/>
      <charset val="134"/>
    </font>
    <font>
      <sz val="11"/>
      <color indexed="8"/>
      <name val="BMW Type Global Regular"/>
      <charset val="134"/>
    </font>
    <font>
      <sz val="11"/>
      <name val="BMW Group Condensed"/>
      <charset val="134"/>
    </font>
    <font>
      <b/>
      <sz val="16"/>
      <color indexed="8"/>
      <name val="BMW Group Condensed Regular"/>
      <charset val="134"/>
    </font>
    <font>
      <sz val="11"/>
      <color indexed="8"/>
      <name val="BMW Group Condensed Regular"/>
      <charset val="134"/>
    </font>
    <font>
      <b/>
      <sz val="12"/>
      <color indexed="8"/>
      <name val="MINI Serif"/>
      <charset val="134"/>
    </font>
    <font>
      <b/>
      <sz val="12"/>
      <color indexed="8"/>
      <name val="BMW Type Global Regular"/>
      <charset val="134"/>
    </font>
    <font>
      <sz val="11"/>
      <color indexed="8"/>
      <name val="MINI Serif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name val="MINI Serif"/>
      <charset val="134"/>
    </font>
    <font>
      <u/>
      <sz val="10"/>
      <color theme="10"/>
      <name val="Verdana"/>
      <charset val="134"/>
    </font>
    <font>
      <b/>
      <sz val="12"/>
      <color indexed="8"/>
      <name val="BMW Group Condensed Regular"/>
      <charset val="134"/>
    </font>
    <font>
      <b/>
      <sz val="12"/>
      <color indexed="8"/>
      <name val="方正兰亭纤黑简体"/>
      <charset val="134"/>
    </font>
    <font>
      <sz val="11"/>
      <color rgb="FF000000"/>
      <name val="微软雅黑"/>
      <charset val="134"/>
    </font>
    <font>
      <sz val="11"/>
      <color indexed="8"/>
      <name val="微软雅黑"/>
      <charset val="134"/>
    </font>
    <font>
      <sz val="14"/>
      <color rgb="FFFF0000"/>
      <name val="微软雅黑"/>
      <charset val="134"/>
    </font>
    <font>
      <b/>
      <sz val="12"/>
      <color theme="1"/>
      <name val="BMW Group Condensed Regular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0"/>
      <name val="Verdana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sz val="10"/>
      <name val="宋体"/>
      <charset val="134"/>
    </font>
    <font>
      <sz val="10"/>
      <color theme="1"/>
      <name val="MINI Serif Regular"/>
      <charset val="134"/>
    </font>
    <font>
      <sz val="10"/>
      <color theme="1"/>
      <name val="宋体"/>
      <charset val="134"/>
    </font>
    <font>
      <sz val="11"/>
      <color rgb="FF000000"/>
      <name val="MINI Serif"/>
      <charset val="134"/>
    </font>
  </fonts>
  <fills count="4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medium">
        <color indexed="8"/>
      </top>
      <bottom/>
      <diagonal/>
    </border>
    <border>
      <left/>
      <right style="thin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1">
    <xf numFmtId="176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39" fillId="0" borderId="0"/>
    <xf numFmtId="0" fontId="30" fillId="15" borderId="0" applyNumberFormat="0" applyBorder="0" applyAlignment="0" applyProtection="0">
      <alignment vertical="center"/>
    </xf>
    <xf numFmtId="0" fontId="33" fillId="11" borderId="4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40" fillId="0" borderId="0"/>
    <xf numFmtId="0" fontId="30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8" fillId="23" borderId="0" applyNumberFormat="0" applyBorder="0" applyAlignment="0" applyProtection="0">
      <alignment vertical="center"/>
    </xf>
    <xf numFmtId="176" fontId="2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4" borderId="5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8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77" fontId="40" fillId="0" borderId="0"/>
    <xf numFmtId="0" fontId="31" fillId="0" borderId="47" applyNumberFormat="0" applyFill="0" applyAlignment="0" applyProtection="0">
      <alignment vertical="center"/>
    </xf>
    <xf numFmtId="0" fontId="41" fillId="0" borderId="47" applyNumberFormat="0" applyFill="0" applyAlignment="0" applyProtection="0">
      <alignment vertical="center"/>
    </xf>
    <xf numFmtId="176" fontId="0" fillId="0" borderId="0"/>
    <xf numFmtId="0" fontId="38" fillId="22" borderId="0" applyNumberFormat="0" applyBorder="0" applyAlignment="0" applyProtection="0">
      <alignment vertical="center"/>
    </xf>
    <xf numFmtId="0" fontId="44" fillId="0" borderId="51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8" fillId="12" borderId="54" applyNumberFormat="0" applyAlignment="0" applyProtection="0">
      <alignment vertical="center"/>
    </xf>
    <xf numFmtId="0" fontId="35" fillId="12" borderId="48" applyNumberFormat="0" applyAlignment="0" applyProtection="0">
      <alignment vertical="center"/>
    </xf>
    <xf numFmtId="176" fontId="40" fillId="0" borderId="0"/>
    <xf numFmtId="0" fontId="47" fillId="28" borderId="53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6" fillId="0" borderId="52" applyNumberFormat="0" applyFill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176" fontId="40" fillId="0" borderId="0"/>
    <xf numFmtId="0" fontId="30" fillId="31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177" fontId="0" fillId="0" borderId="0"/>
    <xf numFmtId="0" fontId="30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0" fillId="0" borderId="0"/>
    <xf numFmtId="0" fontId="30" fillId="3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176" fontId="0" fillId="0" borderId="0"/>
    <xf numFmtId="0" fontId="30" fillId="39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/>
    <xf numFmtId="0" fontId="30" fillId="35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176" fontId="40" fillId="0" borderId="0"/>
    <xf numFmtId="179" fontId="40" fillId="0" borderId="0"/>
    <xf numFmtId="179" fontId="40" fillId="0" borderId="0"/>
    <xf numFmtId="177" fontId="0" fillId="0" borderId="0"/>
    <xf numFmtId="177" fontId="39" fillId="0" borderId="0"/>
    <xf numFmtId="176" fontId="39" fillId="0" borderId="0"/>
    <xf numFmtId="176" fontId="0" fillId="0" borderId="0"/>
    <xf numFmtId="179" fontId="0" fillId="0" borderId="0"/>
    <xf numFmtId="180" fontId="50" fillId="0" borderId="0"/>
    <xf numFmtId="176" fontId="50" fillId="0" borderId="0"/>
    <xf numFmtId="179" fontId="50" fillId="0" borderId="0"/>
  </cellStyleXfs>
  <cellXfs count="181">
    <xf numFmtId="176" fontId="0" fillId="0" borderId="0" xfId="0"/>
    <xf numFmtId="49" fontId="1" fillId="0" borderId="0" xfId="50" applyNumberFormat="1" applyFont="1" applyAlignment="1">
      <alignment horizontal="center" vertical="center"/>
    </xf>
    <xf numFmtId="176" fontId="1" fillId="0" borderId="0" xfId="50" applyFont="1" applyAlignment="1">
      <alignment horizontal="left" vertical="center"/>
    </xf>
    <xf numFmtId="181" fontId="1" fillId="0" borderId="0" xfId="10" applyNumberFormat="1" applyFont="1" applyAlignment="1">
      <alignment horizontal="center" vertical="top"/>
    </xf>
    <xf numFmtId="181" fontId="1" fillId="0" borderId="0" xfId="10" applyNumberFormat="1" applyFont="1" applyAlignment="1">
      <alignment vertical="center"/>
    </xf>
    <xf numFmtId="0" fontId="1" fillId="0" borderId="0" xfId="10" applyNumberFormat="1" applyFont="1" applyAlignment="1">
      <alignment vertical="top"/>
    </xf>
    <xf numFmtId="176" fontId="1" fillId="0" borderId="0" xfId="50" applyNumberFormat="1" applyFont="1" applyAlignment="1">
      <alignment horizontal="right" vertical="top"/>
    </xf>
    <xf numFmtId="176" fontId="1" fillId="0" borderId="0" xfId="50" applyNumberFormat="1" applyFont="1" applyAlignment="1">
      <alignment horizontal="right" vertical="center"/>
    </xf>
    <xf numFmtId="176" fontId="2" fillId="0" borderId="0" xfId="5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176" fontId="4" fillId="2" borderId="2" xfId="0" applyFont="1" applyFill="1" applyBorder="1" applyAlignment="1">
      <alignment vertical="center"/>
    </xf>
    <xf numFmtId="181" fontId="4" fillId="2" borderId="2" xfId="10" applyNumberFormat="1" applyFont="1" applyFill="1" applyBorder="1" applyAlignment="1">
      <alignment horizontal="center" vertical="center"/>
    </xf>
    <xf numFmtId="181" fontId="4" fillId="2" borderId="2" xfId="10" applyNumberFormat="1" applyFont="1" applyFill="1" applyBorder="1" applyAlignment="1">
      <alignment vertical="center"/>
    </xf>
    <xf numFmtId="0" fontId="4" fillId="2" borderId="2" xfId="1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6" fillId="2" borderId="3" xfId="31" applyFont="1" applyFill="1" applyBorder="1" applyAlignment="1">
      <alignment vertical="center" wrapText="1"/>
    </xf>
    <xf numFmtId="176" fontId="4" fillId="3" borderId="4" xfId="7" applyFont="1" applyFill="1" applyBorder="1" applyAlignment="1">
      <alignment horizontal="center" vertical="center"/>
    </xf>
    <xf numFmtId="176" fontId="4" fillId="3" borderId="5" xfId="7" applyFont="1" applyFill="1" applyBorder="1" applyAlignment="1">
      <alignment horizontal="center" vertical="center"/>
    </xf>
    <xf numFmtId="181" fontId="4" fillId="3" borderId="5" xfId="10" applyNumberFormat="1" applyFont="1" applyFill="1" applyBorder="1" applyAlignment="1">
      <alignment horizontal="center" vertical="center"/>
    </xf>
    <xf numFmtId="181" fontId="4" fillId="3" borderId="5" xfId="10" applyNumberFormat="1" applyFont="1" applyFill="1" applyBorder="1" applyAlignment="1">
      <alignment vertical="center" wrapText="1"/>
    </xf>
    <xf numFmtId="0" fontId="4" fillId="3" borderId="5" xfId="10" applyNumberFormat="1" applyFont="1" applyFill="1" applyBorder="1" applyAlignment="1">
      <alignment vertical="center" wrapText="1"/>
    </xf>
    <xf numFmtId="176" fontId="4" fillId="3" borderId="5" xfId="7" applyNumberFormat="1" applyFont="1" applyFill="1" applyBorder="1" applyAlignment="1">
      <alignment horizontal="right" vertical="center" wrapText="1"/>
    </xf>
    <xf numFmtId="176" fontId="4" fillId="3" borderId="6" xfId="7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left" vertical="center"/>
    </xf>
    <xf numFmtId="176" fontId="3" fillId="4" borderId="5" xfId="0" applyFont="1" applyFill="1" applyBorder="1" applyAlignment="1">
      <alignment vertical="center"/>
    </xf>
    <xf numFmtId="181" fontId="3" fillId="4" borderId="5" xfId="10" applyNumberFormat="1" applyFont="1" applyFill="1" applyBorder="1" applyAlignment="1">
      <alignment horizontal="center" vertical="center"/>
    </xf>
    <xf numFmtId="181" fontId="6" fillId="4" borderId="5" xfId="10" applyNumberFormat="1" applyFont="1" applyFill="1" applyBorder="1" applyAlignment="1">
      <alignment vertical="center"/>
    </xf>
    <xf numFmtId="0" fontId="6" fillId="4" borderId="5" xfId="1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horizontal="right" vertical="center"/>
    </xf>
    <xf numFmtId="176" fontId="6" fillId="4" borderId="6" xfId="31" applyFont="1" applyFill="1" applyBorder="1" applyAlignment="1">
      <alignment vertical="center" wrapText="1"/>
    </xf>
    <xf numFmtId="49" fontId="7" fillId="5" borderId="4" xfId="25" applyNumberFormat="1" applyFont="1" applyFill="1" applyBorder="1" applyAlignment="1">
      <alignment horizontal="center" vertical="center"/>
    </xf>
    <xf numFmtId="176" fontId="7" fillId="5" borderId="5" xfId="69" applyFont="1" applyFill="1" applyBorder="1" applyAlignment="1">
      <alignment vertical="center"/>
    </xf>
    <xf numFmtId="181" fontId="7" fillId="5" borderId="5" xfId="10" applyNumberFormat="1" applyFont="1" applyFill="1" applyBorder="1" applyAlignment="1">
      <alignment horizontal="center" vertical="center"/>
    </xf>
    <xf numFmtId="181" fontId="7" fillId="5" borderId="5" xfId="10" applyNumberFormat="1" applyFont="1" applyFill="1" applyBorder="1" applyAlignment="1">
      <alignment vertical="center" wrapText="1"/>
    </xf>
    <xf numFmtId="0" fontId="7" fillId="5" borderId="5" xfId="10" applyNumberFormat="1" applyFont="1" applyFill="1" applyBorder="1" applyAlignment="1">
      <alignment vertical="center"/>
    </xf>
    <xf numFmtId="176" fontId="7" fillId="5" borderId="5" xfId="69" applyFont="1" applyFill="1" applyBorder="1" applyAlignment="1">
      <alignment horizontal="right" vertical="center"/>
    </xf>
    <xf numFmtId="176" fontId="7" fillId="5" borderId="5" xfId="39" applyNumberFormat="1" applyFont="1" applyFill="1" applyBorder="1" applyAlignment="1">
      <alignment horizontal="right" vertical="center" wrapText="1"/>
    </xf>
    <xf numFmtId="49" fontId="7" fillId="5" borderId="7" xfId="25" applyNumberFormat="1" applyFont="1" applyFill="1" applyBorder="1" applyAlignment="1">
      <alignment horizontal="center" vertical="center"/>
    </xf>
    <xf numFmtId="176" fontId="8" fillId="0" borderId="4" xfId="31" applyNumberFormat="1" applyFont="1" applyFill="1" applyBorder="1" applyAlignment="1">
      <alignment horizontal="center" vertical="center"/>
    </xf>
    <xf numFmtId="176" fontId="8" fillId="0" borderId="5" xfId="53" applyFont="1" applyFill="1" applyBorder="1" applyAlignment="1">
      <alignment vertical="center" wrapText="1"/>
    </xf>
    <xf numFmtId="176" fontId="8" fillId="0" borderId="5" xfId="53" applyFont="1" applyFill="1" applyBorder="1" applyAlignment="1">
      <alignment horizontal="center" vertical="center" wrapText="1"/>
    </xf>
    <xf numFmtId="181" fontId="8" fillId="0" borderId="5" xfId="10" applyNumberFormat="1" applyFont="1" applyFill="1" applyBorder="1" applyAlignment="1">
      <alignment vertical="center" wrapText="1"/>
    </xf>
    <xf numFmtId="0" fontId="8" fillId="0" borderId="5" xfId="10" applyNumberFormat="1" applyFont="1" applyFill="1" applyBorder="1" applyAlignment="1">
      <alignment vertical="center" wrapText="1"/>
    </xf>
    <xf numFmtId="176" fontId="9" fillId="0" borderId="5" xfId="53" applyNumberFormat="1" applyFont="1" applyFill="1" applyBorder="1" applyAlignment="1">
      <alignment horizontal="right" vertical="center"/>
    </xf>
    <xf numFmtId="176" fontId="8" fillId="5" borderId="5" xfId="3" applyNumberFormat="1" applyFont="1" applyFill="1" applyBorder="1" applyAlignment="1">
      <alignment horizontal="right" vertical="center" wrapText="1"/>
    </xf>
    <xf numFmtId="10" fontId="8" fillId="0" borderId="6" xfId="3" applyNumberFormat="1" applyFont="1" applyBorder="1" applyAlignment="1">
      <alignment horizontal="left" vertical="center" wrapText="1"/>
    </xf>
    <xf numFmtId="181" fontId="8" fillId="0" borderId="5" xfId="10" applyNumberFormat="1" applyFont="1" applyFill="1" applyBorder="1" applyAlignment="1">
      <alignment horizontal="center" vertical="center" wrapText="1"/>
    </xf>
    <xf numFmtId="176" fontId="10" fillId="5" borderId="5" xfId="69" applyFont="1" applyFill="1" applyBorder="1" applyAlignment="1">
      <alignment horizontal="right" vertical="center"/>
    </xf>
    <xf numFmtId="10" fontId="7" fillId="5" borderId="6" xfId="39" applyNumberFormat="1" applyFont="1" applyFill="1" applyBorder="1" applyAlignment="1">
      <alignment horizontal="center" vertical="center" wrapText="1"/>
    </xf>
    <xf numFmtId="176" fontId="1" fillId="0" borderId="4" xfId="3" applyNumberFormat="1" applyFont="1" applyFill="1" applyBorder="1" applyAlignment="1">
      <alignment horizontal="center" vertical="center"/>
    </xf>
    <xf numFmtId="176" fontId="8" fillId="0" borderId="5" xfId="53" applyNumberFormat="1" applyFont="1" applyFill="1" applyBorder="1" applyAlignment="1">
      <alignment horizontal="right" vertical="center"/>
    </xf>
    <xf numFmtId="176" fontId="6" fillId="5" borderId="5" xfId="0" applyNumberFormat="1" applyFont="1" applyFill="1" applyBorder="1" applyAlignment="1">
      <alignment horizontal="right" vertical="center"/>
    </xf>
    <xf numFmtId="49" fontId="1" fillId="0" borderId="8" xfId="50" applyNumberFormat="1" applyFont="1" applyBorder="1" applyAlignment="1">
      <alignment horizontal="center" vertical="center"/>
    </xf>
    <xf numFmtId="176" fontId="1" fillId="0" borderId="0" xfId="50" applyFont="1" applyBorder="1" applyAlignment="1">
      <alignment horizontal="left" vertical="center"/>
    </xf>
    <xf numFmtId="181" fontId="1" fillId="0" borderId="0" xfId="10" applyNumberFormat="1" applyFont="1" applyBorder="1" applyAlignment="1">
      <alignment horizontal="center" vertical="top"/>
    </xf>
    <xf numFmtId="181" fontId="1" fillId="0" borderId="0" xfId="10" applyNumberFormat="1" applyFont="1" applyBorder="1" applyAlignment="1">
      <alignment vertical="center"/>
    </xf>
    <xf numFmtId="0" fontId="1" fillId="0" borderId="0" xfId="10" applyNumberFormat="1" applyFont="1" applyBorder="1" applyAlignment="1">
      <alignment vertical="top"/>
    </xf>
    <xf numFmtId="176" fontId="1" fillId="0" borderId="0" xfId="50" applyNumberFormat="1" applyFont="1" applyBorder="1" applyAlignment="1">
      <alignment horizontal="right" vertical="top"/>
    </xf>
    <xf numFmtId="176" fontId="1" fillId="0" borderId="0" xfId="50" applyNumberFormat="1" applyFont="1" applyBorder="1" applyAlignment="1">
      <alignment horizontal="right" vertical="center"/>
    </xf>
    <xf numFmtId="176" fontId="1" fillId="0" borderId="9" xfId="50" applyFont="1" applyBorder="1" applyAlignment="1">
      <alignment horizontal="left" vertical="center"/>
    </xf>
    <xf numFmtId="176" fontId="8" fillId="6" borderId="5" xfId="53" applyFont="1" applyFill="1" applyBorder="1" applyAlignment="1">
      <alignment vertical="center" wrapText="1"/>
    </xf>
    <xf numFmtId="181" fontId="8" fillId="6" borderId="5" xfId="10" applyNumberFormat="1" applyFont="1" applyFill="1" applyBorder="1" applyAlignment="1">
      <alignment vertical="center" wrapText="1"/>
    </xf>
    <xf numFmtId="0" fontId="11" fillId="6" borderId="5" xfId="10" applyNumberFormat="1" applyFont="1" applyFill="1" applyBorder="1" applyAlignment="1">
      <alignment vertical="center" wrapText="1"/>
    </xf>
    <xf numFmtId="182" fontId="8" fillId="6" borderId="5" xfId="53" applyNumberFormat="1" applyFont="1" applyFill="1" applyBorder="1" applyAlignment="1">
      <alignment horizontal="right" vertical="center"/>
    </xf>
    <xf numFmtId="182" fontId="8" fillId="0" borderId="5" xfId="53" applyNumberFormat="1" applyFont="1" applyFill="1" applyBorder="1" applyAlignment="1">
      <alignment horizontal="right" vertical="center"/>
    </xf>
    <xf numFmtId="10" fontId="8" fillId="0" borderId="10" xfId="0" applyNumberFormat="1" applyFont="1" applyFill="1" applyBorder="1" applyAlignment="1">
      <alignment horizontal="left" vertical="center" wrapText="1"/>
    </xf>
    <xf numFmtId="179" fontId="4" fillId="3" borderId="5" xfId="61" applyFont="1" applyFill="1" applyBorder="1" applyAlignment="1">
      <alignment horizontal="left" vertical="center"/>
    </xf>
    <xf numFmtId="181" fontId="7" fillId="5" borderId="5" xfId="17" applyNumberFormat="1" applyFont="1" applyFill="1" applyBorder="1" applyAlignment="1">
      <alignment horizontal="center" vertical="center"/>
    </xf>
    <xf numFmtId="181" fontId="7" fillId="5" borderId="5" xfId="17" applyNumberFormat="1" applyFont="1" applyFill="1" applyBorder="1" applyAlignment="1">
      <alignment vertical="center" wrapText="1"/>
    </xf>
    <xf numFmtId="0" fontId="7" fillId="5" borderId="5" xfId="17" applyNumberFormat="1" applyFont="1" applyFill="1" applyBorder="1" applyAlignment="1">
      <alignment vertical="center"/>
    </xf>
    <xf numFmtId="179" fontId="7" fillId="5" borderId="5" xfId="70" applyFont="1" applyFill="1" applyBorder="1" applyAlignment="1">
      <alignment horizontal="right" vertical="center"/>
    </xf>
    <xf numFmtId="49" fontId="7" fillId="5" borderId="7" xfId="67" applyNumberFormat="1" applyFont="1" applyFill="1" applyBorder="1" applyAlignment="1">
      <alignment horizontal="left" vertical="center"/>
    </xf>
    <xf numFmtId="181" fontId="8" fillId="0" borderId="5" xfId="17" applyNumberFormat="1" applyFont="1" applyFill="1" applyBorder="1" applyAlignment="1">
      <alignment horizontal="right" vertical="center" wrapText="1"/>
    </xf>
    <xf numFmtId="177" fontId="8" fillId="0" borderId="5" xfId="42" applyNumberFormat="1" applyFont="1" applyFill="1" applyBorder="1" applyAlignment="1">
      <alignment horizontal="right" vertical="center"/>
    </xf>
    <xf numFmtId="177" fontId="8" fillId="0" borderId="5" xfId="42" applyFont="1" applyFill="1" applyBorder="1" applyAlignment="1">
      <alignment horizontal="left" vertical="center" wrapText="1"/>
    </xf>
    <xf numFmtId="181" fontId="8" fillId="6" borderId="5" xfId="17" applyNumberFormat="1" applyFont="1" applyFill="1" applyBorder="1" applyAlignment="1">
      <alignment horizontal="center" vertical="center" wrapText="1"/>
    </xf>
    <xf numFmtId="181" fontId="8" fillId="0" borderId="5" xfId="17" applyNumberFormat="1" applyFont="1" applyFill="1" applyBorder="1" applyAlignment="1">
      <alignment vertical="center" wrapText="1"/>
    </xf>
    <xf numFmtId="0" fontId="8" fillId="0" borderId="5" xfId="17" applyNumberFormat="1" applyFont="1" applyFill="1" applyBorder="1" applyAlignment="1">
      <alignment vertical="center" wrapText="1"/>
    </xf>
    <xf numFmtId="177" fontId="8" fillId="0" borderId="5" xfId="42" applyFont="1" applyFill="1" applyBorder="1" applyAlignment="1">
      <alignment horizontal="right" vertical="center"/>
    </xf>
    <xf numFmtId="179" fontId="8" fillId="0" borderId="5" xfId="64" applyNumberFormat="1" applyFont="1" applyFill="1" applyBorder="1" applyAlignment="1">
      <alignment horizontal="left" vertical="center" wrapText="1"/>
    </xf>
    <xf numFmtId="177" fontId="8" fillId="0" borderId="7" xfId="64" applyFont="1" applyFill="1" applyBorder="1" applyAlignment="1">
      <alignment horizontal="left" vertical="center" wrapText="1"/>
    </xf>
    <xf numFmtId="182" fontId="9" fillId="0" borderId="5" xfId="53" applyNumberFormat="1" applyFont="1" applyFill="1" applyBorder="1" applyAlignment="1">
      <alignment horizontal="right" vertical="center"/>
    </xf>
    <xf numFmtId="177" fontId="8" fillId="0" borderId="6" xfId="64" applyNumberFormat="1" applyFont="1" applyFill="1" applyBorder="1" applyAlignment="1">
      <alignment horizontal="left" vertical="center" wrapText="1"/>
    </xf>
    <xf numFmtId="177" fontId="8" fillId="0" borderId="6" xfId="64" applyNumberFormat="1" applyFont="1" applyBorder="1" applyAlignment="1">
      <alignment horizontal="left" vertical="center" wrapText="1"/>
    </xf>
    <xf numFmtId="181" fontId="8" fillId="0" borderId="5" xfId="10" applyNumberFormat="1" applyFont="1" applyFill="1" applyBorder="1" applyAlignment="1">
      <alignment horizontal="right" vertical="center" wrapText="1"/>
    </xf>
    <xf numFmtId="10" fontId="8" fillId="0" borderId="6" xfId="0" applyNumberFormat="1" applyFont="1" applyFill="1" applyBorder="1" applyAlignment="1">
      <alignment horizontal="left" vertical="center" wrapText="1"/>
    </xf>
    <xf numFmtId="176" fontId="6" fillId="4" borderId="6" xfId="0" applyNumberFormat="1" applyFont="1" applyFill="1" applyBorder="1" applyAlignment="1">
      <alignment vertical="center"/>
    </xf>
    <xf numFmtId="176" fontId="8" fillId="0" borderId="6" xfId="3" applyNumberFormat="1" applyFont="1" applyBorder="1" applyAlignment="1">
      <alignment horizontal="left" vertical="center" wrapText="1"/>
    </xf>
    <xf numFmtId="177" fontId="8" fillId="0" borderId="7" xfId="64" applyNumberFormat="1" applyFont="1" applyBorder="1" applyAlignment="1">
      <alignment horizontal="left" vertical="center" wrapText="1"/>
    </xf>
    <xf numFmtId="181" fontId="8" fillId="0" borderId="5" xfId="17" applyNumberFormat="1" applyFont="1" applyFill="1" applyBorder="1" applyAlignment="1">
      <alignment horizontal="center" vertical="center" wrapText="1"/>
    </xf>
    <xf numFmtId="176" fontId="12" fillId="6" borderId="5" xfId="69" applyFont="1" applyFill="1" applyBorder="1" applyAlignment="1">
      <alignment vertical="center"/>
    </xf>
    <xf numFmtId="181" fontId="12" fillId="6" borderId="5" xfId="10" applyNumberFormat="1" applyFont="1" applyFill="1" applyBorder="1" applyAlignment="1">
      <alignment horizontal="center" vertical="center" wrapText="1"/>
    </xf>
    <xf numFmtId="0" fontId="12" fillId="6" borderId="5" xfId="10" applyNumberFormat="1" applyFont="1" applyFill="1" applyBorder="1" applyAlignment="1">
      <alignment horizontal="center" vertical="center"/>
    </xf>
    <xf numFmtId="49" fontId="12" fillId="6" borderId="7" xfId="25" applyNumberFormat="1" applyFont="1" applyFill="1" applyBorder="1" applyAlignment="1">
      <alignment horizontal="left" vertical="center"/>
    </xf>
    <xf numFmtId="0" fontId="11" fillId="6" borderId="5" xfId="10" applyNumberFormat="1" applyFont="1" applyFill="1" applyBorder="1" applyAlignment="1">
      <alignment horizontal="center" vertical="center" wrapText="1"/>
    </xf>
    <xf numFmtId="0" fontId="11" fillId="0" borderId="5" xfId="10" applyNumberFormat="1" applyFont="1" applyFill="1" applyBorder="1" applyAlignment="1">
      <alignment horizontal="center" vertical="center" wrapText="1"/>
    </xf>
    <xf numFmtId="7" fontId="9" fillId="0" borderId="5" xfId="53" applyNumberFormat="1" applyFont="1" applyFill="1" applyBorder="1" applyAlignment="1">
      <alignment horizontal="right" vertical="center"/>
    </xf>
    <xf numFmtId="177" fontId="8" fillId="0" borderId="5" xfId="42" applyFont="1" applyFill="1" applyBorder="1" applyAlignment="1">
      <alignment vertical="center" wrapText="1"/>
    </xf>
    <xf numFmtId="176" fontId="8" fillId="7" borderId="5" xfId="3" applyNumberFormat="1" applyFont="1" applyFill="1" applyBorder="1" applyAlignment="1">
      <alignment horizontal="right" vertical="center" wrapText="1"/>
    </xf>
    <xf numFmtId="176" fontId="6" fillId="4" borderId="6" xfId="0" applyNumberFormat="1" applyFont="1" applyFill="1" applyBorder="1" applyAlignment="1">
      <alignment horizontal="right" vertical="center"/>
    </xf>
    <xf numFmtId="176" fontId="4" fillId="3" borderId="6" xfId="7" applyNumberFormat="1" applyFont="1" applyFill="1" applyBorder="1" applyAlignment="1">
      <alignment horizontal="right" vertical="center" wrapText="1"/>
    </xf>
    <xf numFmtId="176" fontId="7" fillId="3" borderId="11" xfId="31" applyFont="1" applyFill="1" applyBorder="1" applyAlignment="1">
      <alignment horizontal="center" vertical="center"/>
    </xf>
    <xf numFmtId="176" fontId="7" fillId="3" borderId="12" xfId="31" applyFont="1" applyFill="1" applyBorder="1" applyAlignment="1">
      <alignment horizontal="left" vertical="center"/>
    </xf>
    <xf numFmtId="181" fontId="7" fillId="3" borderId="12" xfId="10" applyNumberFormat="1" applyFont="1" applyFill="1" applyBorder="1" applyAlignment="1">
      <alignment horizontal="center" vertical="center"/>
    </xf>
    <xf numFmtId="181" fontId="7" fillId="3" borderId="12" xfId="10" applyNumberFormat="1" applyFont="1" applyFill="1" applyBorder="1" applyAlignment="1">
      <alignment vertical="center" wrapText="1"/>
    </xf>
    <xf numFmtId="0" fontId="7" fillId="3" borderId="12" xfId="10" applyNumberFormat="1" applyFont="1" applyFill="1" applyBorder="1" applyAlignment="1">
      <alignment vertical="center" wrapText="1"/>
    </xf>
    <xf numFmtId="176" fontId="7" fillId="3" borderId="12" xfId="31" applyNumberFormat="1" applyFont="1" applyFill="1" applyBorder="1" applyAlignment="1">
      <alignment horizontal="right" vertical="center" wrapText="1"/>
    </xf>
    <xf numFmtId="176" fontId="7" fillId="3" borderId="13" xfId="31" applyFont="1" applyFill="1" applyBorder="1" applyAlignment="1">
      <alignment horizontal="center" vertical="center" wrapText="1"/>
    </xf>
    <xf numFmtId="176" fontId="1" fillId="0" borderId="14" xfId="3" applyNumberFormat="1" applyFont="1" applyFill="1" applyBorder="1" applyAlignment="1">
      <alignment horizontal="center" vertical="center"/>
    </xf>
    <xf numFmtId="176" fontId="8" fillId="0" borderId="15" xfId="53" applyFont="1" applyFill="1" applyBorder="1" applyAlignment="1">
      <alignment horizontal="left" vertical="center" wrapText="1"/>
    </xf>
    <xf numFmtId="177" fontId="8" fillId="0" borderId="15" xfId="10" applyNumberFormat="1" applyFont="1" applyFill="1" applyBorder="1" applyAlignment="1">
      <alignment horizontal="left" vertical="center" wrapText="1"/>
    </xf>
    <xf numFmtId="181" fontId="8" fillId="0" borderId="15" xfId="10" applyNumberFormat="1" applyFont="1" applyFill="1" applyBorder="1" applyAlignment="1">
      <alignment vertical="center" wrapText="1"/>
    </xf>
    <xf numFmtId="0" fontId="8" fillId="0" borderId="15" xfId="10" applyNumberFormat="1" applyFont="1" applyFill="1" applyBorder="1" applyAlignment="1">
      <alignment vertical="center" wrapText="1"/>
    </xf>
    <xf numFmtId="176" fontId="8" fillId="0" borderId="15" xfId="53" applyFont="1" applyBorder="1" applyAlignment="1">
      <alignment horizontal="right" vertical="center"/>
    </xf>
    <xf numFmtId="179" fontId="8" fillId="0" borderId="15" xfId="64" applyNumberFormat="1" applyFont="1" applyFill="1" applyBorder="1" applyAlignment="1">
      <alignment horizontal="left" vertical="center" wrapText="1"/>
    </xf>
    <xf numFmtId="177" fontId="8" fillId="0" borderId="16" xfId="64" applyNumberFormat="1" applyFont="1" applyBorder="1" applyAlignment="1">
      <alignment horizontal="left" vertical="center" wrapText="1"/>
    </xf>
    <xf numFmtId="49" fontId="3" fillId="4" borderId="17" xfId="0" applyNumberFormat="1" applyFont="1" applyFill="1" applyBorder="1" applyAlignment="1">
      <alignment horizontal="left" vertical="center"/>
    </xf>
    <xf numFmtId="176" fontId="3" fillId="4" borderId="18" xfId="0" applyFont="1" applyFill="1" applyBorder="1" applyAlignment="1">
      <alignment vertical="center"/>
    </xf>
    <xf numFmtId="181" fontId="3" fillId="4" borderId="18" xfId="10" applyNumberFormat="1" applyFont="1" applyFill="1" applyBorder="1" applyAlignment="1">
      <alignment horizontal="center" vertical="center"/>
    </xf>
    <xf numFmtId="181" fontId="6" fillId="4" borderId="18" xfId="10" applyNumberFormat="1" applyFont="1" applyFill="1" applyBorder="1" applyAlignment="1">
      <alignment vertical="center"/>
    </xf>
    <xf numFmtId="0" fontId="6" fillId="4" borderId="18" xfId="10" applyNumberFormat="1" applyFont="1" applyFill="1" applyBorder="1" applyAlignment="1">
      <alignment vertical="center"/>
    </xf>
    <xf numFmtId="176" fontId="6" fillId="4" borderId="18" xfId="0" applyNumberFormat="1" applyFont="1" applyFill="1" applyBorder="1" applyAlignment="1">
      <alignment horizontal="right" vertical="center"/>
    </xf>
    <xf numFmtId="176" fontId="6" fillId="4" borderId="19" xfId="31" applyFont="1" applyFill="1" applyBorder="1" applyAlignment="1">
      <alignment vertical="center" wrapText="1"/>
    </xf>
    <xf numFmtId="181" fontId="1" fillId="0" borderId="0" xfId="10" applyNumberFormat="1" applyFont="1" applyAlignment="1">
      <alignment horizontal="center" vertical="center"/>
    </xf>
    <xf numFmtId="0" fontId="1" fillId="0" borderId="0" xfId="10" applyNumberFormat="1" applyFont="1" applyAlignment="1">
      <alignment vertical="center"/>
    </xf>
    <xf numFmtId="176" fontId="1" fillId="0" borderId="0" xfId="50" applyFont="1" applyAlignment="1">
      <alignment horizontal="right" vertical="center"/>
    </xf>
    <xf numFmtId="10" fontId="2" fillId="0" borderId="0" xfId="50" applyNumberFormat="1" applyFont="1" applyAlignment="1">
      <alignment horizontal="left" vertical="center"/>
    </xf>
    <xf numFmtId="176" fontId="13" fillId="0" borderId="0" xfId="0" applyFont="1" applyAlignment="1"/>
    <xf numFmtId="176" fontId="14" fillId="0" borderId="0" xfId="65" applyFont="1" applyFill="1" applyBorder="1"/>
    <xf numFmtId="49" fontId="15" fillId="8" borderId="20" xfId="0" applyNumberFormat="1" applyFont="1" applyFill="1" applyBorder="1" applyAlignment="1">
      <alignment horizontal="center" vertical="center"/>
    </xf>
    <xf numFmtId="176" fontId="15" fillId="8" borderId="21" xfId="0" applyNumberFormat="1" applyFont="1" applyFill="1" applyBorder="1" applyAlignment="1">
      <alignment horizontal="center" vertical="center"/>
    </xf>
    <xf numFmtId="176" fontId="16" fillId="8" borderId="8" xfId="0" applyNumberFormat="1" applyFont="1" applyFill="1" applyBorder="1" applyAlignment="1">
      <alignment vertical="center"/>
    </xf>
    <xf numFmtId="40" fontId="16" fillId="8" borderId="9" xfId="0" applyNumberFormat="1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40" fontId="18" fillId="9" borderId="23" xfId="0" applyNumberFormat="1" applyFont="1" applyFill="1" applyBorder="1" applyAlignment="1">
      <alignment horizontal="center" vertical="center" wrapText="1"/>
    </xf>
    <xf numFmtId="49" fontId="19" fillId="8" borderId="24" xfId="0" applyNumberFormat="1" applyFont="1" applyFill="1" applyBorder="1" applyAlignment="1">
      <alignment vertical="center"/>
    </xf>
    <xf numFmtId="49" fontId="20" fillId="8" borderId="24" xfId="0" applyNumberFormat="1" applyFont="1" applyFill="1" applyBorder="1" applyAlignment="1">
      <alignment vertical="center" wrapText="1"/>
    </xf>
    <xf numFmtId="49" fontId="19" fillId="8" borderId="25" xfId="0" applyNumberFormat="1" applyFont="1" applyFill="1" applyBorder="1" applyAlignment="1">
      <alignment vertical="center"/>
    </xf>
    <xf numFmtId="49" fontId="19" fillId="8" borderId="26" xfId="0" applyNumberFormat="1" applyFont="1" applyFill="1" applyBorder="1" applyAlignment="1">
      <alignment vertical="center"/>
    </xf>
    <xf numFmtId="49" fontId="20" fillId="8" borderId="24" xfId="0" applyNumberFormat="1" applyFont="1" applyFill="1" applyBorder="1" applyAlignment="1">
      <alignment vertical="center"/>
    </xf>
    <xf numFmtId="176" fontId="19" fillId="8" borderId="27" xfId="0" applyNumberFormat="1" applyFont="1" applyFill="1" applyBorder="1" applyAlignment="1">
      <alignment vertical="center"/>
    </xf>
    <xf numFmtId="40" fontId="13" fillId="8" borderId="28" xfId="0" applyNumberFormat="1" applyFont="1" applyFill="1" applyBorder="1" applyAlignment="1">
      <alignment vertical="center"/>
    </xf>
    <xf numFmtId="40" fontId="13" fillId="9" borderId="23" xfId="0" applyNumberFormat="1" applyFont="1" applyFill="1" applyBorder="1" applyAlignment="1">
      <alignment vertical="center"/>
    </xf>
    <xf numFmtId="0" fontId="21" fillId="0" borderId="6" xfId="0" applyNumberFormat="1" applyFont="1" applyBorder="1" applyAlignment="1">
      <alignment horizontal="left" vertical="center"/>
    </xf>
    <xf numFmtId="0" fontId="22" fillId="0" borderId="6" xfId="0" applyNumberFormat="1" applyFont="1" applyBorder="1" applyAlignment="1">
      <alignment horizontal="left" vertical="center"/>
    </xf>
    <xf numFmtId="0" fontId="23" fillId="0" borderId="19" xfId="12" applyNumberFormat="1" applyBorder="1" applyAlignment="1" applyProtection="1">
      <alignment horizontal="left" vertical="center"/>
    </xf>
    <xf numFmtId="176" fontId="16" fillId="8" borderId="29" xfId="0" applyNumberFormat="1" applyFont="1" applyFill="1" applyBorder="1" applyAlignment="1">
      <alignment vertical="center"/>
    </xf>
    <xf numFmtId="40" fontId="16" fillId="8" borderId="30" xfId="0" applyNumberFormat="1" applyFont="1" applyFill="1" applyBorder="1" applyAlignment="1">
      <alignment vertical="center"/>
    </xf>
    <xf numFmtId="49" fontId="24" fillId="9" borderId="31" xfId="0" applyNumberFormat="1" applyFont="1" applyFill="1" applyBorder="1" applyAlignment="1">
      <alignment vertical="center" wrapText="1"/>
    </xf>
    <xf numFmtId="40" fontId="16" fillId="9" borderId="32" xfId="0" applyNumberFormat="1" applyFont="1" applyFill="1" applyBorder="1" applyAlignment="1">
      <alignment vertical="center"/>
    </xf>
    <xf numFmtId="49" fontId="16" fillId="8" borderId="33" xfId="0" applyNumberFormat="1" applyFont="1" applyFill="1" applyBorder="1" applyAlignment="1">
      <alignment vertical="center"/>
    </xf>
    <xf numFmtId="40" fontId="16" fillId="8" borderId="34" xfId="0" applyNumberFormat="1" applyFont="1" applyFill="1" applyBorder="1" applyAlignment="1">
      <alignment vertical="center"/>
    </xf>
    <xf numFmtId="49" fontId="24" fillId="9" borderId="35" xfId="0" applyNumberFormat="1" applyFont="1" applyFill="1" applyBorder="1" applyAlignment="1">
      <alignment vertical="center"/>
    </xf>
    <xf numFmtId="40" fontId="24" fillId="9" borderId="36" xfId="0" applyNumberFormat="1" applyFont="1" applyFill="1" applyBorder="1" applyAlignment="1">
      <alignment horizontal="right" vertical="center" wrapText="1"/>
    </xf>
    <xf numFmtId="49" fontId="25" fillId="9" borderId="35" xfId="0" applyNumberFormat="1" applyFont="1" applyFill="1" applyBorder="1" applyAlignment="1">
      <alignment vertical="center"/>
    </xf>
    <xf numFmtId="183" fontId="24" fillId="9" borderId="35" xfId="0" applyNumberFormat="1" applyFont="1" applyFill="1" applyBorder="1" applyAlignment="1">
      <alignment horizontal="right" vertical="center"/>
    </xf>
    <xf numFmtId="49" fontId="24" fillId="6" borderId="0" xfId="0" applyNumberFormat="1" applyFont="1" applyFill="1" applyBorder="1" applyAlignment="1">
      <alignment vertical="center"/>
    </xf>
    <xf numFmtId="40" fontId="24" fillId="6" borderId="0" xfId="0" applyNumberFormat="1" applyFont="1" applyFill="1" applyBorder="1" applyAlignment="1">
      <alignment horizontal="right" vertical="center" wrapText="1"/>
    </xf>
    <xf numFmtId="49" fontId="24" fillId="9" borderId="37" xfId="0" applyNumberFormat="1" applyFont="1" applyFill="1" applyBorder="1" applyAlignment="1">
      <alignment vertical="center" wrapText="1"/>
    </xf>
    <xf numFmtId="40" fontId="16" fillId="9" borderId="38" xfId="0" applyNumberFormat="1" applyFont="1" applyFill="1" applyBorder="1" applyAlignment="1">
      <alignment vertical="center"/>
    </xf>
    <xf numFmtId="49" fontId="16" fillId="8" borderId="39" xfId="0" applyNumberFormat="1" applyFont="1" applyFill="1" applyBorder="1" applyAlignment="1">
      <alignment vertical="center"/>
    </xf>
    <xf numFmtId="176" fontId="26" fillId="0" borderId="0" xfId="0" applyFont="1" applyAlignment="1"/>
    <xf numFmtId="176" fontId="27" fillId="0" borderId="0" xfId="0" applyFont="1" applyAlignment="1"/>
    <xf numFmtId="176" fontId="16" fillId="8" borderId="35" xfId="0" applyNumberFormat="1" applyFont="1" applyFill="1" applyBorder="1" applyAlignment="1">
      <alignment vertical="center"/>
    </xf>
    <xf numFmtId="40" fontId="16" fillId="8" borderId="0" xfId="0" applyNumberFormat="1" applyFont="1" applyFill="1" applyBorder="1" applyAlignment="1">
      <alignment horizontal="left" vertical="center"/>
    </xf>
    <xf numFmtId="176" fontId="28" fillId="0" borderId="0" xfId="0" applyFont="1" applyAlignment="1"/>
    <xf numFmtId="49" fontId="29" fillId="9" borderId="27" xfId="0" applyNumberFormat="1" applyFont="1" applyFill="1" applyBorder="1" applyAlignment="1">
      <alignment horizontal="left" vertical="center" wrapText="1"/>
    </xf>
    <xf numFmtId="40" fontId="24" fillId="9" borderId="40" xfId="0" applyNumberFormat="1" applyFont="1" applyFill="1" applyBorder="1" applyAlignment="1">
      <alignment horizontal="right" vertical="center" wrapText="1"/>
    </xf>
    <xf numFmtId="49" fontId="24" fillId="9" borderId="41" xfId="0" applyNumberFormat="1" applyFont="1" applyFill="1" applyBorder="1" applyAlignment="1">
      <alignment vertical="center"/>
    </xf>
    <xf numFmtId="40" fontId="24" fillId="9" borderId="42" xfId="0" applyNumberFormat="1" applyFont="1" applyFill="1" applyBorder="1" applyAlignment="1">
      <alignment horizontal="right" vertical="center" wrapText="1"/>
    </xf>
    <xf numFmtId="176" fontId="16" fillId="8" borderId="43" xfId="0" applyNumberFormat="1" applyFont="1" applyFill="1" applyBorder="1" applyAlignment="1">
      <alignment vertical="center"/>
    </xf>
    <xf numFmtId="40" fontId="16" fillId="8" borderId="44" xfId="0" applyNumberFormat="1" applyFont="1" applyFill="1" applyBorder="1" applyAlignment="1">
      <alignment vertical="center"/>
    </xf>
    <xf numFmtId="49" fontId="16" fillId="8" borderId="43" xfId="0" applyNumberFormat="1" applyFont="1" applyFill="1" applyBorder="1" applyAlignment="1">
      <alignment horizontal="left" vertical="center"/>
    </xf>
    <xf numFmtId="49" fontId="16" fillId="8" borderId="44" xfId="0" applyNumberFormat="1" applyFont="1" applyFill="1" applyBorder="1" applyAlignment="1">
      <alignment horizontal="left" vertical="center"/>
    </xf>
    <xf numFmtId="49" fontId="16" fillId="8" borderId="45" xfId="0" applyNumberFormat="1" applyFont="1" applyFill="1" applyBorder="1" applyAlignment="1">
      <alignment horizontal="left" vertical="center"/>
    </xf>
    <xf numFmtId="49" fontId="16" fillId="8" borderId="46" xfId="0" applyNumberFormat="1" applyFont="1" applyFill="1" applyBorder="1" applyAlignment="1">
      <alignment horizontal="left" vertical="center"/>
    </xf>
    <xf numFmtId="176" fontId="16" fillId="0" borderId="0" xfId="0" applyNumberFormat="1" applyFont="1" applyAlignment="1"/>
    <xf numFmtId="40" fontId="16" fillId="0" borderId="0" xfId="0" applyNumberFormat="1" applyFont="1" applyAlignment="1"/>
    <xf numFmtId="176" fontId="13" fillId="0" borderId="0" xfId="0" applyNumberFormat="1" applyFont="1" applyAlignment="1"/>
    <xf numFmtId="40" fontId="13" fillId="0" borderId="0" xfId="0" applyNumberFormat="1" applyFont="1" applyAlignment="1"/>
  </cellXfs>
  <cellStyles count="71">
    <cellStyle name="常规" xfId="0" builtinId="0"/>
    <cellStyle name="货币[0]" xfId="1" builtinId="7"/>
    <cellStyle name="货币" xfId="2" builtinId="4"/>
    <cellStyle name="Normal_mck_ceocircle_20060228 2" xfId="3"/>
    <cellStyle name="20% - 强调文字颜色 3" xfId="4" builtinId="38"/>
    <cellStyle name="输入" xfId="5" builtinId="20"/>
    <cellStyle name="千位分隔[0]" xfId="6" builtinId="6"/>
    <cellStyle name="Normal 2 2 2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Normal 2 2 3" xfId="22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Normal 2 2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Normal 2 2 3 2" xfId="39"/>
    <cellStyle name="20% - 强调文字颜色 5" xfId="40" builtinId="46"/>
    <cellStyle name="强调文字颜色 1" xfId="41" builtinId="29"/>
    <cellStyle name="Normal 3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强调文字颜色 5" xfId="52" builtinId="45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Normal 4" xfId="57"/>
    <cellStyle name="40% - 强调文字颜色 6" xfId="58" builtinId="51"/>
    <cellStyle name="60% - 强调文字颜色 6" xfId="59" builtinId="52"/>
    <cellStyle name="Normal 2 2 2" xfId="60"/>
    <cellStyle name="Normal 2 2 2 3 2" xfId="61"/>
    <cellStyle name="Normal 2 2 3 2 2" xfId="62"/>
    <cellStyle name="Normal 2 3" xfId="63"/>
    <cellStyle name="Normal_mck_ceocircle_20060228 2 2" xfId="64"/>
    <cellStyle name="Normal_mck_ceocircle_20060228_budget_mini_ava_041207.xls" xfId="65"/>
    <cellStyle name="常规 5 2 2 2" xfId="66"/>
    <cellStyle name="常规 5 2 2 3" xfId="67"/>
    <cellStyle name="样式 1 2" xfId="68"/>
    <cellStyle name="样式 1 2 2 2" xfId="69"/>
    <cellStyle name="样式 1 2 2 2 2" xfId="70"/>
  </cellStyles>
  <tableStyles count="0" defaultTableStyle="TableStyleMedium2" defaultPivotStyle="PivotStyleLight16"/>
  <colors>
    <mruColors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B28" sqref="B28"/>
    </sheetView>
  </sheetViews>
  <sheetFormatPr defaultColWidth="11.4444444444444" defaultRowHeight="13.8" outlineLevelCol="4"/>
  <cols>
    <col min="1" max="1" width="44" style="129" customWidth="1"/>
    <col min="2" max="2" width="55.7777777777778" style="129" customWidth="1"/>
    <col min="3" max="16384" width="11.4444444444444" style="129"/>
  </cols>
  <sheetData>
    <row r="1" s="128" customFormat="1" ht="21" spans="1:2">
      <c r="A1" s="130" t="s">
        <v>0</v>
      </c>
      <c r="B1" s="131"/>
    </row>
    <row r="2" s="128" customFormat="1" ht="14.55" spans="1:2">
      <c r="A2" s="132"/>
      <c r="B2" s="133"/>
    </row>
    <row r="3" s="128" customFormat="1" ht="16.35" spans="1:2">
      <c r="A3" s="134" t="s">
        <v>1</v>
      </c>
      <c r="B3" s="135"/>
    </row>
    <row r="4" s="128" customFormat="1" ht="45" customHeight="1" spans="1:2">
      <c r="A4" s="136" t="s">
        <v>2</v>
      </c>
      <c r="B4" s="137" t="s">
        <v>3</v>
      </c>
    </row>
    <row r="5" s="128" customFormat="1" ht="14.55" spans="1:2">
      <c r="A5" s="138" t="s">
        <v>4</v>
      </c>
      <c r="B5" s="136" t="s">
        <v>5</v>
      </c>
    </row>
    <row r="6" s="128" customFormat="1" ht="15.15" spans="1:2">
      <c r="A6" s="139" t="s">
        <v>6</v>
      </c>
      <c r="B6" s="140"/>
    </row>
    <row r="7" s="128" customFormat="1" ht="14.55" spans="1:2">
      <c r="A7" s="141"/>
      <c r="B7" s="142"/>
    </row>
    <row r="8" s="128" customFormat="1" ht="16.35" spans="1:2">
      <c r="A8" s="134" t="s">
        <v>7</v>
      </c>
      <c r="B8" s="143"/>
    </row>
    <row r="9" s="128" customFormat="1" ht="15.6" spans="1:2">
      <c r="A9" s="136" t="s">
        <v>8</v>
      </c>
      <c r="B9" s="144" t="s">
        <v>9</v>
      </c>
    </row>
    <row r="10" s="128" customFormat="1" ht="15.6" spans="1:2">
      <c r="A10" s="138" t="s">
        <v>10</v>
      </c>
      <c r="B10" s="145" t="s">
        <v>11</v>
      </c>
    </row>
    <row r="11" s="128" customFormat="1" ht="15.6" spans="1:2">
      <c r="A11" s="138" t="s">
        <v>12</v>
      </c>
      <c r="B11" s="145" t="s">
        <v>13</v>
      </c>
    </row>
    <row r="12" s="128" customFormat="1" ht="15.6" spans="1:2">
      <c r="A12" s="138" t="s">
        <v>14</v>
      </c>
      <c r="B12" s="145" t="s">
        <v>15</v>
      </c>
    </row>
    <row r="13" s="128" customFormat="1" ht="15.6" spans="1:2">
      <c r="A13" s="138" t="s">
        <v>16</v>
      </c>
      <c r="B13" s="145"/>
    </row>
    <row r="14" s="128" customFormat="1" ht="14.55" spans="1:2">
      <c r="A14" s="139" t="s">
        <v>17</v>
      </c>
      <c r="B14" s="146" t="s">
        <v>18</v>
      </c>
    </row>
    <row r="15" s="128" customFormat="1" spans="1:2">
      <c r="A15" s="147"/>
      <c r="B15" s="148"/>
    </row>
    <row r="16" s="128" customFormat="1" ht="31.2" spans="1:2">
      <c r="A16" s="149" t="s">
        <v>19</v>
      </c>
      <c r="B16" s="150"/>
    </row>
    <row r="17" s="128" customFormat="1" spans="1:2">
      <c r="A17" s="151" t="s">
        <v>20</v>
      </c>
      <c r="B17" s="152">
        <f>quotation!G1</f>
        <v>116503</v>
      </c>
    </row>
    <row r="18" s="128" customFormat="1" ht="16.35" spans="1:2">
      <c r="A18" s="153" t="s">
        <v>21</v>
      </c>
      <c r="B18" s="154">
        <f>SUM(B17:B17)</f>
        <v>116503</v>
      </c>
    </row>
    <row r="19" s="128" customFormat="1" ht="16.35" spans="1:2">
      <c r="A19" s="155" t="s">
        <v>22</v>
      </c>
      <c r="B19" s="156">
        <v>114820</v>
      </c>
    </row>
    <row r="20" s="128" customFormat="1" ht="16.35" spans="1:2">
      <c r="A20" s="157"/>
      <c r="B20" s="158"/>
    </row>
    <row r="21" s="128" customFormat="1" ht="31.2" spans="1:2">
      <c r="A21" s="159" t="s">
        <v>23</v>
      </c>
      <c r="B21" s="160"/>
    </row>
    <row r="22" s="128" customFormat="1" spans="1:2">
      <c r="A22" s="151" t="s">
        <v>24</v>
      </c>
      <c r="B22" s="152">
        <f>quotation!G14</f>
        <v>18600</v>
      </c>
    </row>
    <row r="23" s="128" customFormat="1" spans="1:2">
      <c r="A23" s="161" t="s">
        <v>25</v>
      </c>
      <c r="B23" s="152">
        <f>quotation!G31</f>
        <v>35380</v>
      </c>
    </row>
    <row r="24" s="128" customFormat="1" spans="1:2">
      <c r="A24" s="161" t="s">
        <v>26</v>
      </c>
      <c r="B24" s="152">
        <f>quotation!G45</f>
        <v>43953</v>
      </c>
    </row>
    <row r="25" s="128" customFormat="1" spans="1:2">
      <c r="A25" s="161" t="s">
        <v>27</v>
      </c>
      <c r="B25" s="152">
        <f>quotation!G61</f>
        <v>13770</v>
      </c>
    </row>
    <row r="26" s="128" customFormat="1" ht="15.6" spans="1:5">
      <c r="A26" s="161" t="s">
        <v>28</v>
      </c>
      <c r="B26" s="152">
        <f>quotation!G70</f>
        <v>4800</v>
      </c>
      <c r="D26" s="162"/>
      <c r="E26" s="163"/>
    </row>
    <row r="27" s="128" customFormat="1" ht="16.35" spans="1:5">
      <c r="A27" s="153" t="s">
        <v>21</v>
      </c>
      <c r="B27" s="154">
        <f>SUM(B22:B26)</f>
        <v>116503</v>
      </c>
      <c r="D27" s="162"/>
      <c r="E27" s="163"/>
    </row>
    <row r="28" s="128" customFormat="1" ht="19.95" spans="1:5">
      <c r="A28" s="164"/>
      <c r="B28" s="165"/>
      <c r="D28" s="162"/>
      <c r="E28" s="166"/>
    </row>
    <row r="29" s="128" customFormat="1" ht="16.35" spans="1:2">
      <c r="A29" s="167" t="s">
        <v>29</v>
      </c>
      <c r="B29" s="168">
        <f>B19*0.06</f>
        <v>6889.2</v>
      </c>
    </row>
    <row r="30" s="128" customFormat="1" ht="16.35" spans="1:2">
      <c r="A30" s="169" t="s">
        <v>30</v>
      </c>
      <c r="B30" s="170">
        <f>B29+B19</f>
        <v>121709.2</v>
      </c>
    </row>
    <row r="31" s="128" customFormat="1" spans="1:2">
      <c r="A31" s="171"/>
      <c r="B31" s="172"/>
    </row>
    <row r="32" spans="1:2">
      <c r="A32" s="173" t="s">
        <v>31</v>
      </c>
      <c r="B32" s="174"/>
    </row>
    <row r="33" spans="1:2">
      <c r="A33" s="175" t="s">
        <v>32</v>
      </c>
      <c r="B33" s="176"/>
    </row>
    <row r="34" spans="1:2">
      <c r="A34" s="177"/>
      <c r="B34" s="178"/>
    </row>
    <row r="35" spans="1:2">
      <c r="A35" s="179"/>
      <c r="B35" s="180"/>
    </row>
  </sheetData>
  <mergeCells count="3">
    <mergeCell ref="A1:B1"/>
    <mergeCell ref="A32:B32"/>
    <mergeCell ref="A33:B33"/>
  </mergeCells>
  <hyperlinks>
    <hyperlink ref="B14" r:id="rId1" display="make@cct.cn"/>
  </hyperlinks>
  <pageMargins left="0.7" right="0.7" top="0.75" bottom="0.75" header="0.3" footer="0.3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J71"/>
  <sheetViews>
    <sheetView zoomScale="108" zoomScaleNormal="108" zoomScalePageLayoutView="96" topLeftCell="A44" workbookViewId="0">
      <selection activeCell="G60" sqref="B60:G60"/>
    </sheetView>
  </sheetViews>
  <sheetFormatPr defaultColWidth="9.22222222222222" defaultRowHeight="14.4"/>
  <cols>
    <col min="1" max="1" width="8.77777777777778" style="1" customWidth="1"/>
    <col min="2" max="2" width="42.4444444444444" style="2" customWidth="1"/>
    <col min="3" max="3" width="10.7777777777778" style="3" customWidth="1"/>
    <col min="4" max="4" width="10.8888888888889" style="4" customWidth="1"/>
    <col min="5" max="5" width="7.55555555555556" style="5" customWidth="1"/>
    <col min="6" max="6" width="9.44444444444444" style="6" customWidth="1"/>
    <col min="7" max="7" width="12.6666666666667" style="7" customWidth="1"/>
    <col min="8" max="8" width="88.3333333333333" style="2" customWidth="1"/>
    <col min="9" max="9" width="12.3333333333333" style="8" customWidth="1"/>
    <col min="10" max="10" width="9.44444444444444" style="8" customWidth="1"/>
    <col min="11" max="16384" width="9.22222222222222" style="2"/>
  </cols>
  <sheetData>
    <row r="1" ht="18.75" customHeight="1" spans="1:8">
      <c r="A1" s="9"/>
      <c r="B1" s="10" t="s">
        <v>33</v>
      </c>
      <c r="C1" s="11"/>
      <c r="D1" s="12"/>
      <c r="E1" s="13"/>
      <c r="F1" s="14"/>
      <c r="G1" s="15">
        <f>G14+G31+G45+G61+G70</f>
        <v>116503</v>
      </c>
      <c r="H1" s="16"/>
    </row>
    <row r="2" ht="50.25" customHeight="1" spans="1:8">
      <c r="A2" s="17" t="s">
        <v>34</v>
      </c>
      <c r="B2" s="18" t="s">
        <v>35</v>
      </c>
      <c r="C2" s="19" t="s">
        <v>36</v>
      </c>
      <c r="D2" s="20" t="s">
        <v>37</v>
      </c>
      <c r="E2" s="21" t="s">
        <v>38</v>
      </c>
      <c r="F2" s="22" t="s">
        <v>39</v>
      </c>
      <c r="G2" s="22" t="s">
        <v>40</v>
      </c>
      <c r="H2" s="23" t="s">
        <v>41</v>
      </c>
    </row>
    <row r="3" ht="18" outlineLevel="1" spans="1:8">
      <c r="A3" s="24"/>
      <c r="B3" s="25" t="s">
        <v>42</v>
      </c>
      <c r="C3" s="26"/>
      <c r="D3" s="27"/>
      <c r="E3" s="28"/>
      <c r="F3" s="29"/>
      <c r="G3" s="29"/>
      <c r="H3" s="30"/>
    </row>
    <row r="4" outlineLevel="2" spans="1:8">
      <c r="A4" s="31"/>
      <c r="B4" s="32" t="s">
        <v>43</v>
      </c>
      <c r="C4" s="33"/>
      <c r="D4" s="34"/>
      <c r="E4" s="35"/>
      <c r="F4" s="36"/>
      <c r="G4" s="37">
        <f>SUM(G5:G7)</f>
        <v>10200</v>
      </c>
      <c r="H4" s="38"/>
    </row>
    <row r="5" outlineLevel="2" spans="1:8">
      <c r="A5" s="39" t="s">
        <v>44</v>
      </c>
      <c r="B5" s="40" t="s">
        <v>45</v>
      </c>
      <c r="C5" s="41" t="s">
        <v>46</v>
      </c>
      <c r="D5" s="42">
        <v>1</v>
      </c>
      <c r="E5" s="43">
        <v>3</v>
      </c>
      <c r="F5" s="44">
        <v>1100</v>
      </c>
      <c r="G5" s="45">
        <f>D5*E5*F5</f>
        <v>3300</v>
      </c>
      <c r="H5" s="46" t="s">
        <v>47</v>
      </c>
    </row>
    <row r="6" outlineLevel="2" spans="1:8">
      <c r="A6" s="39" t="s">
        <v>48</v>
      </c>
      <c r="B6" s="40" t="s">
        <v>49</v>
      </c>
      <c r="C6" s="41" t="s">
        <v>46</v>
      </c>
      <c r="D6" s="42">
        <v>1</v>
      </c>
      <c r="E6" s="43">
        <v>3</v>
      </c>
      <c r="F6" s="44">
        <v>1800</v>
      </c>
      <c r="G6" s="45">
        <f t="shared" ref="G6:G7" si="0">D6*E6*F6</f>
        <v>5400</v>
      </c>
      <c r="H6" s="46" t="s">
        <v>50</v>
      </c>
    </row>
    <row r="7" outlineLevel="2" spans="1:8">
      <c r="A7" s="39" t="s">
        <v>51</v>
      </c>
      <c r="B7" s="40" t="s">
        <v>52</v>
      </c>
      <c r="C7" s="41" t="s">
        <v>46</v>
      </c>
      <c r="D7" s="42">
        <v>1</v>
      </c>
      <c r="E7" s="43">
        <v>1</v>
      </c>
      <c r="F7" s="44">
        <v>1500</v>
      </c>
      <c r="G7" s="45">
        <f t="shared" si="0"/>
        <v>1500</v>
      </c>
      <c r="H7" s="46" t="s">
        <v>53</v>
      </c>
    </row>
    <row r="8" outlineLevel="2" spans="1:8">
      <c r="A8" s="39"/>
      <c r="B8" s="40"/>
      <c r="C8" s="47"/>
      <c r="D8" s="42"/>
      <c r="E8" s="43"/>
      <c r="F8" s="44"/>
      <c r="G8"/>
      <c r="H8" s="46"/>
    </row>
    <row r="9" outlineLevel="2" spans="1:8">
      <c r="A9" s="31"/>
      <c r="B9" s="32" t="s">
        <v>54</v>
      </c>
      <c r="C9" s="33"/>
      <c r="D9" s="34"/>
      <c r="E9" s="35"/>
      <c r="F9" s="48"/>
      <c r="G9" s="37">
        <f>SUM(G10:G12)</f>
        <v>8400</v>
      </c>
      <c r="H9" s="49"/>
    </row>
    <row r="10" outlineLevel="2" spans="1:8">
      <c r="A10" s="50" t="s">
        <v>55</v>
      </c>
      <c r="B10" s="40" t="s">
        <v>56</v>
      </c>
      <c r="C10" s="41" t="s">
        <v>46</v>
      </c>
      <c r="D10" s="42">
        <v>1</v>
      </c>
      <c r="E10" s="43">
        <v>2</v>
      </c>
      <c r="F10" s="44">
        <v>1200</v>
      </c>
      <c r="G10" s="45">
        <f>D10*E10*F10</f>
        <v>2400</v>
      </c>
      <c r="H10" s="46" t="s">
        <v>57</v>
      </c>
    </row>
    <row r="11" outlineLevel="2" spans="1:8">
      <c r="A11" s="50" t="s">
        <v>58</v>
      </c>
      <c r="B11" s="40" t="s">
        <v>45</v>
      </c>
      <c r="C11" s="41" t="s">
        <v>46</v>
      </c>
      <c r="D11" s="42">
        <v>1</v>
      </c>
      <c r="E11" s="43">
        <v>2</v>
      </c>
      <c r="F11" s="44">
        <v>1000</v>
      </c>
      <c r="G11" s="45">
        <f t="shared" ref="G11:G12" si="1">D11*E11*F11</f>
        <v>2000</v>
      </c>
      <c r="H11" s="46" t="s">
        <v>59</v>
      </c>
    </row>
    <row r="12" outlineLevel="2" spans="1:8">
      <c r="A12" s="50" t="s">
        <v>60</v>
      </c>
      <c r="B12" s="40" t="s">
        <v>61</v>
      </c>
      <c r="C12" s="41" t="s">
        <v>46</v>
      </c>
      <c r="D12" s="42">
        <v>2</v>
      </c>
      <c r="E12" s="43">
        <v>2</v>
      </c>
      <c r="F12" s="44">
        <v>1000</v>
      </c>
      <c r="G12" s="45">
        <f t="shared" si="1"/>
        <v>4000</v>
      </c>
      <c r="H12" s="46" t="s">
        <v>62</v>
      </c>
    </row>
    <row r="13" outlineLevel="2" spans="1:8">
      <c r="A13" s="50"/>
      <c r="B13" s="40"/>
      <c r="C13" s="47"/>
      <c r="D13" s="42"/>
      <c r="E13" s="43"/>
      <c r="F13" s="51"/>
      <c r="G13"/>
      <c r="H13" s="46"/>
    </row>
    <row r="14" ht="18" spans="1:8">
      <c r="A14" s="24" t="s">
        <v>63</v>
      </c>
      <c r="B14" s="25" t="s">
        <v>64</v>
      </c>
      <c r="C14" s="26"/>
      <c r="D14" s="27"/>
      <c r="E14" s="28"/>
      <c r="F14" s="29"/>
      <c r="G14" s="52">
        <f>G4+G9</f>
        <v>18600</v>
      </c>
      <c r="H14" s="30"/>
    </row>
    <row r="15" spans="1:8">
      <c r="A15" s="53"/>
      <c r="B15" s="54"/>
      <c r="C15" s="55"/>
      <c r="D15" s="56"/>
      <c r="E15" s="57"/>
      <c r="F15" s="58"/>
      <c r="G15" s="59"/>
      <c r="H15" s="60"/>
    </row>
    <row r="16" ht="18" outlineLevel="1" spans="1:8">
      <c r="A16" s="24" t="s">
        <v>65</v>
      </c>
      <c r="B16" s="25" t="s">
        <v>25</v>
      </c>
      <c r="C16" s="26"/>
      <c r="D16" s="27"/>
      <c r="E16" s="28"/>
      <c r="F16" s="29"/>
      <c r="G16" s="29"/>
      <c r="H16" s="30"/>
    </row>
    <row r="17" ht="14.25" customHeight="1" outlineLevel="1" spans="1:8">
      <c r="A17" s="17"/>
      <c r="B17" s="18" t="s">
        <v>35</v>
      </c>
      <c r="C17" s="19" t="s">
        <v>36</v>
      </c>
      <c r="D17" s="20" t="s">
        <v>37</v>
      </c>
      <c r="E17" s="21" t="s">
        <v>38</v>
      </c>
      <c r="F17" s="22" t="s">
        <v>39</v>
      </c>
      <c r="G17" s="22" t="s">
        <v>40</v>
      </c>
      <c r="H17" s="23" t="s">
        <v>66</v>
      </c>
    </row>
    <row r="18" ht="14.25" customHeight="1" outlineLevel="2" spans="1:8">
      <c r="A18" s="31"/>
      <c r="B18" s="32" t="s">
        <v>67</v>
      </c>
      <c r="C18" s="33"/>
      <c r="D18" s="34"/>
      <c r="E18" s="35"/>
      <c r="F18" s="36"/>
      <c r="G18" s="45">
        <f>G19</f>
        <v>25000</v>
      </c>
      <c r="H18" s="38"/>
    </row>
    <row r="19" outlineLevel="2" spans="1:8">
      <c r="A19" s="39" t="s">
        <v>68</v>
      </c>
      <c r="B19" s="61" t="s">
        <v>69</v>
      </c>
      <c r="C19" s="41" t="s">
        <v>70</v>
      </c>
      <c r="D19" s="62">
        <v>1</v>
      </c>
      <c r="E19" s="63">
        <v>1</v>
      </c>
      <c r="F19" s="64">
        <v>25000</v>
      </c>
      <c r="G19" s="45">
        <f>D19*E19*F19</f>
        <v>25000</v>
      </c>
      <c r="H19" s="46" t="s">
        <v>71</v>
      </c>
    </row>
    <row r="20" outlineLevel="2" spans="1:8">
      <c r="A20" s="39"/>
      <c r="B20" s="40"/>
      <c r="C20" s="47"/>
      <c r="D20" s="42"/>
      <c r="E20" s="43"/>
      <c r="F20" s="65"/>
      <c r="G20"/>
      <c r="H20" s="66"/>
    </row>
    <row r="21" ht="14.25" customHeight="1" outlineLevel="2" spans="1:8">
      <c r="A21" s="31"/>
      <c r="B21" s="67" t="s">
        <v>72</v>
      </c>
      <c r="C21" s="68"/>
      <c r="D21" s="69"/>
      <c r="E21" s="70"/>
      <c r="F21" s="71"/>
      <c r="G21" s="45">
        <f>G22</f>
        <v>670</v>
      </c>
      <c r="H21" s="72"/>
    </row>
    <row r="22" outlineLevel="2" spans="1:8">
      <c r="A22" s="39" t="s">
        <v>73</v>
      </c>
      <c r="B22" s="40" t="s">
        <v>74</v>
      </c>
      <c r="C22" s="41" t="s">
        <v>75</v>
      </c>
      <c r="D22" s="73">
        <v>67</v>
      </c>
      <c r="E22" s="63">
        <v>1</v>
      </c>
      <c r="F22" s="74">
        <v>10</v>
      </c>
      <c r="G22" s="45">
        <f t="shared" ref="G22" si="2">D22*E22*F22</f>
        <v>670</v>
      </c>
      <c r="H22" s="46" t="s">
        <v>76</v>
      </c>
    </row>
    <row r="23" ht="14.25" customHeight="1" outlineLevel="2" spans="1:8">
      <c r="A23" s="39"/>
      <c r="B23" s="75"/>
      <c r="C23" s="76"/>
      <c r="D23" s="77"/>
      <c r="E23" s="78"/>
      <c r="F23" s="79"/>
      <c r="G23" s="80"/>
      <c r="H23" s="81"/>
    </row>
    <row r="24" ht="14.25" customHeight="1" outlineLevel="2" spans="1:8">
      <c r="A24" s="31"/>
      <c r="B24" s="32" t="s">
        <v>77</v>
      </c>
      <c r="C24" s="33"/>
      <c r="D24" s="34"/>
      <c r="E24" s="35"/>
      <c r="F24" s="36"/>
      <c r="G24" s="37">
        <f>SUM(G25:G29)</f>
        <v>9710</v>
      </c>
      <c r="H24" s="38"/>
    </row>
    <row r="25" outlineLevel="2" spans="1:8">
      <c r="A25" s="50" t="s">
        <v>78</v>
      </c>
      <c r="B25" s="40" t="s">
        <v>79</v>
      </c>
      <c r="C25" s="41" t="s">
        <v>75</v>
      </c>
      <c r="D25" s="73">
        <v>70</v>
      </c>
      <c r="E25" s="63">
        <v>1</v>
      </c>
      <c r="F25" s="82">
        <v>53</v>
      </c>
      <c r="G25" s="45">
        <f t="shared" ref="G25:G29" si="3">D25*E25*F25</f>
        <v>3710</v>
      </c>
      <c r="H25" s="83" t="s">
        <v>80</v>
      </c>
    </row>
    <row r="26" ht="14.25" customHeight="1" outlineLevel="2" spans="1:8">
      <c r="A26" s="50" t="s">
        <v>81</v>
      </c>
      <c r="B26" s="40" t="s">
        <v>82</v>
      </c>
      <c r="C26" s="41" t="s">
        <v>83</v>
      </c>
      <c r="D26" s="73">
        <v>50</v>
      </c>
      <c r="E26" s="63">
        <v>1</v>
      </c>
      <c r="F26" s="82">
        <v>2</v>
      </c>
      <c r="G26" s="45">
        <f t="shared" si="3"/>
        <v>100</v>
      </c>
      <c r="H26" s="84" t="s">
        <v>84</v>
      </c>
    </row>
    <row r="27" ht="14.25" customHeight="1" outlineLevel="2" spans="1:8">
      <c r="A27" s="50" t="s">
        <v>85</v>
      </c>
      <c r="B27" s="40" t="s">
        <v>86</v>
      </c>
      <c r="C27" s="41" t="s">
        <v>75</v>
      </c>
      <c r="D27" s="73">
        <v>1</v>
      </c>
      <c r="E27" s="63">
        <v>1</v>
      </c>
      <c r="F27" s="82">
        <v>3400</v>
      </c>
      <c r="G27" s="45">
        <f t="shared" si="3"/>
        <v>3400</v>
      </c>
      <c r="H27" s="83" t="s">
        <v>87</v>
      </c>
    </row>
    <row r="28" ht="14.25" customHeight="1" outlineLevel="2" spans="1:8">
      <c r="A28" s="50" t="s">
        <v>88</v>
      </c>
      <c r="B28" s="40" t="s">
        <v>89</v>
      </c>
      <c r="C28" s="41" t="s">
        <v>75</v>
      </c>
      <c r="D28" s="73">
        <v>10</v>
      </c>
      <c r="E28" s="63">
        <v>1</v>
      </c>
      <c r="F28" s="65">
        <v>50</v>
      </c>
      <c r="G28" s="45">
        <f t="shared" si="3"/>
        <v>500</v>
      </c>
      <c r="H28" s="83" t="s">
        <v>90</v>
      </c>
    </row>
    <row r="29" ht="14.25" customHeight="1" outlineLevel="2" spans="1:8">
      <c r="A29" s="50" t="s">
        <v>91</v>
      </c>
      <c r="B29" s="40" t="s">
        <v>92</v>
      </c>
      <c r="C29" s="41" t="s">
        <v>83</v>
      </c>
      <c r="D29" s="85">
        <v>10</v>
      </c>
      <c r="E29" s="63">
        <v>1</v>
      </c>
      <c r="F29" s="65">
        <v>200</v>
      </c>
      <c r="G29" s="45">
        <f t="shared" si="3"/>
        <v>2000</v>
      </c>
      <c r="H29" s="86" t="s">
        <v>93</v>
      </c>
    </row>
    <row r="30" ht="14.25" customHeight="1" outlineLevel="2" spans="1:8">
      <c r="A30" s="50"/>
      <c r="B30" s="40"/>
      <c r="C30" s="41"/>
      <c r="D30" s="42"/>
      <c r="E30" s="63"/>
      <c r="F30" s="65"/>
      <c r="G30"/>
      <c r="H30" s="86"/>
    </row>
    <row r="31" ht="18" spans="1:8">
      <c r="A31" s="24" t="s">
        <v>94</v>
      </c>
      <c r="B31" s="25" t="s">
        <v>95</v>
      </c>
      <c r="C31" s="26"/>
      <c r="D31" s="27"/>
      <c r="E31" s="28"/>
      <c r="F31" s="29"/>
      <c r="G31" s="52">
        <f>G24+G21+G18</f>
        <v>35380</v>
      </c>
      <c r="H31" s="87"/>
    </row>
    <row r="32" spans="1:8">
      <c r="A32" s="53"/>
      <c r="B32" s="54"/>
      <c r="C32" s="55"/>
      <c r="D32" s="56"/>
      <c r="E32" s="57"/>
      <c r="F32" s="58"/>
      <c r="G32" s="59"/>
      <c r="H32" s="60"/>
    </row>
    <row r="33" ht="18" outlineLevel="1" spans="1:8">
      <c r="A33" s="24"/>
      <c r="B33" s="25" t="s">
        <v>26</v>
      </c>
      <c r="C33" s="26"/>
      <c r="D33" s="27"/>
      <c r="E33" s="28"/>
      <c r="F33" s="29"/>
      <c r="G33" s="29"/>
      <c r="H33" s="30"/>
    </row>
    <row r="34" ht="31.2" outlineLevel="1" spans="1:8">
      <c r="A34" s="17"/>
      <c r="B34" s="18" t="s">
        <v>35</v>
      </c>
      <c r="C34" s="19" t="s">
        <v>36</v>
      </c>
      <c r="D34" s="20" t="s">
        <v>37</v>
      </c>
      <c r="E34" s="21" t="s">
        <v>38</v>
      </c>
      <c r="F34" s="22" t="s">
        <v>39</v>
      </c>
      <c r="G34" s="22" t="s">
        <v>40</v>
      </c>
      <c r="H34" s="23" t="s">
        <v>96</v>
      </c>
    </row>
    <row r="35" outlineLevel="2" spans="1:8">
      <c r="A35" s="31"/>
      <c r="B35" s="32" t="s">
        <v>97</v>
      </c>
      <c r="C35" s="33"/>
      <c r="D35" s="34"/>
      <c r="E35" s="35"/>
      <c r="F35" s="36"/>
      <c r="G35" s="37">
        <f>SUM(G36:G44)</f>
        <v>43953</v>
      </c>
      <c r="H35" s="38"/>
    </row>
    <row r="36" outlineLevel="2" spans="1:8">
      <c r="A36" s="39" t="s">
        <v>98</v>
      </c>
      <c r="B36" s="40" t="s">
        <v>99</v>
      </c>
      <c r="C36" s="41" t="s">
        <v>100</v>
      </c>
      <c r="D36" s="73">
        <v>10</v>
      </c>
      <c r="E36" s="63">
        <v>1</v>
      </c>
      <c r="F36" s="82">
        <v>250</v>
      </c>
      <c r="G36" s="45">
        <v>1013</v>
      </c>
      <c r="H36" s="84" t="s">
        <v>101</v>
      </c>
    </row>
    <row r="37" outlineLevel="2" spans="1:8">
      <c r="A37" s="39" t="s">
        <v>102</v>
      </c>
      <c r="B37" s="40" t="s">
        <v>103</v>
      </c>
      <c r="C37" s="41" t="s">
        <v>104</v>
      </c>
      <c r="D37" s="73">
        <v>70</v>
      </c>
      <c r="E37" s="63">
        <v>1</v>
      </c>
      <c r="F37" s="82">
        <v>200</v>
      </c>
      <c r="G37" s="45">
        <v>15200</v>
      </c>
      <c r="H37" s="88" t="s">
        <v>105</v>
      </c>
    </row>
    <row r="38" outlineLevel="2" spans="1:8">
      <c r="A38" s="39" t="s">
        <v>106</v>
      </c>
      <c r="B38" s="40" t="s">
        <v>107</v>
      </c>
      <c r="C38" s="41" t="s">
        <v>104</v>
      </c>
      <c r="D38" s="73">
        <v>30</v>
      </c>
      <c r="E38" s="63">
        <v>1</v>
      </c>
      <c r="F38" s="82">
        <v>88</v>
      </c>
      <c r="G38" s="45">
        <v>2940</v>
      </c>
      <c r="H38" s="88" t="s">
        <v>108</v>
      </c>
    </row>
    <row r="39" outlineLevel="2" spans="1:8">
      <c r="A39" s="39" t="s">
        <v>109</v>
      </c>
      <c r="B39" s="40" t="s">
        <v>110</v>
      </c>
      <c r="C39" s="41" t="s">
        <v>104</v>
      </c>
      <c r="D39" s="73">
        <v>70</v>
      </c>
      <c r="E39" s="63">
        <v>1</v>
      </c>
      <c r="F39" s="82">
        <v>250</v>
      </c>
      <c r="G39" s="45">
        <v>16000</v>
      </c>
      <c r="H39" s="88" t="s">
        <v>111</v>
      </c>
    </row>
    <row r="40" outlineLevel="2" spans="1:8">
      <c r="A40" s="39" t="s">
        <v>112</v>
      </c>
      <c r="B40" s="40" t="s">
        <v>113</v>
      </c>
      <c r="C40" s="41" t="s">
        <v>114</v>
      </c>
      <c r="D40" s="73">
        <v>3</v>
      </c>
      <c r="E40" s="63">
        <v>1</v>
      </c>
      <c r="F40" s="82">
        <v>400</v>
      </c>
      <c r="G40" s="45">
        <f>D40*E40*F40</f>
        <v>1200</v>
      </c>
      <c r="H40" s="84" t="s">
        <v>115</v>
      </c>
    </row>
    <row r="41" outlineLevel="2" spans="1:8">
      <c r="A41" s="39" t="s">
        <v>116</v>
      </c>
      <c r="B41" s="40" t="s">
        <v>117</v>
      </c>
      <c r="C41" s="41" t="s">
        <v>75</v>
      </c>
      <c r="D41" s="73">
        <v>3</v>
      </c>
      <c r="E41" s="63">
        <v>1</v>
      </c>
      <c r="F41" s="65">
        <v>0</v>
      </c>
      <c r="G41" s="45">
        <f t="shared" ref="G41:G44" si="4">D41*E41*F41</f>
        <v>0</v>
      </c>
      <c r="H41" s="84" t="s">
        <v>118</v>
      </c>
    </row>
    <row r="42" outlineLevel="2" spans="1:8">
      <c r="A42" s="39" t="s">
        <v>119</v>
      </c>
      <c r="B42" s="40" t="s">
        <v>120</v>
      </c>
      <c r="C42" s="41" t="s">
        <v>114</v>
      </c>
      <c r="D42" s="73">
        <v>1</v>
      </c>
      <c r="E42" s="63">
        <v>1</v>
      </c>
      <c r="F42" s="82">
        <v>2000</v>
      </c>
      <c r="G42" s="45">
        <f t="shared" si="4"/>
        <v>2000</v>
      </c>
      <c r="H42" s="84" t="s">
        <v>121</v>
      </c>
    </row>
    <row r="43" outlineLevel="2" spans="1:8">
      <c r="A43" s="39" t="s">
        <v>122</v>
      </c>
      <c r="B43" s="40" t="s">
        <v>123</v>
      </c>
      <c r="C43" s="41" t="s">
        <v>75</v>
      </c>
      <c r="D43" s="73">
        <v>1</v>
      </c>
      <c r="E43" s="63">
        <v>1</v>
      </c>
      <c r="F43" s="82">
        <v>2000</v>
      </c>
      <c r="G43" s="45">
        <f t="shared" si="4"/>
        <v>2000</v>
      </c>
      <c r="H43" s="89" t="s">
        <v>124</v>
      </c>
    </row>
    <row r="44" outlineLevel="2" spans="1:8">
      <c r="A44" s="39" t="s">
        <v>125</v>
      </c>
      <c r="B44" s="40" t="s">
        <v>126</v>
      </c>
      <c r="C44" s="41" t="s">
        <v>127</v>
      </c>
      <c r="D44" s="90">
        <v>2</v>
      </c>
      <c r="E44" s="63">
        <v>1</v>
      </c>
      <c r="F44" s="82">
        <v>1800</v>
      </c>
      <c r="G44" s="45">
        <f t="shared" si="4"/>
        <v>3600</v>
      </c>
      <c r="H44" s="89" t="s">
        <v>128</v>
      </c>
    </row>
    <row r="45" ht="18" spans="1:8">
      <c r="A45" s="24" t="s">
        <v>129</v>
      </c>
      <c r="B45" s="25" t="s">
        <v>130</v>
      </c>
      <c r="C45" s="26"/>
      <c r="D45" s="27"/>
      <c r="E45" s="28"/>
      <c r="F45" s="29"/>
      <c r="G45" s="29">
        <f>SUM(G36:G44)</f>
        <v>43953</v>
      </c>
      <c r="H45" s="30"/>
    </row>
    <row r="46" spans="1:8">
      <c r="A46" s="53"/>
      <c r="B46" s="54"/>
      <c r="C46" s="55"/>
      <c r="D46" s="56"/>
      <c r="E46" s="57"/>
      <c r="F46" s="58"/>
      <c r="G46" s="59"/>
      <c r="H46" s="60"/>
    </row>
    <row r="47" ht="18" outlineLevel="1" spans="1:8">
      <c r="A47" s="24"/>
      <c r="B47" s="25" t="s">
        <v>27</v>
      </c>
      <c r="C47" s="26"/>
      <c r="D47" s="27"/>
      <c r="E47" s="28"/>
      <c r="F47" s="29"/>
      <c r="G47" s="29"/>
      <c r="H47" s="30" t="s">
        <v>131</v>
      </c>
    </row>
    <row r="48" ht="31.2" outlineLevel="1" spans="1:8">
      <c r="A48" s="17"/>
      <c r="B48" s="18" t="s">
        <v>35</v>
      </c>
      <c r="C48" s="19" t="s">
        <v>36</v>
      </c>
      <c r="D48" s="20" t="s">
        <v>37</v>
      </c>
      <c r="E48" s="21" t="s">
        <v>38</v>
      </c>
      <c r="F48" s="22" t="s">
        <v>39</v>
      </c>
      <c r="G48" s="22" t="s">
        <v>40</v>
      </c>
      <c r="H48" s="23" t="s">
        <v>132</v>
      </c>
    </row>
    <row r="49" outlineLevel="2" spans="1:8">
      <c r="A49" s="31"/>
      <c r="B49" s="32" t="s">
        <v>133</v>
      </c>
      <c r="C49" s="33"/>
      <c r="D49" s="34"/>
      <c r="E49" s="35"/>
      <c r="F49" s="36"/>
      <c r="G49" s="37">
        <f>SUM(G50:G60)</f>
        <v>13770</v>
      </c>
      <c r="H49" s="38"/>
    </row>
    <row r="50" outlineLevel="2" spans="1:8">
      <c r="A50" s="39" t="s">
        <v>134</v>
      </c>
      <c r="B50" s="91" t="s">
        <v>135</v>
      </c>
      <c r="C50" s="41" t="s">
        <v>136</v>
      </c>
      <c r="D50" s="92">
        <v>2</v>
      </c>
      <c r="E50" s="93">
        <v>1</v>
      </c>
      <c r="F50" s="82">
        <v>300</v>
      </c>
      <c r="G50" s="45">
        <v>0</v>
      </c>
      <c r="H50" s="94" t="s">
        <v>137</v>
      </c>
    </row>
    <row r="51" outlineLevel="2" spans="1:8">
      <c r="A51" s="39" t="s">
        <v>138</v>
      </c>
      <c r="B51" s="40" t="s">
        <v>139</v>
      </c>
      <c r="C51" s="41" t="s">
        <v>136</v>
      </c>
      <c r="D51" s="47">
        <v>3</v>
      </c>
      <c r="E51" s="95">
        <v>1</v>
      </c>
      <c r="F51" s="82">
        <v>300</v>
      </c>
      <c r="G51" s="45">
        <f>D51*E51*F51</f>
        <v>900</v>
      </c>
      <c r="H51" s="46" t="s">
        <v>140</v>
      </c>
    </row>
    <row r="52" outlineLevel="2" spans="1:8">
      <c r="A52" s="39" t="s">
        <v>141</v>
      </c>
      <c r="B52" s="40" t="s">
        <v>142</v>
      </c>
      <c r="C52" s="41" t="s">
        <v>136</v>
      </c>
      <c r="D52" s="47">
        <v>8</v>
      </c>
      <c r="E52" s="95">
        <v>1</v>
      </c>
      <c r="F52" s="82">
        <v>100</v>
      </c>
      <c r="G52" s="45">
        <f>D52*E52*F52</f>
        <v>800</v>
      </c>
      <c r="H52" s="46" t="s">
        <v>143</v>
      </c>
    </row>
    <row r="53" outlineLevel="2" spans="1:8">
      <c r="A53" s="39" t="s">
        <v>144</v>
      </c>
      <c r="B53" s="40" t="s">
        <v>145</v>
      </c>
      <c r="C53" s="41" t="s">
        <v>136</v>
      </c>
      <c r="D53" s="47">
        <v>1</v>
      </c>
      <c r="E53" s="95">
        <v>1</v>
      </c>
      <c r="F53" s="82">
        <v>2000</v>
      </c>
      <c r="G53" s="45">
        <v>2000</v>
      </c>
      <c r="H53" s="46" t="s">
        <v>146</v>
      </c>
    </row>
    <row r="54" outlineLevel="2" spans="1:8">
      <c r="A54" s="39" t="s">
        <v>147</v>
      </c>
      <c r="B54" s="40" t="s">
        <v>148</v>
      </c>
      <c r="C54" s="41" t="s">
        <v>136</v>
      </c>
      <c r="D54" s="47">
        <v>1</v>
      </c>
      <c r="E54" s="95">
        <v>1</v>
      </c>
      <c r="F54" s="82">
        <v>2250</v>
      </c>
      <c r="G54" s="45">
        <f>D54*E54*F54</f>
        <v>2250</v>
      </c>
      <c r="H54" s="46" t="s">
        <v>149</v>
      </c>
    </row>
    <row r="55" outlineLevel="2" spans="1:8">
      <c r="A55" s="39" t="s">
        <v>150</v>
      </c>
      <c r="B55" s="75" t="s">
        <v>151</v>
      </c>
      <c r="C55" s="41" t="s">
        <v>100</v>
      </c>
      <c r="D55" s="90">
        <v>15</v>
      </c>
      <c r="E55" s="96">
        <v>1</v>
      </c>
      <c r="F55" s="97">
        <v>180</v>
      </c>
      <c r="G55" s="45">
        <f>D55*E55*F55</f>
        <v>2700</v>
      </c>
      <c r="H55" s="46" t="s">
        <v>152</v>
      </c>
    </row>
    <row r="56" outlineLevel="2" spans="1:8">
      <c r="A56" s="39" t="s">
        <v>153</v>
      </c>
      <c r="B56" s="75" t="s">
        <v>154</v>
      </c>
      <c r="C56" s="41" t="s">
        <v>100</v>
      </c>
      <c r="D56" s="90">
        <v>5</v>
      </c>
      <c r="E56" s="96">
        <v>1</v>
      </c>
      <c r="F56" s="97">
        <v>60</v>
      </c>
      <c r="G56" s="45">
        <f>D56*E56*F56</f>
        <v>300</v>
      </c>
      <c r="H56" s="46"/>
    </row>
    <row r="57" outlineLevel="2" spans="1:8">
      <c r="A57" s="39" t="s">
        <v>155</v>
      </c>
      <c r="B57" s="98" t="s">
        <v>156</v>
      </c>
      <c r="C57" s="41" t="s">
        <v>136</v>
      </c>
      <c r="D57" s="47">
        <v>1</v>
      </c>
      <c r="E57" s="95">
        <v>1</v>
      </c>
      <c r="F57" s="82">
        <v>0</v>
      </c>
      <c r="G57" s="45">
        <f>D57*E57*F57</f>
        <v>0</v>
      </c>
      <c r="H57" s="46" t="s">
        <v>157</v>
      </c>
    </row>
    <row r="58" outlineLevel="2" spans="1:8">
      <c r="A58" s="39" t="s">
        <v>158</v>
      </c>
      <c r="B58" s="98" t="s">
        <v>159</v>
      </c>
      <c r="C58" s="41" t="s">
        <v>136</v>
      </c>
      <c r="D58" s="47">
        <v>2</v>
      </c>
      <c r="E58" s="95">
        <v>1</v>
      </c>
      <c r="F58" s="82">
        <v>900</v>
      </c>
      <c r="G58" s="45">
        <f>D58*E58*F58</f>
        <v>1800</v>
      </c>
      <c r="H58" s="46" t="s">
        <v>160</v>
      </c>
    </row>
    <row r="59" outlineLevel="2" spans="1:8">
      <c r="A59" s="39" t="s">
        <v>161</v>
      </c>
      <c r="B59" s="75" t="s">
        <v>162</v>
      </c>
      <c r="C59" s="41" t="s">
        <v>100</v>
      </c>
      <c r="D59" s="90">
        <v>1</v>
      </c>
      <c r="E59" s="96">
        <v>1</v>
      </c>
      <c r="F59" s="82">
        <v>1500</v>
      </c>
      <c r="G59" s="99">
        <v>1500</v>
      </c>
      <c r="H59" s="83" t="s">
        <v>162</v>
      </c>
    </row>
    <row r="60" outlineLevel="2" spans="1:8">
      <c r="A60" s="39" t="s">
        <v>163</v>
      </c>
      <c r="B60" s="75" t="s">
        <v>164</v>
      </c>
      <c r="C60" s="41" t="s">
        <v>100</v>
      </c>
      <c r="D60" s="90">
        <v>4</v>
      </c>
      <c r="E60" s="96">
        <v>2</v>
      </c>
      <c r="F60" s="82">
        <v>190</v>
      </c>
      <c r="G60" s="99">
        <f>D60*E60*F60</f>
        <v>1520</v>
      </c>
      <c r="H60" s="83" t="s">
        <v>165</v>
      </c>
    </row>
    <row r="61" ht="18" spans="1:8">
      <c r="A61" s="24" t="s">
        <v>166</v>
      </c>
      <c r="B61" s="25" t="s">
        <v>167</v>
      </c>
      <c r="C61" s="26"/>
      <c r="D61" s="27"/>
      <c r="E61" s="28"/>
      <c r="F61" s="29"/>
      <c r="G61" s="29">
        <f>G49</f>
        <v>13770</v>
      </c>
      <c r="H61" s="30"/>
    </row>
    <row r="62" spans="1:8">
      <c r="A62" s="53"/>
      <c r="B62" s="54"/>
      <c r="C62" s="55"/>
      <c r="D62" s="56"/>
      <c r="E62" s="57"/>
      <c r="F62" s="58"/>
      <c r="G62" s="59"/>
      <c r="H62" s="88"/>
    </row>
    <row r="63" ht="18" outlineLevel="1" spans="1:8">
      <c r="A63" s="24"/>
      <c r="B63" s="25" t="s">
        <v>28</v>
      </c>
      <c r="C63" s="26"/>
      <c r="D63" s="27"/>
      <c r="E63" s="28"/>
      <c r="F63" s="29"/>
      <c r="G63" s="29"/>
      <c r="H63" s="100"/>
    </row>
    <row r="64" ht="31.2" outlineLevel="1" spans="1:8">
      <c r="A64" s="17"/>
      <c r="B64" s="18" t="s">
        <v>35</v>
      </c>
      <c r="C64" s="19" t="s">
        <v>36</v>
      </c>
      <c r="D64" s="20" t="s">
        <v>37</v>
      </c>
      <c r="E64" s="21" t="s">
        <v>38</v>
      </c>
      <c r="F64" s="22" t="s">
        <v>39</v>
      </c>
      <c r="G64" s="22" t="s">
        <v>40</v>
      </c>
      <c r="H64" s="101"/>
    </row>
    <row r="65" ht="15.15" outlineLevel="2" spans="1:8">
      <c r="A65" s="102"/>
      <c r="B65" s="103" t="s">
        <v>168</v>
      </c>
      <c r="C65" s="104"/>
      <c r="D65" s="105"/>
      <c r="E65" s="106"/>
      <c r="F65" s="107"/>
      <c r="G65" s="107">
        <f>SUM(G66:G68)</f>
        <v>4800</v>
      </c>
      <c r="H65" s="108"/>
    </row>
    <row r="66" outlineLevel="2" spans="1:8">
      <c r="A66" s="50" t="s">
        <v>169</v>
      </c>
      <c r="B66" s="40" t="s">
        <v>170</v>
      </c>
      <c r="C66" s="47" t="s">
        <v>100</v>
      </c>
      <c r="D66" s="42">
        <v>1</v>
      </c>
      <c r="E66" s="43">
        <v>1</v>
      </c>
      <c r="F66" s="82">
        <v>2000</v>
      </c>
      <c r="G66" s="45">
        <f t="shared" ref="G66:G68" si="5">D66*E66*F66</f>
        <v>2000</v>
      </c>
      <c r="H66" s="88" t="s">
        <v>171</v>
      </c>
    </row>
    <row r="67" outlineLevel="2" spans="1:8">
      <c r="A67" s="50" t="s">
        <v>172</v>
      </c>
      <c r="B67" s="40" t="s">
        <v>173</v>
      </c>
      <c r="C67" s="47" t="s">
        <v>100</v>
      </c>
      <c r="D67" s="42">
        <v>1</v>
      </c>
      <c r="E67" s="43">
        <v>1</v>
      </c>
      <c r="F67" s="82">
        <v>2000</v>
      </c>
      <c r="G67" s="45">
        <f t="shared" si="5"/>
        <v>2000</v>
      </c>
      <c r="H67" s="88" t="s">
        <v>171</v>
      </c>
    </row>
    <row r="68" outlineLevel="2" spans="1:8">
      <c r="A68" s="50" t="s">
        <v>174</v>
      </c>
      <c r="B68" s="40" t="s">
        <v>175</v>
      </c>
      <c r="C68" s="47" t="s">
        <v>100</v>
      </c>
      <c r="D68" s="42">
        <v>1</v>
      </c>
      <c r="E68" s="43">
        <v>1</v>
      </c>
      <c r="F68" s="82">
        <v>800</v>
      </c>
      <c r="G68" s="45">
        <f t="shared" si="5"/>
        <v>800</v>
      </c>
      <c r="H68" s="88" t="s">
        <v>176</v>
      </c>
    </row>
    <row r="69" outlineLevel="2" spans="1:8">
      <c r="A69" s="109"/>
      <c r="B69" s="110"/>
      <c r="C69" s="111"/>
      <c r="D69" s="112"/>
      <c r="E69" s="113"/>
      <c r="F69" s="114"/>
      <c r="G69" s="115"/>
      <c r="H69" s="116"/>
    </row>
    <row r="70" ht="18.75" spans="1:8">
      <c r="A70" s="117" t="s">
        <v>177</v>
      </c>
      <c r="B70" s="118" t="s">
        <v>178</v>
      </c>
      <c r="C70" s="119"/>
      <c r="D70" s="120"/>
      <c r="E70" s="121"/>
      <c r="F70" s="122"/>
      <c r="G70" s="122">
        <f>G65</f>
        <v>4800</v>
      </c>
      <c r="H70" s="123"/>
    </row>
    <row r="71" spans="1:10">
      <c r="A71" s="2"/>
      <c r="C71" s="124"/>
      <c r="E71" s="125"/>
      <c r="F71" s="126"/>
      <c r="G71" s="126"/>
      <c r="I71" s="127"/>
      <c r="J71" s="127"/>
    </row>
  </sheetData>
  <pageMargins left="0.7" right="0.7" top="0.75" bottom="0.75" header="0.3" footer="0.3"/>
  <pageSetup paperSize="9" scale="40" fitToHeight="4" orientation="portrait"/>
  <headerFooter>
    <oddFooter>&amp;L&amp;"宋体,常规"&amp;K000000&amp;A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 Page</vt:lpstr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Abby小章鱼 </cp:lastModifiedBy>
  <dcterms:created xsi:type="dcterms:W3CDTF">2016-11-15T09:10:00Z</dcterms:created>
  <cp:lastPrinted>2018-03-05T01:26:00Z</cp:lastPrinted>
  <dcterms:modified xsi:type="dcterms:W3CDTF">2021-09-29T08:26:28Z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632DFF1732204B86BB4D0F58CDB02848</vt:lpwstr>
  </property>
</Properties>
</file>