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报价单-地接社" sheetId="20" r:id="rId1"/>
    <sheet name="结算单-地接社" sheetId="18" r:id="rId2"/>
    <sheet name="制作" sheetId="21" r:id="rId3"/>
  </sheets>
  <definedNames>
    <definedName name="_xlnm.Print_Area" localSheetId="0">'报价单-地接社'!$A$1:$G$61</definedName>
    <definedName name="_xlnm.Print_Area" localSheetId="1">'结算单-地接社'!$A$1:$G$52</definedName>
    <definedName name="_xlnm.Print_Titles" localSheetId="0">'报价单-地接社'!$9:$9</definedName>
    <definedName name="_xlnm.Print_Titles" localSheetId="1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<sst xmlns="http://schemas.openxmlformats.org/spreadsheetml/2006/main" count="265" uniqueCount="132">
  <si>
    <t>先声再明会务服务报价单-地接社</t>
  </si>
  <si>
    <t>项目名称：6.23上午再明姚焱彬河南焦作会-会议号待定</t>
  </si>
  <si>
    <t>供应商:</t>
  </si>
  <si>
    <t>康辉集团北京国际会议展览有限公司</t>
  </si>
  <si>
    <t>活动时间：6.22-6.23</t>
  </si>
  <si>
    <t>联络人:</t>
  </si>
  <si>
    <t>王凤雨</t>
  </si>
  <si>
    <t>活动地点：焦作</t>
  </si>
  <si>
    <t>手机:</t>
  </si>
  <si>
    <t>15210370021</t>
  </si>
  <si>
    <t>拟参加人数：50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</si>
  <si>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</si>
  <si>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</si>
  <si>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</si>
  <si>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</si>
  <si>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</si>
  <si>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</si>
  <si>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</si>
  <si>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</si>
  <si>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</si>
  <si>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焦作迎宾馆</t>
  </si>
  <si>
    <t>住宿标间（含双早具体房型：高级双床房）</t>
  </si>
  <si>
    <t>6.22入住，6.24退房，2晚</t>
  </si>
  <si>
    <t>6.22-6.23</t>
  </si>
  <si>
    <t>住宿单间（含早具体房型：高级大床房 ）</t>
  </si>
  <si>
    <t>豪华单间</t>
  </si>
  <si>
    <t>会议室
（三号楼三楼红石厅，476平方米，含面光灯，大屏，纸笔茶水）</t>
  </si>
  <si>
    <t>6.23上午</t>
  </si>
  <si>
    <t>茶歇（80人八种西点，六种水果、含咖啡）</t>
  </si>
  <si>
    <t>自助餐</t>
  </si>
  <si>
    <t>6.22酒店自助晚餐</t>
  </si>
  <si>
    <t>桌餐（三号楼二楼金风玉露厅+一个单独包房芳菲厅）</t>
  </si>
  <si>
    <t>6.23中午酒店包间</t>
  </si>
  <si>
    <t>垫付餐费</t>
  </si>
  <si>
    <t>酒店外用餐</t>
  </si>
  <si>
    <t>6月22日晚餐在外用餐</t>
  </si>
  <si>
    <t>外采-酒水</t>
  </si>
  <si>
    <t>白酒：习酒1988</t>
  </si>
  <si>
    <t>按照实际发生结算</t>
  </si>
  <si>
    <t>奔富389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</si>
  <si>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</si>
  <si>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</si>
  <si>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</si>
  <si>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机票</t>
  </si>
  <si>
    <t>高铁</t>
  </si>
  <si>
    <t>郑州东-焦作迎宾馆-5座车（帕萨特或同级）</t>
  </si>
  <si>
    <t>机场-焦作迎宾馆-5座车（帕萨特或同级）</t>
  </si>
  <si>
    <t>当地市区接送-5座车（帕萨特或同级）</t>
  </si>
  <si>
    <t>外出用餐用车</t>
  </si>
  <si>
    <t>陪同人员</t>
  </si>
  <si>
    <t>郑州接站</t>
  </si>
  <si>
    <t>陪同人员-郑州-焦作</t>
  </si>
  <si>
    <t>郑州到焦作交通及住宿费用</t>
  </si>
  <si>
    <t>焦作当地上会人员提前踩线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</si>
  <si>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</si>
  <si>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</si>
  <si>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签到背景板</t>
  </si>
  <si>
    <t>大堂：黑底喷绘布，桁架+喷绘，含人工运费，按平方报价</t>
  </si>
  <si>
    <t>按照实际发生结算3*5米</t>
  </si>
  <si>
    <t>会场外：黑底喷绘布，桁架+喷绘，含人工运费，按平方报价</t>
  </si>
  <si>
    <t>按照实际发生结算3*2.4米</t>
  </si>
  <si>
    <t>门型展架1</t>
  </si>
  <si>
    <t>1.2m*2m</t>
  </si>
  <si>
    <t>横幅</t>
  </si>
  <si>
    <t>约10米</t>
  </si>
  <si>
    <t>讲台花</t>
  </si>
  <si>
    <t>直径60cm</t>
  </si>
  <si>
    <t>日程单页</t>
  </si>
  <si>
    <t>A4，157g铜版纸</t>
  </si>
  <si>
    <t>普通A4彩印</t>
  </si>
  <si>
    <t>按页数报价</t>
  </si>
  <si>
    <t>胸卡</t>
  </si>
  <si>
    <t>卡+挂绳，pvc，橄榄扣，涤纶带，8*12cm</t>
  </si>
  <si>
    <t>席卡</t>
  </si>
  <si>
    <t>250g铜版纸，A4</t>
  </si>
  <si>
    <t>250g铜版纸,A3</t>
  </si>
  <si>
    <t>接机牌</t>
  </si>
  <si>
    <t>40cm*60cm，KT板</t>
  </si>
  <si>
    <t>摄影摄像</t>
  </si>
  <si>
    <t>摄影师</t>
  </si>
  <si>
    <t>云摄影</t>
  </si>
  <si>
    <t>摄像师</t>
  </si>
  <si>
    <t>全天拍摄（不含后期成片）</t>
  </si>
  <si>
    <t>会议文章总结稿</t>
  </si>
  <si>
    <t>物料设计费（延展设计）</t>
  </si>
  <si>
    <t>串场幻灯模板物料等修改美化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</si>
  <si>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</si>
  <si>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</si>
  <si>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</si>
  <si>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</si>
  <si>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</si>
  <si>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</si>
  <si>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</si>
  <si>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</si>
  <si>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先声再明会务服务结算单-地接社</t>
  </si>
  <si>
    <t>项目名称：</t>
  </si>
  <si>
    <t>活动时间：</t>
  </si>
  <si>
    <t>活动地点：</t>
  </si>
  <si>
    <t>实际参加人数：</t>
  </si>
  <si>
    <t>结算小计</t>
  </si>
  <si>
    <t>差异金额</t>
  </si>
  <si>
    <t>差异说明</t>
  </si>
  <si>
    <t>住宿</t>
  </si>
  <si>
    <t>小车合计</t>
  </si>
  <si>
    <t>人身意外险</t>
  </si>
  <si>
    <t>保额30w，3天</t>
  </si>
  <si>
    <t>40cm*60cm，PVC板</t>
  </si>
  <si>
    <t>车头牌</t>
  </si>
  <si>
    <t>40cm*30cm，KT板</t>
  </si>
  <si>
    <t>40cm*30cm，PVC板</t>
  </si>
  <si>
    <t>4m*3m，黑底喷绘布，桁架+喷绘，含人工运费，按平方报价</t>
  </si>
  <si>
    <t>门型展架2</t>
  </si>
  <si>
    <t>0.8m*1.8m</t>
  </si>
  <si>
    <t>10m*0.67m</t>
  </si>
  <si>
    <t>讲台贴-全包</t>
  </si>
  <si>
    <t>正面100cm*70cm*123cm</t>
  </si>
  <si>
    <t>普通A4打印</t>
  </si>
  <si>
    <t>背景板/日程单页/席卡/讲台贴/胸卡</t>
  </si>
  <si>
    <t>主持人手卡</t>
  </si>
  <si>
    <t>10cm*4.7cm，珠光纸300g</t>
  </si>
  <si>
    <t>250g铜版纸</t>
  </si>
  <si>
    <t>欢迎卡</t>
  </si>
  <si>
    <t>切换器 含控台人员</t>
  </si>
  <si>
    <t>半天或全天会议含彩排</t>
  </si>
  <si>
    <t>信息对接费</t>
  </si>
  <si>
    <t>50人以下（20元每人按实际人数结算，保底500元结算）</t>
  </si>
  <si>
    <t>欢迎处</t>
  </si>
  <si>
    <t>签到处</t>
  </si>
  <si>
    <r>
      <rPr>
        <sz val="9"/>
        <rFont val="宋体"/>
        <charset val="134"/>
      </rPr>
      <t>红绳</t>
    </r>
    <r>
      <rPr>
        <sz val="9"/>
        <rFont val="Arial"/>
        <charset val="134"/>
      </rPr>
      <t>+</t>
    </r>
    <r>
      <rPr>
        <sz val="9"/>
        <rFont val="宋体"/>
        <charset val="134"/>
      </rPr>
      <t>名字+几个贵宾/VIP</t>
    </r>
  </si>
  <si>
    <t>软板</t>
  </si>
  <si>
    <t>主画面</t>
  </si>
  <si>
    <t>上午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</si>
</sst>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7"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trike/>
      <sz val="9"/>
      <name val="宋体"/>
      <charset val="134"/>
    </font>
    <font>
      <strike/>
      <sz val="9"/>
      <name val="Arial"/>
      <charset val="134"/>
    </font>
    <font>
      <sz val="10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4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50" applyNumberFormat="0" applyAlignment="0" applyProtection="0">
      <alignment vertical="center"/>
    </xf>
    <xf numFmtId="0" fontId="27" fillId="11" borderId="51" applyNumberFormat="0" applyAlignment="0" applyProtection="0">
      <alignment vertical="center"/>
    </xf>
    <xf numFmtId="0" fontId="28" fillId="11" borderId="50" applyNumberFormat="0" applyAlignment="0" applyProtection="0">
      <alignment vertical="center"/>
    </xf>
    <xf numFmtId="0" fontId="29" fillId="12" borderId="52" applyNumberFormat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31" fillId="0" borderId="5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</cellStyleXfs>
  <cellXfs count="1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right" vertical="center" wrapText="1"/>
    </xf>
    <xf numFmtId="0" fontId="11" fillId="6" borderId="19" xfId="0" applyFont="1" applyFill="1" applyBorder="1" applyAlignment="1">
      <alignment horizontal="right" vertical="center" wrapText="1"/>
    </xf>
    <xf numFmtId="0" fontId="11" fillId="6" borderId="20" xfId="0" applyFont="1" applyFill="1" applyBorder="1" applyAlignment="1">
      <alignment horizontal="right" vertical="center" wrapText="1"/>
    </xf>
    <xf numFmtId="0" fontId="2" fillId="6" borderId="21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6" fillId="2" borderId="2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/>
    </xf>
    <xf numFmtId="9" fontId="6" fillId="2" borderId="31" xfId="0" applyNumberFormat="1" applyFont="1" applyFill="1" applyBorder="1" applyAlignment="1">
      <alignment horizontal="center" vertical="center"/>
    </xf>
    <xf numFmtId="9" fontId="6" fillId="2" borderId="32" xfId="0" applyNumberFormat="1" applyFont="1" applyFill="1" applyBorder="1" applyAlignment="1">
      <alignment horizontal="center" vertical="center"/>
    </xf>
    <xf numFmtId="9" fontId="6" fillId="2" borderId="3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right" vertical="center" wrapText="1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10" fontId="6" fillId="2" borderId="31" xfId="0" applyNumberFormat="1" applyFont="1" applyFill="1" applyBorder="1" applyAlignment="1">
      <alignment horizontal="center" vertical="center"/>
    </xf>
    <xf numFmtId="10" fontId="6" fillId="2" borderId="32" xfId="0" applyNumberFormat="1" applyFont="1" applyFill="1" applyBorder="1" applyAlignment="1">
      <alignment horizontal="center" vertical="center"/>
    </xf>
    <xf numFmtId="10" fontId="6" fillId="2" borderId="33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7" fontId="2" fillId="2" borderId="17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right" vertical="center" wrapText="1"/>
    </xf>
    <xf numFmtId="0" fontId="6" fillId="5" borderId="19" xfId="0" applyFont="1" applyFill="1" applyBorder="1" applyAlignment="1">
      <alignment horizontal="right" vertical="center" wrapText="1"/>
    </xf>
    <xf numFmtId="178" fontId="6" fillId="8" borderId="35" xfId="0" applyNumberFormat="1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vertical="center" wrapText="1"/>
    </xf>
    <xf numFmtId="0" fontId="12" fillId="6" borderId="37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1"/>
  <sheetViews>
    <sheetView tabSelected="1" topLeftCell="A14" workbookViewId="0">
      <selection activeCell="E41" sqref="E41"/>
    </sheetView>
  </sheetViews>
  <sheetFormatPr defaultColWidth="9" defaultRowHeight="13.2"/>
  <cols>
    <col min="1" max="1" width="13" style="26" customWidth="1"/>
    <col min="2" max="2" width="41.75" style="26" customWidth="1"/>
    <col min="3" max="3" width="21.6333333333333" style="27" customWidth="1"/>
    <col min="4" max="6" width="9.66666666666667" style="28" customWidth="1"/>
    <col min="7" max="7" width="20.25" style="28" customWidth="1"/>
    <col min="8" max="8" width="12.3" style="26" customWidth="1"/>
    <col min="9" max="16384" width="9" style="26"/>
  </cols>
  <sheetData>
    <row r="1" s="23" customFormat="1" spans="1:4">
      <c r="A1" s="29"/>
      <c r="B1" s="29"/>
      <c r="C1" s="30"/>
      <c r="D1" s="31"/>
    </row>
    <row r="2" s="23" customFormat="1" spans="1:4">
      <c r="A2" s="29"/>
      <c r="B2" s="29"/>
      <c r="C2" s="30"/>
      <c r="D2" s="31"/>
    </row>
    <row r="3" s="23" customFormat="1" ht="51" customHeight="1" spans="1:7">
      <c r="A3" s="33" t="s">
        <v>0</v>
      </c>
      <c r="B3" s="33"/>
      <c r="C3" s="33"/>
      <c r="D3" s="33"/>
      <c r="E3" s="33"/>
      <c r="F3" s="33"/>
      <c r="G3" s="33"/>
    </row>
    <row r="4" s="24" customFormat="1" ht="17.25" customHeight="1" spans="1:6">
      <c r="A4" s="34" t="s">
        <v>1</v>
      </c>
      <c r="B4" s="34"/>
      <c r="C4" s="36"/>
      <c r="D4" s="34" t="s">
        <v>2</v>
      </c>
      <c r="E4" s="132" t="s">
        <v>3</v>
      </c>
      <c r="F4" s="133"/>
    </row>
    <row r="5" s="24" customFormat="1" ht="17.25" customHeight="1" spans="1:6">
      <c r="A5" s="34" t="s">
        <v>4</v>
      </c>
      <c r="B5" s="34"/>
      <c r="C5" s="36"/>
      <c r="D5" s="34" t="s">
        <v>5</v>
      </c>
      <c r="E5" s="132" t="s">
        <v>6</v>
      </c>
      <c r="F5" s="133"/>
    </row>
    <row r="6" s="24" customFormat="1" ht="17.25" customHeight="1" spans="1:6">
      <c r="A6" s="34" t="s">
        <v>7</v>
      </c>
      <c r="B6" s="34"/>
      <c r="C6" s="37"/>
      <c r="D6" s="34" t="s">
        <v>8</v>
      </c>
      <c r="E6" s="133" t="s">
        <v>9</v>
      </c>
      <c r="F6" s="133"/>
    </row>
    <row r="7" s="24" customFormat="1" ht="17.25" customHeight="1" spans="1:6">
      <c r="A7" s="34" t="s">
        <v>10</v>
      </c>
      <c r="B7" s="34"/>
      <c r="C7" s="37"/>
      <c r="D7" s="38" t="s">
        <v>11</v>
      </c>
      <c r="E7" s="133" t="s">
        <v>12</v>
      </c>
      <c r="F7" s="133"/>
    </row>
    <row r="8" s="7" customFormat="1" ht="12.15" spans="3:7">
      <c r="C8" s="39"/>
      <c r="D8" s="40"/>
      <c r="E8" s="40"/>
      <c r="F8" s="40"/>
      <c r="G8" s="40"/>
    </row>
    <row r="9" s="25" customFormat="1" ht="27.75" customHeight="1" spans="1:7">
      <c r="A9" s="41" t="s">
        <v>13</v>
      </c>
      <c r="B9" s="42"/>
      <c r="C9" s="43" t="s">
        <v>14</v>
      </c>
      <c r="D9" s="43" t="s">
        <v>15</v>
      </c>
      <c r="E9" s="43" t="s">
        <v>16</v>
      </c>
      <c r="F9" s="43" t="s">
        <v>17</v>
      </c>
      <c r="G9" s="44" t="s">
        <v>18</v>
      </c>
    </row>
    <row r="10" s="25" customFormat="1" ht="21" customHeight="1" spans="1:7">
      <c r="A10" s="45" t="s">
        <v>19</v>
      </c>
      <c r="B10" s="46"/>
      <c r="C10" s="46"/>
      <c r="D10" s="46"/>
      <c r="E10" s="46"/>
      <c r="F10" s="46"/>
      <c r="G10" s="47"/>
    </row>
    <row r="11" s="7" customFormat="1" ht="21" customHeight="1" spans="1:8">
      <c r="A11" s="134" t="s">
        <v>20</v>
      </c>
      <c r="B11" s="135" t="s">
        <v>21</v>
      </c>
      <c r="C11" s="136" t="s">
        <v>22</v>
      </c>
      <c r="D11" s="4">
        <v>330</v>
      </c>
      <c r="E11" s="4">
        <v>30</v>
      </c>
      <c r="F11" s="4">
        <v>1</v>
      </c>
      <c r="G11" s="51">
        <f t="shared" ref="G11:G17" si="0">D11*E11*F11</f>
        <v>9900</v>
      </c>
      <c r="H11" s="7" t="s">
        <v>23</v>
      </c>
    </row>
    <row r="12" s="7" customFormat="1" ht="21" customHeight="1" spans="1:7">
      <c r="A12" s="137"/>
      <c r="B12" s="135" t="s">
        <v>24</v>
      </c>
      <c r="C12" s="136" t="s">
        <v>22</v>
      </c>
      <c r="D12" s="4">
        <v>330</v>
      </c>
      <c r="E12" s="4">
        <v>20</v>
      </c>
      <c r="F12" s="4">
        <v>1</v>
      </c>
      <c r="G12" s="51">
        <f t="shared" si="0"/>
        <v>6600</v>
      </c>
    </row>
    <row r="13" s="7" customFormat="1" ht="21" customHeight="1" spans="1:7">
      <c r="A13" s="137"/>
      <c r="B13" s="135" t="s">
        <v>25</v>
      </c>
      <c r="C13" s="136" t="s">
        <v>22</v>
      </c>
      <c r="D13" s="4">
        <v>480</v>
      </c>
      <c r="E13" s="4">
        <v>1</v>
      </c>
      <c r="F13" s="4">
        <v>1</v>
      </c>
      <c r="G13" s="51">
        <f t="shared" si="0"/>
        <v>480</v>
      </c>
    </row>
    <row r="14" s="7" customFormat="1" ht="39" customHeight="1" spans="1:7">
      <c r="A14" s="137"/>
      <c r="B14" s="135" t="s">
        <v>26</v>
      </c>
      <c r="C14" s="136" t="s">
        <v>27</v>
      </c>
      <c r="D14" s="4">
        <v>5000</v>
      </c>
      <c r="E14" s="4">
        <v>1</v>
      </c>
      <c r="F14" s="4">
        <v>1</v>
      </c>
      <c r="G14" s="51">
        <f t="shared" si="0"/>
        <v>5000</v>
      </c>
    </row>
    <row r="15" s="7" customFormat="1" ht="21" customHeight="1" spans="1:7">
      <c r="A15" s="137"/>
      <c r="B15" s="135" t="s">
        <v>28</v>
      </c>
      <c r="C15" s="136" t="s">
        <v>27</v>
      </c>
      <c r="D15" s="4">
        <v>1200</v>
      </c>
      <c r="E15" s="4">
        <v>1</v>
      </c>
      <c r="F15" s="4">
        <v>1</v>
      </c>
      <c r="G15" s="51">
        <f t="shared" si="0"/>
        <v>1200</v>
      </c>
    </row>
    <row r="16" s="7" customFormat="1" ht="21" customHeight="1" spans="1:7">
      <c r="A16" s="137"/>
      <c r="B16" s="135" t="s">
        <v>29</v>
      </c>
      <c r="C16" s="136" t="s">
        <v>30</v>
      </c>
      <c r="D16" s="4">
        <v>80</v>
      </c>
      <c r="E16" s="4">
        <v>60</v>
      </c>
      <c r="F16" s="4">
        <v>1</v>
      </c>
      <c r="G16" s="51">
        <f t="shared" si="0"/>
        <v>4800</v>
      </c>
    </row>
    <row r="17" s="7" customFormat="1" ht="21" customHeight="1" spans="1:7">
      <c r="A17" s="138"/>
      <c r="B17" s="135" t="s">
        <v>31</v>
      </c>
      <c r="C17" s="136" t="s">
        <v>32</v>
      </c>
      <c r="D17" s="4">
        <v>1200</v>
      </c>
      <c r="E17" s="4">
        <v>2</v>
      </c>
      <c r="F17" s="4">
        <v>1</v>
      </c>
      <c r="G17" s="51">
        <f t="shared" si="0"/>
        <v>2400</v>
      </c>
    </row>
    <row r="18" s="7" customFormat="1" ht="21" customHeight="1" spans="1:7">
      <c r="A18" s="139" t="s">
        <v>33</v>
      </c>
      <c r="B18" s="135" t="s">
        <v>34</v>
      </c>
      <c r="C18" s="136" t="s">
        <v>35</v>
      </c>
      <c r="D18" s="4">
        <v>150</v>
      </c>
      <c r="E18" s="4">
        <v>50</v>
      </c>
      <c r="F18" s="4">
        <v>1</v>
      </c>
      <c r="G18" s="51">
        <f>F18*E18*D18</f>
        <v>7500</v>
      </c>
    </row>
    <row r="19" s="11" customFormat="1" ht="17.25" customHeight="1" spans="1:7">
      <c r="A19" s="140" t="s">
        <v>36</v>
      </c>
      <c r="B19" s="2" t="s">
        <v>37</v>
      </c>
      <c r="C19" s="2" t="s">
        <v>38</v>
      </c>
      <c r="D19" s="4">
        <v>600</v>
      </c>
      <c r="E19" s="4">
        <v>18</v>
      </c>
      <c r="F19" s="4">
        <v>1</v>
      </c>
      <c r="G19" s="5">
        <f>F19*E19*D19</f>
        <v>10800</v>
      </c>
    </row>
    <row r="20" s="11" customFormat="1" ht="17.25" customHeight="1" spans="1:7">
      <c r="A20" s="141"/>
      <c r="B20" s="2" t="s">
        <v>39</v>
      </c>
      <c r="C20" s="2" t="s">
        <v>38</v>
      </c>
      <c r="D20" s="4">
        <v>458</v>
      </c>
      <c r="E20" s="4">
        <v>6</v>
      </c>
      <c r="F20" s="4">
        <v>1</v>
      </c>
      <c r="G20" s="5">
        <f>F20*E20*D20</f>
        <v>2748</v>
      </c>
    </row>
    <row r="21" s="7" customFormat="1" ht="21" customHeight="1" spans="1:7">
      <c r="A21" s="52" t="s">
        <v>40</v>
      </c>
      <c r="B21" s="53"/>
      <c r="C21" s="53"/>
      <c r="D21" s="53"/>
      <c r="E21" s="53"/>
      <c r="F21" s="54"/>
      <c r="G21" s="55">
        <f>SUM(G11:G20)</f>
        <v>51428</v>
      </c>
    </row>
    <row r="22" s="25" customFormat="1" ht="18" customHeight="1" spans="1:7">
      <c r="A22" s="45" t="s">
        <v>41</v>
      </c>
      <c r="B22" s="46"/>
      <c r="C22" s="46"/>
      <c r="D22" s="46"/>
      <c r="E22" s="46"/>
      <c r="F22" s="46"/>
      <c r="G22" s="47"/>
    </row>
    <row r="23" s="7" customFormat="1" ht="18" customHeight="1" spans="1:7">
      <c r="A23" s="142" t="s">
        <v>42</v>
      </c>
      <c r="B23" s="50" t="s">
        <v>43</v>
      </c>
      <c r="C23" s="58" t="s">
        <v>38</v>
      </c>
      <c r="D23" s="59">
        <v>2000</v>
      </c>
      <c r="E23" s="59">
        <v>5</v>
      </c>
      <c r="F23" s="59">
        <v>1</v>
      </c>
      <c r="G23" s="60">
        <f t="shared" ref="G23:G32" si="1">F23*E23*D23</f>
        <v>10000</v>
      </c>
    </row>
    <row r="24" s="7" customFormat="1" ht="18" customHeight="1" spans="1:7">
      <c r="A24" s="143"/>
      <c r="B24" s="50" t="s">
        <v>44</v>
      </c>
      <c r="C24" s="58" t="s">
        <v>38</v>
      </c>
      <c r="D24" s="4">
        <v>1500</v>
      </c>
      <c r="E24" s="4">
        <v>20</v>
      </c>
      <c r="F24" s="4">
        <v>1</v>
      </c>
      <c r="G24" s="5">
        <f t="shared" si="1"/>
        <v>30000</v>
      </c>
    </row>
    <row r="25" s="7" customFormat="1" ht="18" customHeight="1" spans="1:7">
      <c r="A25" s="143"/>
      <c r="B25" s="50" t="s">
        <v>45</v>
      </c>
      <c r="C25" s="58" t="s">
        <v>38</v>
      </c>
      <c r="D25" s="59">
        <v>820</v>
      </c>
      <c r="E25" s="59">
        <v>28</v>
      </c>
      <c r="F25" s="59">
        <v>2</v>
      </c>
      <c r="G25" s="60">
        <f t="shared" si="1"/>
        <v>45920</v>
      </c>
    </row>
    <row r="26" s="7" customFormat="1" ht="18" customHeight="1" spans="1:7">
      <c r="A26" s="143"/>
      <c r="B26" s="50" t="s">
        <v>46</v>
      </c>
      <c r="C26" s="58" t="s">
        <v>38</v>
      </c>
      <c r="D26" s="4">
        <v>920</v>
      </c>
      <c r="E26" s="4">
        <v>5</v>
      </c>
      <c r="F26" s="4">
        <v>2</v>
      </c>
      <c r="G26" s="5">
        <f t="shared" si="1"/>
        <v>9200</v>
      </c>
    </row>
    <row r="27" s="7" customFormat="1" ht="18" customHeight="1" spans="1:7">
      <c r="A27" s="143"/>
      <c r="B27" s="50" t="s">
        <v>47</v>
      </c>
      <c r="C27" s="58" t="s">
        <v>38</v>
      </c>
      <c r="D27" s="59">
        <v>320</v>
      </c>
      <c r="E27" s="4">
        <v>5</v>
      </c>
      <c r="F27" s="4">
        <v>2</v>
      </c>
      <c r="G27" s="5">
        <f t="shared" si="1"/>
        <v>3200</v>
      </c>
    </row>
    <row r="28" s="7" customFormat="1" ht="18" customHeight="1" spans="1:7">
      <c r="A28" s="144"/>
      <c r="B28" s="49" t="s">
        <v>48</v>
      </c>
      <c r="C28" s="58" t="s">
        <v>38</v>
      </c>
      <c r="D28" s="59">
        <v>2000</v>
      </c>
      <c r="E28" s="4">
        <v>1</v>
      </c>
      <c r="F28" s="4">
        <v>1</v>
      </c>
      <c r="G28" s="5">
        <f t="shared" si="1"/>
        <v>2000</v>
      </c>
    </row>
    <row r="29" s="7" customFormat="1" ht="18" customHeight="1" spans="1:7">
      <c r="A29" s="143" t="s">
        <v>49</v>
      </c>
      <c r="B29" s="49" t="s">
        <v>50</v>
      </c>
      <c r="C29" s="58" t="s">
        <v>38</v>
      </c>
      <c r="D29" s="59">
        <v>400</v>
      </c>
      <c r="E29" s="4">
        <v>2</v>
      </c>
      <c r="F29" s="4">
        <v>1</v>
      </c>
      <c r="G29" s="5">
        <f t="shared" si="1"/>
        <v>800</v>
      </c>
    </row>
    <row r="30" s="7" customFormat="1" ht="19" customHeight="1" spans="1:7">
      <c r="A30" s="143"/>
      <c r="B30" s="145" t="s">
        <v>51</v>
      </c>
      <c r="C30" s="58" t="s">
        <v>38</v>
      </c>
      <c r="D30" s="4">
        <v>400</v>
      </c>
      <c r="E30" s="4">
        <v>4</v>
      </c>
      <c r="F30" s="4">
        <v>2</v>
      </c>
      <c r="G30" s="5">
        <f t="shared" si="1"/>
        <v>3200</v>
      </c>
    </row>
    <row r="31" s="7" customFormat="1" ht="18" customHeight="1" spans="1:7">
      <c r="A31" s="143"/>
      <c r="B31" s="145" t="s">
        <v>52</v>
      </c>
      <c r="C31" s="58" t="s">
        <v>38</v>
      </c>
      <c r="D31" s="4">
        <v>500</v>
      </c>
      <c r="E31" s="4">
        <v>4</v>
      </c>
      <c r="F31" s="4">
        <v>1</v>
      </c>
      <c r="G31" s="5">
        <f t="shared" si="1"/>
        <v>2000</v>
      </c>
    </row>
    <row r="32" s="7" customFormat="1" ht="19" customHeight="1" spans="1:7">
      <c r="A32" s="143"/>
      <c r="B32" s="145" t="s">
        <v>53</v>
      </c>
      <c r="C32" s="58" t="s">
        <v>38</v>
      </c>
      <c r="D32" s="4">
        <v>400</v>
      </c>
      <c r="E32" s="4">
        <v>1</v>
      </c>
      <c r="F32" s="4">
        <v>1</v>
      </c>
      <c r="G32" s="5">
        <f t="shared" si="1"/>
        <v>400</v>
      </c>
    </row>
    <row r="33" s="7" customFormat="1" ht="17.25" customHeight="1" spans="1:8">
      <c r="A33" s="67" t="s">
        <v>54</v>
      </c>
      <c r="B33" s="68"/>
      <c r="C33" s="68"/>
      <c r="D33" s="68"/>
      <c r="E33" s="68"/>
      <c r="F33" s="68"/>
      <c r="G33" s="69">
        <f>SUM(G23:G32)</f>
        <v>106720</v>
      </c>
      <c r="H33" s="121"/>
    </row>
    <row r="34" s="25" customFormat="1" ht="17.25" customHeight="1" spans="1:7">
      <c r="A34" s="45" t="s">
        <v>55</v>
      </c>
      <c r="B34" s="46"/>
      <c r="C34" s="46"/>
      <c r="D34" s="46"/>
      <c r="E34" s="46"/>
      <c r="F34" s="46"/>
      <c r="G34" s="46"/>
    </row>
    <row r="35" s="7" customFormat="1" ht="17.25" customHeight="1" spans="1:8">
      <c r="A35" s="1" t="s">
        <v>56</v>
      </c>
      <c r="B35" s="2" t="s">
        <v>57</v>
      </c>
      <c r="C35" s="2" t="s">
        <v>58</v>
      </c>
      <c r="D35" s="3">
        <v>200</v>
      </c>
      <c r="E35" s="4">
        <v>3</v>
      </c>
      <c r="F35" s="4">
        <v>5</v>
      </c>
      <c r="G35" s="5">
        <f t="shared" ref="G35:G50" si="2">F35*E35*D35</f>
        <v>3000</v>
      </c>
      <c r="H35" s="6"/>
    </row>
    <row r="36" s="7" customFormat="1" ht="17.25" customHeight="1" spans="1:8">
      <c r="A36" s="8"/>
      <c r="B36" s="2" t="s">
        <v>59</v>
      </c>
      <c r="C36" s="2" t="s">
        <v>60</v>
      </c>
      <c r="D36" s="3">
        <v>200</v>
      </c>
      <c r="E36" s="4">
        <v>3</v>
      </c>
      <c r="F36" s="4">
        <v>5</v>
      </c>
      <c r="G36" s="5">
        <f t="shared" si="2"/>
        <v>3000</v>
      </c>
      <c r="H36" s="6"/>
    </row>
    <row r="37" s="7" customFormat="1" ht="17.25" customHeight="1" spans="1:7">
      <c r="A37" s="9" t="s">
        <v>61</v>
      </c>
      <c r="B37" s="2" t="s">
        <v>62</v>
      </c>
      <c r="C37" s="2" t="s">
        <v>38</v>
      </c>
      <c r="D37" s="3">
        <v>200</v>
      </c>
      <c r="E37" s="4">
        <v>4</v>
      </c>
      <c r="F37" s="4">
        <v>1</v>
      </c>
      <c r="G37" s="5">
        <f t="shared" si="2"/>
        <v>800</v>
      </c>
    </row>
    <row r="38" s="7" customFormat="1" ht="17.25" customHeight="1" spans="1:7">
      <c r="A38" s="146" t="s">
        <v>63</v>
      </c>
      <c r="B38" s="2" t="s">
        <v>64</v>
      </c>
      <c r="C38" s="2" t="s">
        <v>38</v>
      </c>
      <c r="D38" s="3">
        <v>200</v>
      </c>
      <c r="E38" s="4">
        <v>1</v>
      </c>
      <c r="F38" s="4">
        <v>1</v>
      </c>
      <c r="G38" s="5">
        <f t="shared" si="2"/>
        <v>200</v>
      </c>
    </row>
    <row r="39" s="11" customFormat="1" ht="17.25" customHeight="1" spans="1:7">
      <c r="A39" s="9" t="s">
        <v>65</v>
      </c>
      <c r="B39" s="2" t="s">
        <v>66</v>
      </c>
      <c r="C39" s="2" t="s">
        <v>38</v>
      </c>
      <c r="D39" s="4">
        <v>300</v>
      </c>
      <c r="E39" s="4">
        <v>1</v>
      </c>
      <c r="F39" s="4">
        <v>1</v>
      </c>
      <c r="G39" s="5">
        <f t="shared" si="2"/>
        <v>300</v>
      </c>
    </row>
    <row r="40" s="11" customFormat="1" ht="17.25" customHeight="1" spans="1:7">
      <c r="A40" s="9" t="s">
        <v>67</v>
      </c>
      <c r="B40" s="2" t="s">
        <v>68</v>
      </c>
      <c r="C40" s="2" t="s">
        <v>38</v>
      </c>
      <c r="D40" s="4">
        <v>5</v>
      </c>
      <c r="E40" s="4">
        <v>50</v>
      </c>
      <c r="F40" s="4">
        <v>1</v>
      </c>
      <c r="G40" s="5">
        <f t="shared" si="2"/>
        <v>250</v>
      </c>
    </row>
    <row r="41" s="7" customFormat="1" ht="15.75" customHeight="1" spans="1:7">
      <c r="A41" s="9" t="s">
        <v>69</v>
      </c>
      <c r="B41" s="2" t="s">
        <v>70</v>
      </c>
      <c r="C41" s="2" t="s">
        <v>38</v>
      </c>
      <c r="D41" s="3">
        <v>1.2</v>
      </c>
      <c r="E41" s="4">
        <v>10</v>
      </c>
      <c r="F41" s="4">
        <v>50</v>
      </c>
      <c r="G41" s="5">
        <f t="shared" si="2"/>
        <v>600</v>
      </c>
    </row>
    <row r="42" s="7" customFormat="1" ht="15.75" customHeight="1" spans="1:10">
      <c r="A42" s="1" t="s">
        <v>71</v>
      </c>
      <c r="B42" s="12" t="s">
        <v>72</v>
      </c>
      <c r="C42" s="2" t="s">
        <v>38</v>
      </c>
      <c r="D42" s="13">
        <v>10</v>
      </c>
      <c r="E42" s="4">
        <v>80</v>
      </c>
      <c r="F42" s="4">
        <v>1</v>
      </c>
      <c r="G42" s="5">
        <f t="shared" si="2"/>
        <v>800</v>
      </c>
      <c r="H42" s="6"/>
      <c r="I42" s="6"/>
      <c r="J42" s="6"/>
    </row>
    <row r="43" s="7" customFormat="1" ht="17.25" customHeight="1" spans="1:7">
      <c r="A43" s="1" t="s">
        <v>73</v>
      </c>
      <c r="B43" s="2" t="s">
        <v>74</v>
      </c>
      <c r="C43" s="2" t="s">
        <v>38</v>
      </c>
      <c r="D43" s="3">
        <v>8</v>
      </c>
      <c r="E43" s="4">
        <v>50</v>
      </c>
      <c r="F43" s="4">
        <v>1</v>
      </c>
      <c r="G43" s="5">
        <f t="shared" si="2"/>
        <v>400</v>
      </c>
    </row>
    <row r="44" s="7" customFormat="1" ht="17.25" customHeight="1" spans="1:7">
      <c r="A44" s="8"/>
      <c r="B44" s="2" t="s">
        <v>75</v>
      </c>
      <c r="C44" s="2" t="s">
        <v>38</v>
      </c>
      <c r="D44" s="3">
        <v>10</v>
      </c>
      <c r="E44" s="4">
        <v>10</v>
      </c>
      <c r="F44" s="4">
        <v>1</v>
      </c>
      <c r="G44" s="5">
        <f t="shared" si="2"/>
        <v>100</v>
      </c>
    </row>
    <row r="45" s="7" customFormat="1" ht="17.25" customHeight="1" spans="1:7">
      <c r="A45" s="147" t="s">
        <v>76</v>
      </c>
      <c r="B45" s="2" t="s">
        <v>77</v>
      </c>
      <c r="C45" s="2" t="s">
        <v>38</v>
      </c>
      <c r="D45" s="3">
        <v>60</v>
      </c>
      <c r="E45" s="4">
        <v>2</v>
      </c>
      <c r="F45" s="4">
        <v>1</v>
      </c>
      <c r="G45" s="5">
        <f t="shared" si="2"/>
        <v>120</v>
      </c>
    </row>
    <row r="46" s="131" customFormat="1" ht="17.25" customHeight="1" spans="1:8">
      <c r="A46" s="1" t="s">
        <v>78</v>
      </c>
      <c r="B46" s="2" t="s">
        <v>79</v>
      </c>
      <c r="C46" s="2" t="s">
        <v>80</v>
      </c>
      <c r="D46" s="19">
        <v>3000</v>
      </c>
      <c r="E46" s="4">
        <v>1</v>
      </c>
      <c r="F46" s="4">
        <v>1</v>
      </c>
      <c r="G46" s="5">
        <f t="shared" si="2"/>
        <v>3000</v>
      </c>
      <c r="H46" s="148"/>
    </row>
    <row r="47" s="7" customFormat="1" ht="17.25" customHeight="1" spans="1:7">
      <c r="A47" s="8"/>
      <c r="B47" s="2" t="s">
        <v>81</v>
      </c>
      <c r="C47" s="2" t="s">
        <v>82</v>
      </c>
      <c r="D47" s="19">
        <v>2500</v>
      </c>
      <c r="E47" s="4">
        <v>1</v>
      </c>
      <c r="F47" s="4">
        <v>1</v>
      </c>
      <c r="G47" s="5">
        <f t="shared" si="2"/>
        <v>2500</v>
      </c>
    </row>
    <row r="48" s="7" customFormat="1" ht="17.25" customHeight="1" spans="1:7">
      <c r="A48" s="21"/>
      <c r="B48" s="22" t="s">
        <v>83</v>
      </c>
      <c r="C48" s="2"/>
      <c r="D48" s="19">
        <v>3000</v>
      </c>
      <c r="E48" s="4">
        <v>1</v>
      </c>
      <c r="F48" s="4">
        <v>1</v>
      </c>
      <c r="G48" s="5">
        <f t="shared" si="2"/>
        <v>3000</v>
      </c>
    </row>
    <row r="49" s="7" customFormat="1" ht="17.25" customHeight="1" spans="1:7">
      <c r="A49" s="21" t="s">
        <v>84</v>
      </c>
      <c r="B49" s="22" t="s">
        <v>85</v>
      </c>
      <c r="C49" s="2"/>
      <c r="D49" s="19">
        <v>1500</v>
      </c>
      <c r="E49" s="4">
        <v>1</v>
      </c>
      <c r="F49" s="4">
        <v>1</v>
      </c>
      <c r="G49" s="5">
        <f t="shared" si="2"/>
        <v>1500</v>
      </c>
    </row>
    <row r="50" s="7" customFormat="1" ht="17.25" customHeight="1" spans="1:7">
      <c r="A50" s="75"/>
      <c r="B50" s="76"/>
      <c r="C50" s="77"/>
      <c r="D50" s="3"/>
      <c r="E50" s="4"/>
      <c r="F50" s="4"/>
      <c r="G50" s="5">
        <f t="shared" si="2"/>
        <v>0</v>
      </c>
    </row>
    <row r="51" s="7" customFormat="1" ht="17.25" customHeight="1" spans="1:7">
      <c r="A51" s="67" t="s">
        <v>86</v>
      </c>
      <c r="B51" s="68"/>
      <c r="C51" s="68"/>
      <c r="D51" s="68"/>
      <c r="E51" s="68"/>
      <c r="F51" s="68"/>
      <c r="G51" s="69">
        <f>SUM(G35:G50)</f>
        <v>19570</v>
      </c>
    </row>
    <row r="52" s="25" customFormat="1" ht="17.25" customHeight="1" spans="1:7">
      <c r="A52" s="45" t="s">
        <v>87</v>
      </c>
      <c r="B52" s="46"/>
      <c r="C52" s="46"/>
      <c r="D52" s="46"/>
      <c r="E52" s="46"/>
      <c r="F52" s="46"/>
      <c r="G52" s="47"/>
    </row>
    <row r="53" s="7" customFormat="1" ht="17.25" customHeight="1" spans="1:7">
      <c r="A53" s="79" t="s">
        <v>88</v>
      </c>
      <c r="B53" s="80"/>
      <c r="C53" s="81">
        <v>0.06</v>
      </c>
      <c r="D53" s="82"/>
      <c r="E53" s="82"/>
      <c r="F53" s="83"/>
      <c r="G53" s="84">
        <f>(G33+G51+G21)*C53</f>
        <v>10663.08</v>
      </c>
    </row>
    <row r="54" s="7" customFormat="1" ht="21" customHeight="1" spans="1:7">
      <c r="A54" s="86" t="s">
        <v>89</v>
      </c>
      <c r="B54" s="53"/>
      <c r="C54" s="53"/>
      <c r="D54" s="53"/>
      <c r="E54" s="53"/>
      <c r="F54" s="54"/>
      <c r="G54" s="55">
        <f>G33+G51+G53+G21</f>
        <v>188381.08</v>
      </c>
    </row>
    <row r="55" s="25" customFormat="1" ht="17.25" customHeight="1" spans="1:7">
      <c r="A55" s="87" t="s">
        <v>90</v>
      </c>
      <c r="B55" s="88"/>
      <c r="C55" s="88"/>
      <c r="D55" s="88"/>
      <c r="E55" s="88"/>
      <c r="F55" s="88"/>
      <c r="G55" s="89"/>
    </row>
    <row r="56" s="7" customFormat="1" ht="17.25" customHeight="1" spans="1:7">
      <c r="A56" s="90" t="s">
        <v>91</v>
      </c>
      <c r="B56" s="91"/>
      <c r="C56" s="92">
        <v>0.06</v>
      </c>
      <c r="D56" s="93"/>
      <c r="E56" s="93"/>
      <c r="F56" s="94"/>
      <c r="G56" s="95">
        <f>G54*C56</f>
        <v>11302.8648</v>
      </c>
    </row>
    <row r="57" s="7" customFormat="1" ht="17.25" customHeight="1" spans="1:7">
      <c r="A57" s="97" t="s">
        <v>92</v>
      </c>
      <c r="B57" s="98"/>
      <c r="C57" s="98"/>
      <c r="D57" s="98"/>
      <c r="E57" s="98"/>
      <c r="F57" s="98"/>
      <c r="G57" s="99">
        <f>G54+G56</f>
        <v>199683.9448</v>
      </c>
    </row>
    <row r="58" s="7" customFormat="1" ht="17.25" customHeight="1" spans="1:7">
      <c r="A58" s="100" t="s">
        <v>93</v>
      </c>
      <c r="B58" s="101"/>
      <c r="C58" s="101"/>
      <c r="D58" s="101"/>
      <c r="E58" s="101"/>
      <c r="F58" s="101"/>
      <c r="G58" s="99">
        <f>G57/50</f>
        <v>3993.678896</v>
      </c>
    </row>
    <row r="59" s="7" customFormat="1" spans="1:7">
      <c r="A59" s="26"/>
      <c r="B59" s="26"/>
      <c r="C59" s="26"/>
      <c r="D59" s="26"/>
      <c r="E59" s="26"/>
      <c r="F59" s="26"/>
      <c r="G59" s="26"/>
    </row>
    <row r="60" s="7" customFormat="1" ht="12.75" customHeight="1" spans="1:7">
      <c r="A60" s="149"/>
      <c r="B60" s="149"/>
      <c r="C60" s="149"/>
      <c r="D60" s="149"/>
      <c r="E60" s="149"/>
      <c r="F60" s="149"/>
      <c r="G60" s="149"/>
    </row>
    <row r="61" s="7" customFormat="1" ht="11.4" spans="1:7">
      <c r="A61" s="149"/>
      <c r="B61" s="149"/>
      <c r="C61" s="149"/>
      <c r="D61" s="149"/>
      <c r="E61" s="149"/>
      <c r="F61" s="149"/>
      <c r="G61" s="149"/>
    </row>
  </sheetData>
  <mergeCells count="30">
    <mergeCell ref="A3:G3"/>
    <mergeCell ref="A4:B4"/>
    <mergeCell ref="A5:B5"/>
    <mergeCell ref="A6:B6"/>
    <mergeCell ref="A7:B7"/>
    <mergeCell ref="A9:B9"/>
    <mergeCell ref="A10:G10"/>
    <mergeCell ref="A21:F21"/>
    <mergeCell ref="A22:G22"/>
    <mergeCell ref="A33:F33"/>
    <mergeCell ref="A34:G34"/>
    <mergeCell ref="A50:B50"/>
    <mergeCell ref="A51:F51"/>
    <mergeCell ref="A52:G52"/>
    <mergeCell ref="A53:B53"/>
    <mergeCell ref="C53:F53"/>
    <mergeCell ref="A54:F54"/>
    <mergeCell ref="A55:G55"/>
    <mergeCell ref="A56:B56"/>
    <mergeCell ref="C56:F56"/>
    <mergeCell ref="A57:F57"/>
    <mergeCell ref="A58:F58"/>
    <mergeCell ref="A11:A17"/>
    <mergeCell ref="A19:A20"/>
    <mergeCell ref="A23:A28"/>
    <mergeCell ref="A29:A32"/>
    <mergeCell ref="A35:A36"/>
    <mergeCell ref="A43:A44"/>
    <mergeCell ref="A46:A47"/>
    <mergeCell ref="A60:G6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topLeftCell="A13" workbookViewId="0">
      <selection activeCell="D29" sqref="D29:D48"/>
    </sheetView>
  </sheetViews>
  <sheetFormatPr defaultColWidth="9" defaultRowHeight="13.2"/>
  <cols>
    <col min="1" max="1" width="13" style="26" customWidth="1"/>
    <col min="2" max="2" width="20.5" style="26" customWidth="1"/>
    <col min="3" max="3" width="13.3333333333333" style="27" customWidth="1"/>
    <col min="4" max="4" width="6.5" style="28" customWidth="1"/>
    <col min="5" max="5" width="9" style="28" customWidth="1"/>
    <col min="6" max="6" width="6" style="28" customWidth="1"/>
    <col min="7" max="7" width="8.66666666666667" style="28" customWidth="1"/>
    <col min="8" max="8" width="8" style="28" customWidth="1"/>
    <col min="9" max="9" width="4.5" style="26" customWidth="1"/>
    <col min="10" max="11" width="5.16666666666667" style="26" customWidth="1"/>
    <col min="12" max="12" width="7.5" style="26" customWidth="1"/>
    <col min="13" max="13" width="27.8333333333333" style="27" customWidth="1"/>
    <col min="14" max="16384" width="9" style="26"/>
  </cols>
  <sheetData>
    <row r="1" s="23" customFormat="1" spans="1:13">
      <c r="A1" s="29"/>
      <c r="B1" s="29"/>
      <c r="C1" s="30"/>
      <c r="D1" s="31"/>
      <c r="H1" s="32"/>
      <c r="M1" s="102"/>
    </row>
    <row r="2" s="23" customFormat="1" spans="1:13">
      <c r="A2" s="29"/>
      <c r="B2" s="29"/>
      <c r="C2" s="30"/>
      <c r="D2" s="31"/>
      <c r="H2" s="32"/>
      <c r="M2" s="102"/>
    </row>
    <row r="3" s="23" customFormat="1" ht="51" customHeight="1" spans="1:13">
      <c r="A3" s="33" t="s">
        <v>94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03"/>
    </row>
    <row r="4" s="24" customFormat="1" ht="17.25" customHeight="1" spans="1:13">
      <c r="A4" s="34" t="s">
        <v>95</v>
      </c>
      <c r="B4" s="34"/>
      <c r="C4" s="35"/>
      <c r="H4" s="34" t="s">
        <v>2</v>
      </c>
      <c r="I4" s="24" t="s">
        <v>3</v>
      </c>
      <c r="K4" s="34"/>
      <c r="M4" s="104"/>
    </row>
    <row r="5" s="24" customFormat="1" ht="17.25" customHeight="1" spans="1:13">
      <c r="A5" s="34" t="s">
        <v>96</v>
      </c>
      <c r="B5" s="34"/>
      <c r="C5" s="36"/>
      <c r="H5" s="34" t="s">
        <v>5</v>
      </c>
      <c r="I5" s="24" t="s">
        <v>6</v>
      </c>
      <c r="K5" s="34"/>
      <c r="M5" s="104"/>
    </row>
    <row r="6" s="24" customFormat="1" ht="17.25" customHeight="1" spans="1:13">
      <c r="A6" s="34" t="s">
        <v>97</v>
      </c>
      <c r="B6" s="34"/>
      <c r="C6" s="37"/>
      <c r="H6" s="34" t="s">
        <v>8</v>
      </c>
      <c r="I6" s="24" t="s">
        <v>9</v>
      </c>
      <c r="K6" s="34"/>
      <c r="M6" s="104"/>
    </row>
    <row r="7" s="24" customFormat="1" ht="17.25" customHeight="1" spans="1:13">
      <c r="A7" s="34" t="s">
        <v>98</v>
      </c>
      <c r="B7" s="34"/>
      <c r="C7" s="37"/>
      <c r="H7" s="38" t="s">
        <v>11</v>
      </c>
      <c r="I7" s="24" t="s">
        <v>12</v>
      </c>
      <c r="K7" s="34"/>
      <c r="M7" s="104"/>
    </row>
    <row r="8" s="7" customFormat="1" ht="12.15" spans="3:13">
      <c r="C8" s="39"/>
      <c r="D8" s="40"/>
      <c r="E8" s="40"/>
      <c r="F8" s="40"/>
      <c r="G8" s="40"/>
      <c r="H8" s="40"/>
      <c r="M8" s="39"/>
    </row>
    <row r="9" s="25" customFormat="1" ht="27.75" customHeight="1" spans="1:13">
      <c r="A9" s="41" t="s">
        <v>13</v>
      </c>
      <c r="B9" s="42"/>
      <c r="C9" s="43" t="s">
        <v>14</v>
      </c>
      <c r="D9" s="43" t="s">
        <v>15</v>
      </c>
      <c r="E9" s="43" t="s">
        <v>16</v>
      </c>
      <c r="F9" s="43" t="s">
        <v>17</v>
      </c>
      <c r="G9" s="44" t="s">
        <v>18</v>
      </c>
      <c r="H9" s="43" t="s">
        <v>99</v>
      </c>
      <c r="I9" s="43" t="s">
        <v>15</v>
      </c>
      <c r="J9" s="43" t="s">
        <v>16</v>
      </c>
      <c r="K9" s="43" t="s">
        <v>17</v>
      </c>
      <c r="L9" s="43" t="s">
        <v>100</v>
      </c>
      <c r="M9" s="105" t="s">
        <v>101</v>
      </c>
    </row>
    <row r="10" s="25" customFormat="1" ht="21" customHeight="1" spans="1:13">
      <c r="A10" s="45" t="s">
        <v>19</v>
      </c>
      <c r="B10" s="46"/>
      <c r="C10" s="46"/>
      <c r="D10" s="46"/>
      <c r="E10" s="46"/>
      <c r="F10" s="46"/>
      <c r="G10" s="47"/>
      <c r="H10" s="45"/>
      <c r="I10" s="46"/>
      <c r="J10" s="46"/>
      <c r="K10" s="46"/>
      <c r="L10" s="46"/>
      <c r="M10" s="106"/>
    </row>
    <row r="11" s="7" customFormat="1" ht="21" customHeight="1" spans="1:13">
      <c r="A11" s="48" t="s">
        <v>102</v>
      </c>
      <c r="B11" s="49"/>
      <c r="C11" s="50" t="s">
        <v>38</v>
      </c>
      <c r="D11" s="4"/>
      <c r="E11" s="4"/>
      <c r="F11" s="4"/>
      <c r="G11" s="51">
        <f t="shared" ref="G11:G16" si="0">D11*E11*F11</f>
        <v>0</v>
      </c>
      <c r="H11" s="4">
        <f t="shared" ref="H11:H16" si="1">I11*J11*K11</f>
        <v>0</v>
      </c>
      <c r="I11" s="4"/>
      <c r="J11" s="4"/>
      <c r="K11" s="4"/>
      <c r="L11" s="107">
        <f t="shared" ref="L11:L16" si="2">G11-H11</f>
        <v>0</v>
      </c>
      <c r="M11" s="108"/>
    </row>
    <row r="12" s="7" customFormat="1" ht="21" customHeight="1" spans="1:13">
      <c r="A12" s="48"/>
      <c r="B12" s="49"/>
      <c r="C12" s="50" t="s">
        <v>38</v>
      </c>
      <c r="D12" s="4"/>
      <c r="E12" s="4"/>
      <c r="F12" s="4"/>
      <c r="G12" s="51">
        <f t="shared" si="0"/>
        <v>0</v>
      </c>
      <c r="H12" s="4">
        <f t="shared" si="1"/>
        <v>0</v>
      </c>
      <c r="I12" s="4"/>
      <c r="J12" s="4"/>
      <c r="K12" s="4"/>
      <c r="L12" s="107">
        <f t="shared" si="2"/>
        <v>0</v>
      </c>
      <c r="M12" s="108"/>
    </row>
    <row r="13" s="7" customFormat="1" ht="21" customHeight="1" spans="1:13">
      <c r="A13" s="48"/>
      <c r="B13" s="49"/>
      <c r="C13" s="50" t="s">
        <v>38</v>
      </c>
      <c r="D13" s="4"/>
      <c r="E13" s="4"/>
      <c r="F13" s="4"/>
      <c r="G13" s="51">
        <f t="shared" si="0"/>
        <v>0</v>
      </c>
      <c r="H13" s="4">
        <f t="shared" si="1"/>
        <v>0</v>
      </c>
      <c r="I13" s="4"/>
      <c r="J13" s="4"/>
      <c r="K13" s="4"/>
      <c r="L13" s="107">
        <f t="shared" si="2"/>
        <v>0</v>
      </c>
      <c r="M13" s="108"/>
    </row>
    <row r="14" s="7" customFormat="1" ht="21" customHeight="1" spans="1:13">
      <c r="A14" s="48"/>
      <c r="B14" s="49"/>
      <c r="C14" s="50" t="s">
        <v>38</v>
      </c>
      <c r="D14" s="4"/>
      <c r="E14" s="4"/>
      <c r="F14" s="4"/>
      <c r="G14" s="51">
        <f t="shared" si="0"/>
        <v>0</v>
      </c>
      <c r="H14" s="4">
        <f t="shared" si="1"/>
        <v>0</v>
      </c>
      <c r="I14" s="4"/>
      <c r="J14" s="4"/>
      <c r="K14" s="4"/>
      <c r="L14" s="107">
        <f t="shared" si="2"/>
        <v>0</v>
      </c>
      <c r="M14" s="108"/>
    </row>
    <row r="15" s="7" customFormat="1" ht="21" customHeight="1" spans="1:13">
      <c r="A15" s="48"/>
      <c r="B15" s="49"/>
      <c r="C15" s="50" t="s">
        <v>38</v>
      </c>
      <c r="D15" s="4"/>
      <c r="E15" s="4"/>
      <c r="F15" s="4"/>
      <c r="G15" s="51">
        <f t="shared" si="0"/>
        <v>0</v>
      </c>
      <c r="H15" s="4">
        <f t="shared" si="1"/>
        <v>0</v>
      </c>
      <c r="I15" s="4"/>
      <c r="J15" s="4"/>
      <c r="K15" s="4"/>
      <c r="L15" s="107">
        <f t="shared" si="2"/>
        <v>0</v>
      </c>
      <c r="M15" s="108"/>
    </row>
    <row r="16" s="7" customFormat="1" ht="21" customHeight="1" spans="1:13">
      <c r="A16" s="48" t="s">
        <v>102</v>
      </c>
      <c r="B16" s="49"/>
      <c r="C16" s="50"/>
      <c r="D16" s="4"/>
      <c r="E16" s="4"/>
      <c r="F16" s="4"/>
      <c r="G16" s="51">
        <f t="shared" si="0"/>
        <v>0</v>
      </c>
      <c r="H16" s="4">
        <f t="shared" si="1"/>
        <v>0</v>
      </c>
      <c r="I16" s="4"/>
      <c r="J16" s="4"/>
      <c r="K16" s="4"/>
      <c r="L16" s="107">
        <f t="shared" si="2"/>
        <v>0</v>
      </c>
      <c r="M16" s="108"/>
    </row>
    <row r="17" s="7" customFormat="1" ht="21" customHeight="1" spans="1:13">
      <c r="A17" s="52" t="s">
        <v>40</v>
      </c>
      <c r="B17" s="53"/>
      <c r="C17" s="53"/>
      <c r="D17" s="53"/>
      <c r="E17" s="53"/>
      <c r="F17" s="54"/>
      <c r="G17" s="55">
        <f>SUM(G11:G16)</f>
        <v>0</v>
      </c>
      <c r="H17" s="56">
        <f>SUM(H11:H16)</f>
        <v>0</v>
      </c>
      <c r="I17" s="109"/>
      <c r="J17" s="109"/>
      <c r="K17" s="109"/>
      <c r="L17" s="109"/>
      <c r="M17" s="110"/>
    </row>
    <row r="18" s="25" customFormat="1" ht="18" customHeight="1" spans="1:13">
      <c r="A18" s="45" t="s">
        <v>41</v>
      </c>
      <c r="B18" s="46"/>
      <c r="C18" s="46"/>
      <c r="D18" s="46"/>
      <c r="E18" s="46"/>
      <c r="F18" s="46"/>
      <c r="G18" s="47"/>
      <c r="H18" s="45"/>
      <c r="I18" s="46"/>
      <c r="J18" s="46"/>
      <c r="K18" s="46"/>
      <c r="L18" s="46"/>
      <c r="M18" s="106"/>
    </row>
    <row r="19" s="7" customFormat="1" ht="18" customHeight="1" spans="1:13">
      <c r="A19" s="57" t="s">
        <v>42</v>
      </c>
      <c r="B19" s="58"/>
      <c r="C19" s="58" t="s">
        <v>38</v>
      </c>
      <c r="D19" s="59"/>
      <c r="E19" s="59">
        <v>20</v>
      </c>
      <c r="F19" s="59">
        <v>2</v>
      </c>
      <c r="G19" s="60">
        <f t="shared" ref="G19:G25" si="3">F19*E19*D19</f>
        <v>0</v>
      </c>
      <c r="H19" s="4">
        <f t="shared" ref="H19:H25" si="4">I19*J19*K19</f>
        <v>0</v>
      </c>
      <c r="I19" s="111"/>
      <c r="J19" s="111">
        <v>27</v>
      </c>
      <c r="K19" s="111">
        <v>1</v>
      </c>
      <c r="L19" s="4">
        <f t="shared" ref="L19:L25" si="5">H19-G19</f>
        <v>0</v>
      </c>
      <c r="M19" s="112"/>
    </row>
    <row r="20" s="7" customFormat="1" ht="18" customHeight="1" spans="1:13">
      <c r="A20" s="61"/>
      <c r="B20" s="58"/>
      <c r="C20" s="58" t="s">
        <v>38</v>
      </c>
      <c r="D20" s="4"/>
      <c r="E20" s="4">
        <v>5</v>
      </c>
      <c r="F20" s="4">
        <v>2</v>
      </c>
      <c r="G20" s="5">
        <f t="shared" si="3"/>
        <v>0</v>
      </c>
      <c r="H20" s="4">
        <f t="shared" si="4"/>
        <v>0</v>
      </c>
      <c r="I20" s="3"/>
      <c r="J20" s="3">
        <v>2</v>
      </c>
      <c r="K20" s="3">
        <v>1</v>
      </c>
      <c r="L20" s="4">
        <f t="shared" si="5"/>
        <v>0</v>
      </c>
      <c r="M20" s="112"/>
    </row>
    <row r="21" s="7" customFormat="1" ht="18" customHeight="1" spans="1:13">
      <c r="A21" s="61"/>
      <c r="B21" s="58"/>
      <c r="C21" s="58" t="s">
        <v>38</v>
      </c>
      <c r="D21" s="59"/>
      <c r="E21" s="4">
        <v>10</v>
      </c>
      <c r="F21" s="4">
        <v>2</v>
      </c>
      <c r="G21" s="5">
        <f t="shared" si="3"/>
        <v>0</v>
      </c>
      <c r="H21" s="4">
        <f t="shared" si="4"/>
        <v>0</v>
      </c>
      <c r="I21" s="113"/>
      <c r="J21" s="3">
        <v>0</v>
      </c>
      <c r="K21" s="3">
        <v>1</v>
      </c>
      <c r="L21" s="4">
        <f t="shared" si="5"/>
        <v>0</v>
      </c>
      <c r="M21" s="112"/>
    </row>
    <row r="22" s="7" customFormat="1" ht="18" customHeight="1" spans="1:13">
      <c r="A22" s="61"/>
      <c r="B22" s="58"/>
      <c r="C22" s="58" t="s">
        <v>38</v>
      </c>
      <c r="D22" s="4"/>
      <c r="E22" s="4">
        <v>5</v>
      </c>
      <c r="F22" s="4">
        <v>2</v>
      </c>
      <c r="G22" s="5">
        <f t="shared" si="3"/>
        <v>0</v>
      </c>
      <c r="H22" s="4">
        <f t="shared" si="4"/>
        <v>0</v>
      </c>
      <c r="I22" s="114"/>
      <c r="J22" s="3">
        <v>2</v>
      </c>
      <c r="K22" s="3">
        <v>1</v>
      </c>
      <c r="L22" s="4">
        <f t="shared" si="5"/>
        <v>0</v>
      </c>
      <c r="M22" s="112"/>
    </row>
    <row r="23" s="7" customFormat="1" ht="18" customHeight="1" spans="1:13">
      <c r="A23" s="57" t="s">
        <v>49</v>
      </c>
      <c r="B23" s="62"/>
      <c r="C23" s="58" t="s">
        <v>38</v>
      </c>
      <c r="D23" s="4"/>
      <c r="E23" s="4">
        <v>1</v>
      </c>
      <c r="F23" s="4">
        <v>2</v>
      </c>
      <c r="G23" s="5">
        <f t="shared" si="3"/>
        <v>0</v>
      </c>
      <c r="H23" s="4">
        <f t="shared" si="4"/>
        <v>0</v>
      </c>
      <c r="I23" s="4"/>
      <c r="J23" s="4">
        <v>1</v>
      </c>
      <c r="K23" s="4">
        <v>2</v>
      </c>
      <c r="L23" s="4">
        <f t="shared" si="5"/>
        <v>0</v>
      </c>
      <c r="M23" s="108"/>
    </row>
    <row r="24" s="7" customFormat="1" ht="18" customHeight="1" spans="1:13">
      <c r="A24" s="61"/>
      <c r="B24" s="62"/>
      <c r="C24" s="58" t="s">
        <v>38</v>
      </c>
      <c r="D24" s="4"/>
      <c r="E24" s="4">
        <v>2</v>
      </c>
      <c r="F24" s="4">
        <v>2</v>
      </c>
      <c r="G24" s="5">
        <f t="shared" si="3"/>
        <v>0</v>
      </c>
      <c r="H24" s="4">
        <f t="shared" si="4"/>
        <v>0</v>
      </c>
      <c r="I24" s="4"/>
      <c r="J24" s="4">
        <v>1</v>
      </c>
      <c r="K24" s="4">
        <v>2</v>
      </c>
      <c r="L24" s="4">
        <f t="shared" si="5"/>
        <v>0</v>
      </c>
      <c r="M24" s="108"/>
    </row>
    <row r="25" s="7" customFormat="1" ht="18" customHeight="1" spans="1:13">
      <c r="A25" s="61"/>
      <c r="B25" s="62"/>
      <c r="C25" s="58" t="s">
        <v>38</v>
      </c>
      <c r="D25" s="4"/>
      <c r="E25" s="4">
        <v>1</v>
      </c>
      <c r="F25" s="4">
        <v>3</v>
      </c>
      <c r="G25" s="5">
        <f t="shared" si="3"/>
        <v>0</v>
      </c>
      <c r="H25" s="4">
        <f t="shared" si="4"/>
        <v>0</v>
      </c>
      <c r="I25" s="4"/>
      <c r="J25" s="4">
        <v>1</v>
      </c>
      <c r="K25" s="4">
        <v>3</v>
      </c>
      <c r="L25" s="4">
        <f t="shared" si="5"/>
        <v>0</v>
      </c>
      <c r="M25" s="112"/>
    </row>
    <row r="26" s="7" customFormat="1" ht="17.25" customHeight="1" spans="1:13">
      <c r="A26" s="63" t="s">
        <v>103</v>
      </c>
      <c r="B26" s="64"/>
      <c r="C26" s="64"/>
      <c r="D26" s="64"/>
      <c r="E26" s="64"/>
      <c r="F26" s="64"/>
      <c r="G26" s="65">
        <f>SUM(G19:G22)</f>
        <v>0</v>
      </c>
      <c r="H26" s="66">
        <f>SUM(H19:H25)</f>
        <v>0</v>
      </c>
      <c r="I26" s="115"/>
      <c r="J26" s="116"/>
      <c r="K26" s="116"/>
      <c r="L26" s="116"/>
      <c r="M26" s="117"/>
    </row>
    <row r="27" s="7" customFormat="1" ht="17.25" customHeight="1" spans="1:14">
      <c r="A27" s="67" t="s">
        <v>54</v>
      </c>
      <c r="B27" s="68"/>
      <c r="C27" s="68"/>
      <c r="D27" s="68"/>
      <c r="E27" s="68"/>
      <c r="F27" s="68"/>
      <c r="G27" s="69">
        <f>SUM(G19:G25)</f>
        <v>0</v>
      </c>
      <c r="H27" s="70">
        <f>SUM(H19:H25)</f>
        <v>0</v>
      </c>
      <c r="I27" s="118"/>
      <c r="J27" s="119"/>
      <c r="K27" s="119"/>
      <c r="L27" s="119"/>
      <c r="M27" s="120"/>
      <c r="N27" s="121"/>
    </row>
    <row r="28" s="25" customFormat="1" ht="17.25" customHeight="1" spans="1:13">
      <c r="A28" s="45" t="s">
        <v>55</v>
      </c>
      <c r="B28" s="46"/>
      <c r="C28" s="46"/>
      <c r="D28" s="46"/>
      <c r="E28" s="46"/>
      <c r="F28" s="46"/>
      <c r="G28" s="46"/>
      <c r="H28" s="45"/>
      <c r="I28" s="46"/>
      <c r="J28" s="46"/>
      <c r="K28" s="46"/>
      <c r="L28" s="46"/>
      <c r="M28" s="106"/>
    </row>
    <row r="29" s="7" customFormat="1" ht="17.25" customHeight="1" spans="1:13">
      <c r="A29" s="2" t="s">
        <v>104</v>
      </c>
      <c r="B29" s="2" t="s">
        <v>105</v>
      </c>
      <c r="C29" s="2" t="s">
        <v>38</v>
      </c>
      <c r="D29" s="13">
        <v>15</v>
      </c>
      <c r="E29" s="4"/>
      <c r="F29" s="4">
        <v>1</v>
      </c>
      <c r="G29" s="5">
        <f t="shared" ref="G29:G52" si="6">F29*E29*D29</f>
        <v>0</v>
      </c>
      <c r="H29" s="3">
        <f t="shared" ref="H29:H36" si="7">I29*J29*K29</f>
        <v>0</v>
      </c>
      <c r="I29" s="3"/>
      <c r="J29" s="4">
        <v>24</v>
      </c>
      <c r="K29" s="4">
        <v>1</v>
      </c>
      <c r="L29" s="4">
        <f>H29-G29</f>
        <v>0</v>
      </c>
      <c r="M29" s="122"/>
    </row>
    <row r="30" s="7" customFormat="1" ht="15.75" customHeight="1" spans="1:13">
      <c r="A30" s="71" t="s">
        <v>76</v>
      </c>
      <c r="B30" s="2" t="s">
        <v>77</v>
      </c>
      <c r="C30" s="2" t="s">
        <v>38</v>
      </c>
      <c r="D30" s="13">
        <v>60</v>
      </c>
      <c r="E30" s="4">
        <v>1</v>
      </c>
      <c r="F30" s="4">
        <v>1</v>
      </c>
      <c r="G30" s="5">
        <f t="shared" si="6"/>
        <v>60</v>
      </c>
      <c r="H30" s="3">
        <f t="shared" si="7"/>
        <v>0</v>
      </c>
      <c r="I30" s="3"/>
      <c r="J30" s="4">
        <v>0</v>
      </c>
      <c r="K30" s="4">
        <v>1</v>
      </c>
      <c r="L30" s="4">
        <f t="shared" ref="L30:L36" si="8">H30-G30</f>
        <v>-60</v>
      </c>
      <c r="M30" s="122"/>
    </row>
    <row r="31" s="11" customFormat="1" ht="17.25" customHeight="1" spans="1:13">
      <c r="A31" s="72"/>
      <c r="B31" s="2" t="s">
        <v>106</v>
      </c>
      <c r="C31" s="2" t="s">
        <v>38</v>
      </c>
      <c r="D31" s="13">
        <v>80</v>
      </c>
      <c r="E31" s="4">
        <v>1</v>
      </c>
      <c r="F31" s="4">
        <v>1</v>
      </c>
      <c r="G31" s="5">
        <f t="shared" si="6"/>
        <v>80</v>
      </c>
      <c r="H31" s="4">
        <f t="shared" si="7"/>
        <v>0</v>
      </c>
      <c r="I31" s="4"/>
      <c r="J31" s="4">
        <v>1</v>
      </c>
      <c r="K31" s="4">
        <v>1</v>
      </c>
      <c r="L31" s="4">
        <f t="shared" si="8"/>
        <v>-80</v>
      </c>
      <c r="M31" s="122"/>
    </row>
    <row r="32" s="11" customFormat="1" ht="17.25" customHeight="1" spans="1:13">
      <c r="A32" s="71" t="s">
        <v>107</v>
      </c>
      <c r="B32" s="2" t="s">
        <v>108</v>
      </c>
      <c r="C32" s="2" t="s">
        <v>38</v>
      </c>
      <c r="D32" s="73">
        <v>20</v>
      </c>
      <c r="E32" s="4">
        <v>1</v>
      </c>
      <c r="F32" s="4">
        <v>1</v>
      </c>
      <c r="G32" s="5">
        <f t="shared" si="6"/>
        <v>20</v>
      </c>
      <c r="H32" s="4">
        <f t="shared" si="7"/>
        <v>0</v>
      </c>
      <c r="I32" s="4"/>
      <c r="J32" s="4">
        <v>60</v>
      </c>
      <c r="K32" s="4">
        <v>1</v>
      </c>
      <c r="L32" s="4">
        <f t="shared" si="8"/>
        <v>-20</v>
      </c>
      <c r="M32" s="122"/>
    </row>
    <row r="33" s="11" customFormat="1" ht="17.25" customHeight="1" spans="1:13">
      <c r="A33" s="72"/>
      <c r="B33" s="2" t="s">
        <v>109</v>
      </c>
      <c r="C33" s="2" t="s">
        <v>38</v>
      </c>
      <c r="D33" s="73">
        <v>40</v>
      </c>
      <c r="E33" s="4">
        <v>1</v>
      </c>
      <c r="F33" s="4">
        <v>1</v>
      </c>
      <c r="G33" s="5">
        <f t="shared" si="6"/>
        <v>40</v>
      </c>
      <c r="H33" s="4">
        <f t="shared" si="7"/>
        <v>0</v>
      </c>
      <c r="I33" s="4"/>
      <c r="J33" s="4">
        <v>12</v>
      </c>
      <c r="K33" s="4">
        <v>1</v>
      </c>
      <c r="L33" s="4">
        <f t="shared" si="8"/>
        <v>-40</v>
      </c>
      <c r="M33" s="122"/>
    </row>
    <row r="34" s="7" customFormat="1" ht="17.25" customHeight="1" spans="1:13">
      <c r="A34" s="2" t="s">
        <v>56</v>
      </c>
      <c r="B34" s="2" t="s">
        <v>110</v>
      </c>
      <c r="C34" s="2" t="s">
        <v>38</v>
      </c>
      <c r="D34" s="73">
        <v>200</v>
      </c>
      <c r="E34" s="4"/>
      <c r="F34" s="4">
        <v>1</v>
      </c>
      <c r="G34" s="5">
        <f t="shared" si="6"/>
        <v>0</v>
      </c>
      <c r="H34" s="3">
        <f t="shared" si="7"/>
        <v>0</v>
      </c>
      <c r="I34" s="3"/>
      <c r="J34" s="4">
        <v>54</v>
      </c>
      <c r="K34" s="4">
        <v>1</v>
      </c>
      <c r="L34" s="4">
        <f t="shared" si="8"/>
        <v>0</v>
      </c>
      <c r="M34" s="123"/>
    </row>
    <row r="35" s="7" customFormat="1" ht="17.25" customHeight="1" spans="1:13">
      <c r="A35" s="2" t="s">
        <v>61</v>
      </c>
      <c r="B35" s="2" t="s">
        <v>62</v>
      </c>
      <c r="C35" s="2" t="s">
        <v>38</v>
      </c>
      <c r="D35" s="73">
        <v>200</v>
      </c>
      <c r="E35" s="4">
        <v>0</v>
      </c>
      <c r="F35" s="4">
        <v>1</v>
      </c>
      <c r="G35" s="5">
        <f t="shared" si="6"/>
        <v>0</v>
      </c>
      <c r="H35" s="3">
        <f t="shared" si="7"/>
        <v>0</v>
      </c>
      <c r="I35" s="3"/>
      <c r="J35" s="4">
        <v>360</v>
      </c>
      <c r="K35" s="4">
        <v>1</v>
      </c>
      <c r="L35" s="4">
        <f t="shared" si="8"/>
        <v>0</v>
      </c>
      <c r="M35" s="112"/>
    </row>
    <row r="36" s="11" customFormat="1" ht="17.25" customHeight="1" spans="1:13">
      <c r="A36" s="2" t="s">
        <v>111</v>
      </c>
      <c r="B36" s="2" t="s">
        <v>112</v>
      </c>
      <c r="C36" s="2" t="s">
        <v>38</v>
      </c>
      <c r="D36" s="73">
        <v>180</v>
      </c>
      <c r="E36" s="4">
        <v>0</v>
      </c>
      <c r="F36" s="4">
        <v>0</v>
      </c>
      <c r="G36" s="5">
        <f t="shared" si="6"/>
        <v>0</v>
      </c>
      <c r="H36" s="4">
        <f t="shared" si="7"/>
        <v>0</v>
      </c>
      <c r="I36" s="4"/>
      <c r="J36" s="4">
        <v>3</v>
      </c>
      <c r="K36" s="4">
        <v>1</v>
      </c>
      <c r="L36" s="4">
        <f t="shared" si="8"/>
        <v>0</v>
      </c>
      <c r="M36" s="112"/>
    </row>
    <row r="37" s="11" customFormat="1" ht="17.25" customHeight="1" spans="1:13">
      <c r="A37" s="2" t="s">
        <v>63</v>
      </c>
      <c r="B37" s="2" t="s">
        <v>113</v>
      </c>
      <c r="C37" s="2" t="s">
        <v>38</v>
      </c>
      <c r="D37" s="73">
        <v>200</v>
      </c>
      <c r="E37" s="4">
        <v>1</v>
      </c>
      <c r="F37" s="4">
        <v>1</v>
      </c>
      <c r="G37" s="5">
        <f t="shared" si="6"/>
        <v>200</v>
      </c>
      <c r="H37" s="4"/>
      <c r="I37" s="4"/>
      <c r="J37" s="4"/>
      <c r="K37" s="4"/>
      <c r="L37" s="4"/>
      <c r="M37" s="112"/>
    </row>
    <row r="38" s="11" customFormat="1" ht="17.25" customHeight="1" spans="1:13">
      <c r="A38" s="2" t="s">
        <v>65</v>
      </c>
      <c r="B38" s="2" t="s">
        <v>66</v>
      </c>
      <c r="C38" s="2" t="s">
        <v>38</v>
      </c>
      <c r="D38" s="13">
        <v>300</v>
      </c>
      <c r="E38" s="4">
        <v>0</v>
      </c>
      <c r="F38" s="4">
        <v>0</v>
      </c>
      <c r="G38" s="5">
        <f t="shared" si="6"/>
        <v>0</v>
      </c>
      <c r="H38" s="4">
        <f>I38*J38*K38</f>
        <v>0</v>
      </c>
      <c r="I38" s="4"/>
      <c r="J38" s="4">
        <v>5</v>
      </c>
      <c r="K38" s="4">
        <v>1</v>
      </c>
      <c r="L38" s="4">
        <f>H38-G38</f>
        <v>0</v>
      </c>
      <c r="M38" s="112"/>
    </row>
    <row r="39" s="11" customFormat="1" ht="17.25" customHeight="1" spans="1:13">
      <c r="A39" s="2" t="s">
        <v>114</v>
      </c>
      <c r="B39" s="2" t="s">
        <v>115</v>
      </c>
      <c r="C39" s="2" t="s">
        <v>38</v>
      </c>
      <c r="D39" s="13">
        <v>200</v>
      </c>
      <c r="E39" s="4">
        <v>0</v>
      </c>
      <c r="F39" s="4">
        <v>0</v>
      </c>
      <c r="G39" s="5">
        <f t="shared" si="6"/>
        <v>0</v>
      </c>
      <c r="H39" s="4">
        <f>I39*J39*K39</f>
        <v>0</v>
      </c>
      <c r="I39" s="4"/>
      <c r="J39" s="4">
        <v>2</v>
      </c>
      <c r="K39" s="4">
        <v>1</v>
      </c>
      <c r="L39" s="4">
        <f>H39-G39</f>
        <v>0</v>
      </c>
      <c r="M39" s="112"/>
    </row>
    <row r="40" s="11" customFormat="1" ht="17.25" customHeight="1" spans="1:13">
      <c r="A40" s="2" t="s">
        <v>67</v>
      </c>
      <c r="B40" s="2" t="s">
        <v>68</v>
      </c>
      <c r="C40" s="2"/>
      <c r="D40" s="13">
        <v>5</v>
      </c>
      <c r="E40" s="4">
        <v>0</v>
      </c>
      <c r="F40" s="4">
        <v>0</v>
      </c>
      <c r="G40" s="5">
        <f t="shared" si="6"/>
        <v>0</v>
      </c>
      <c r="H40" s="4">
        <f>I40*J40*K40</f>
        <v>0</v>
      </c>
      <c r="I40" s="4"/>
      <c r="J40" s="4">
        <v>35</v>
      </c>
      <c r="K40" s="4">
        <v>1</v>
      </c>
      <c r="L40" s="4">
        <f>H40-G40</f>
        <v>0</v>
      </c>
      <c r="M40" s="112"/>
    </row>
    <row r="41" s="7" customFormat="1" ht="17.25" customHeight="1" spans="1:13">
      <c r="A41" s="2" t="s">
        <v>116</v>
      </c>
      <c r="B41" s="2" t="s">
        <v>70</v>
      </c>
      <c r="C41" s="2" t="s">
        <v>38</v>
      </c>
      <c r="D41" s="13">
        <v>0.8</v>
      </c>
      <c r="E41" s="4"/>
      <c r="F41" s="4">
        <v>1</v>
      </c>
      <c r="G41" s="5">
        <f t="shared" si="6"/>
        <v>0</v>
      </c>
      <c r="H41" s="4">
        <f t="shared" ref="H41:H52" si="9">I41*J41*K41</f>
        <v>0</v>
      </c>
      <c r="I41" s="4"/>
      <c r="J41" s="4">
        <v>36</v>
      </c>
      <c r="K41" s="4">
        <v>2</v>
      </c>
      <c r="L41" s="4">
        <f>H41-G41</f>
        <v>0</v>
      </c>
      <c r="M41" s="112"/>
    </row>
    <row r="42" s="7" customFormat="1" ht="17.25" customHeight="1" spans="1:13">
      <c r="A42" s="2" t="s">
        <v>69</v>
      </c>
      <c r="B42" s="2" t="s">
        <v>70</v>
      </c>
      <c r="C42" s="2" t="s">
        <v>38</v>
      </c>
      <c r="D42" s="13">
        <v>1.2</v>
      </c>
      <c r="E42" s="4">
        <v>1</v>
      </c>
      <c r="F42" s="4">
        <v>1</v>
      </c>
      <c r="G42" s="5">
        <f t="shared" si="6"/>
        <v>1.2</v>
      </c>
      <c r="H42" s="4">
        <f t="shared" si="9"/>
        <v>0</v>
      </c>
      <c r="I42" s="4"/>
      <c r="J42" s="4"/>
      <c r="K42" s="4"/>
      <c r="L42" s="4"/>
      <c r="M42" s="112"/>
    </row>
    <row r="43" s="25" customFormat="1" ht="17.25" customHeight="1" spans="1:13">
      <c r="A43" s="2" t="s">
        <v>84</v>
      </c>
      <c r="B43" s="2" t="s">
        <v>117</v>
      </c>
      <c r="C43" s="2" t="s">
        <v>38</v>
      </c>
      <c r="D43" s="19">
        <v>1500</v>
      </c>
      <c r="E43" s="4">
        <v>1</v>
      </c>
      <c r="F43" s="4">
        <v>1</v>
      </c>
      <c r="G43" s="5">
        <f t="shared" si="6"/>
        <v>1500</v>
      </c>
      <c r="H43" s="4">
        <f t="shared" si="9"/>
        <v>0</v>
      </c>
      <c r="I43" s="4"/>
      <c r="J43" s="4"/>
      <c r="K43" s="4"/>
      <c r="L43" s="4"/>
      <c r="M43" s="112"/>
    </row>
    <row r="44" s="7" customFormat="1" ht="17.25" customHeight="1" spans="1:13">
      <c r="A44" s="2" t="s">
        <v>118</v>
      </c>
      <c r="B44" s="2" t="s">
        <v>119</v>
      </c>
      <c r="C44" s="2" t="s">
        <v>38</v>
      </c>
      <c r="D44" s="13">
        <v>5</v>
      </c>
      <c r="E44" s="4">
        <v>1</v>
      </c>
      <c r="F44" s="4">
        <v>1</v>
      </c>
      <c r="G44" s="5">
        <f t="shared" si="6"/>
        <v>5</v>
      </c>
      <c r="H44" s="4">
        <f t="shared" si="9"/>
        <v>0</v>
      </c>
      <c r="I44" s="4"/>
      <c r="J44" s="4">
        <v>39</v>
      </c>
      <c r="K44" s="4">
        <v>5</v>
      </c>
      <c r="L44" s="4">
        <f>H44-G44</f>
        <v>-5</v>
      </c>
      <c r="M44" s="112"/>
    </row>
    <row r="45" s="7" customFormat="1" ht="21" customHeight="1" spans="1:13">
      <c r="A45" s="2" t="s">
        <v>71</v>
      </c>
      <c r="B45" s="2" t="s">
        <v>72</v>
      </c>
      <c r="C45" s="2" t="s">
        <v>38</v>
      </c>
      <c r="D45" s="13">
        <v>10</v>
      </c>
      <c r="E45" s="4">
        <v>1</v>
      </c>
      <c r="F45" s="4">
        <v>1</v>
      </c>
      <c r="G45" s="5">
        <f t="shared" si="6"/>
        <v>10</v>
      </c>
      <c r="H45" s="4">
        <f t="shared" si="9"/>
        <v>0</v>
      </c>
      <c r="I45" s="4"/>
      <c r="J45" s="4">
        <v>40</v>
      </c>
      <c r="K45" s="4">
        <v>6</v>
      </c>
      <c r="L45" s="4">
        <f>H45-G45</f>
        <v>-10</v>
      </c>
      <c r="M45" s="112"/>
    </row>
    <row r="46" s="25" customFormat="1" ht="17.25" customHeight="1" spans="1:13">
      <c r="A46" s="2" t="s">
        <v>73</v>
      </c>
      <c r="B46" s="2" t="s">
        <v>120</v>
      </c>
      <c r="C46" s="2" t="s">
        <v>38</v>
      </c>
      <c r="D46" s="73">
        <v>8</v>
      </c>
      <c r="E46" s="4"/>
      <c r="F46" s="4">
        <v>1</v>
      </c>
      <c r="G46" s="5">
        <f t="shared" si="6"/>
        <v>0</v>
      </c>
      <c r="H46" s="4">
        <f t="shared" si="9"/>
        <v>0</v>
      </c>
      <c r="I46" s="4"/>
      <c r="J46" s="4"/>
      <c r="K46" s="4"/>
      <c r="L46" s="4"/>
      <c r="M46" s="112"/>
    </row>
    <row r="47" s="7" customFormat="1" ht="17.25" customHeight="1" spans="1:13">
      <c r="A47" s="2" t="s">
        <v>121</v>
      </c>
      <c r="B47" s="2" t="s">
        <v>120</v>
      </c>
      <c r="C47" s="2" t="s">
        <v>38</v>
      </c>
      <c r="D47" s="73">
        <v>8</v>
      </c>
      <c r="E47" s="4">
        <v>0</v>
      </c>
      <c r="F47" s="4">
        <v>1</v>
      </c>
      <c r="G47" s="5">
        <f t="shared" si="6"/>
        <v>0</v>
      </c>
      <c r="H47" s="4">
        <f t="shared" si="9"/>
        <v>0</v>
      </c>
      <c r="I47" s="4"/>
      <c r="J47" s="4"/>
      <c r="K47" s="4"/>
      <c r="L47" s="4"/>
      <c r="M47" s="112"/>
    </row>
    <row r="48" s="7" customFormat="1" ht="17.25" customHeight="1" spans="1:13">
      <c r="A48" s="2" t="s">
        <v>122</v>
      </c>
      <c r="B48" s="2" t="s">
        <v>123</v>
      </c>
      <c r="C48" s="2" t="s">
        <v>38</v>
      </c>
      <c r="D48" s="19">
        <v>3500</v>
      </c>
      <c r="E48" s="4">
        <v>0</v>
      </c>
      <c r="F48" s="4">
        <v>0</v>
      </c>
      <c r="G48" s="5">
        <f t="shared" si="6"/>
        <v>0</v>
      </c>
      <c r="H48" s="4">
        <f t="shared" si="9"/>
        <v>0</v>
      </c>
      <c r="I48" s="4"/>
      <c r="J48" s="4">
        <v>43</v>
      </c>
      <c r="K48" s="4">
        <v>9</v>
      </c>
      <c r="L48" s="4">
        <f>H48-G48</f>
        <v>0</v>
      </c>
      <c r="M48" s="112"/>
    </row>
    <row r="49" s="7" customFormat="1" ht="17.25" customHeight="1" spans="1:13">
      <c r="A49" s="2" t="s">
        <v>36</v>
      </c>
      <c r="B49" s="2"/>
      <c r="C49" s="2" t="s">
        <v>38</v>
      </c>
      <c r="D49" s="74"/>
      <c r="E49" s="4">
        <v>0</v>
      </c>
      <c r="F49" s="4">
        <v>0</v>
      </c>
      <c r="G49" s="5">
        <f t="shared" si="6"/>
        <v>0</v>
      </c>
      <c r="H49" s="4">
        <f t="shared" si="9"/>
        <v>0</v>
      </c>
      <c r="I49" s="4"/>
      <c r="J49" s="4">
        <v>44</v>
      </c>
      <c r="K49" s="4">
        <v>10</v>
      </c>
      <c r="L49" s="4">
        <f>H49-G49</f>
        <v>0</v>
      </c>
      <c r="M49" s="112"/>
    </row>
    <row r="50" s="7" customFormat="1" ht="11.4" spans="1:13">
      <c r="A50" s="2" t="s">
        <v>33</v>
      </c>
      <c r="B50" s="2"/>
      <c r="C50" s="2" t="s">
        <v>38</v>
      </c>
      <c r="D50" s="4"/>
      <c r="E50" s="4">
        <v>0</v>
      </c>
      <c r="F50" s="4">
        <v>0</v>
      </c>
      <c r="G50" s="5">
        <f t="shared" si="6"/>
        <v>0</v>
      </c>
      <c r="H50" s="4">
        <f t="shared" si="9"/>
        <v>0</v>
      </c>
      <c r="I50" s="4"/>
      <c r="J50" s="4">
        <v>45</v>
      </c>
      <c r="K50" s="4">
        <v>11</v>
      </c>
      <c r="L50" s="4">
        <f>H50-G50</f>
        <v>0</v>
      </c>
      <c r="M50" s="112"/>
    </row>
    <row r="51" s="7" customFormat="1" ht="12.75" customHeight="1" spans="1:13">
      <c r="A51" s="2" t="s">
        <v>124</v>
      </c>
      <c r="B51" s="2" t="s">
        <v>125</v>
      </c>
      <c r="C51" s="2"/>
      <c r="D51" s="74">
        <v>20</v>
      </c>
      <c r="E51" s="4">
        <v>0</v>
      </c>
      <c r="F51" s="4">
        <v>0</v>
      </c>
      <c r="G51" s="5">
        <f t="shared" si="6"/>
        <v>0</v>
      </c>
      <c r="H51" s="4">
        <f t="shared" si="9"/>
        <v>0</v>
      </c>
      <c r="I51" s="4"/>
      <c r="J51" s="4">
        <v>46</v>
      </c>
      <c r="K51" s="4">
        <v>12</v>
      </c>
      <c r="L51" s="4">
        <f>H51-G51</f>
        <v>0</v>
      </c>
      <c r="M51" s="112"/>
    </row>
    <row r="52" s="7" customFormat="1" ht="11.4" spans="1:13">
      <c r="A52" s="75"/>
      <c r="B52" s="76"/>
      <c r="C52" s="77"/>
      <c r="D52" s="3"/>
      <c r="E52" s="4"/>
      <c r="F52" s="4"/>
      <c r="G52" s="5">
        <f t="shared" si="6"/>
        <v>0</v>
      </c>
      <c r="H52" s="4">
        <f t="shared" si="9"/>
        <v>0</v>
      </c>
      <c r="I52" s="4"/>
      <c r="J52" s="4">
        <v>47</v>
      </c>
      <c r="K52" s="4">
        <v>13</v>
      </c>
      <c r="L52" s="4">
        <f>H52-G52</f>
        <v>0</v>
      </c>
      <c r="M52" s="112"/>
    </row>
    <row r="53" spans="1:13">
      <c r="A53" s="67" t="s">
        <v>86</v>
      </c>
      <c r="B53" s="68"/>
      <c r="C53" s="68"/>
      <c r="D53" s="68"/>
      <c r="E53" s="68"/>
      <c r="F53" s="68"/>
      <c r="G53" s="69">
        <f>SUM(G29:G52)</f>
        <v>1916.2</v>
      </c>
      <c r="H53" s="78">
        <f>SUM(H29:H52)</f>
        <v>0</v>
      </c>
      <c r="I53" s="119"/>
      <c r="J53" s="119"/>
      <c r="K53" s="119"/>
      <c r="L53" s="119"/>
      <c r="M53" s="124"/>
    </row>
    <row r="54" spans="1:13">
      <c r="A54" s="45" t="s">
        <v>87</v>
      </c>
      <c r="B54" s="46"/>
      <c r="C54" s="46"/>
      <c r="D54" s="46"/>
      <c r="E54" s="46"/>
      <c r="F54" s="46"/>
      <c r="G54" s="47"/>
      <c r="H54" s="45"/>
      <c r="I54" s="46"/>
      <c r="J54" s="46"/>
      <c r="K54" s="46"/>
      <c r="L54" s="46"/>
      <c r="M54" s="106"/>
    </row>
    <row r="55" spans="1:13">
      <c r="A55" s="79" t="s">
        <v>88</v>
      </c>
      <c r="B55" s="80"/>
      <c r="C55" s="81">
        <v>0.06</v>
      </c>
      <c r="D55" s="82"/>
      <c r="E55" s="82"/>
      <c r="F55" s="83"/>
      <c r="G55" s="84">
        <f>(G27+G53+G17)*C55</f>
        <v>114.972</v>
      </c>
      <c r="H55" s="85">
        <f>(H17+H27+H53)*0.06</f>
        <v>0</v>
      </c>
      <c r="I55" s="7"/>
      <c r="J55" s="7"/>
      <c r="K55" s="7"/>
      <c r="L55" s="7"/>
      <c r="M55" s="125"/>
    </row>
    <row r="56" spans="1:13">
      <c r="A56" s="86" t="s">
        <v>89</v>
      </c>
      <c r="B56" s="53"/>
      <c r="C56" s="53"/>
      <c r="D56" s="53"/>
      <c r="E56" s="53"/>
      <c r="F56" s="54"/>
      <c r="G56" s="55">
        <f>G27+G53+G55+G17</f>
        <v>2031.172</v>
      </c>
      <c r="H56" s="56">
        <f>H17+H27+H53+H55</f>
        <v>0</v>
      </c>
      <c r="I56" s="109"/>
      <c r="J56" s="109"/>
      <c r="K56" s="109"/>
      <c r="L56" s="109"/>
      <c r="M56" s="110"/>
    </row>
    <row r="57" spans="1:13">
      <c r="A57" s="87" t="s">
        <v>90</v>
      </c>
      <c r="B57" s="88"/>
      <c r="C57" s="88"/>
      <c r="D57" s="88"/>
      <c r="E57" s="88"/>
      <c r="F57" s="88"/>
      <c r="G57" s="89"/>
      <c r="H57" s="87"/>
      <c r="I57" s="88"/>
      <c r="J57" s="88"/>
      <c r="K57" s="88"/>
      <c r="L57" s="88"/>
      <c r="M57" s="126"/>
    </row>
    <row r="58" spans="1:13">
      <c r="A58" s="90" t="s">
        <v>91</v>
      </c>
      <c r="B58" s="91"/>
      <c r="C58" s="92">
        <v>0.06</v>
      </c>
      <c r="D58" s="93"/>
      <c r="E58" s="93"/>
      <c r="F58" s="94"/>
      <c r="G58" s="95">
        <f>G56*C58</f>
        <v>121.87032</v>
      </c>
      <c r="H58" s="96">
        <f>H56*0.06</f>
        <v>0</v>
      </c>
      <c r="I58" s="127"/>
      <c r="J58" s="127"/>
      <c r="K58" s="127"/>
      <c r="L58" s="127"/>
      <c r="M58" s="128"/>
    </row>
    <row r="59" ht="13.95" spans="1:13">
      <c r="A59" s="97" t="s">
        <v>92</v>
      </c>
      <c r="B59" s="98"/>
      <c r="C59" s="98"/>
      <c r="D59" s="98"/>
      <c r="E59" s="98"/>
      <c r="F59" s="98"/>
      <c r="G59" s="99">
        <f>G56+G58</f>
        <v>2153.04232</v>
      </c>
      <c r="H59" s="99">
        <f>H56+H58</f>
        <v>0</v>
      </c>
      <c r="I59" s="129"/>
      <c r="J59" s="129"/>
      <c r="K59" s="129"/>
      <c r="L59" s="129"/>
      <c r="M59" s="130"/>
    </row>
    <row r="60" ht="13.95" spans="1:13">
      <c r="A60" s="100" t="s">
        <v>93</v>
      </c>
      <c r="B60" s="101"/>
      <c r="C60" s="101"/>
      <c r="D60" s="101"/>
      <c r="E60" s="101"/>
      <c r="F60" s="101"/>
      <c r="G60" s="99">
        <f>G59/50</f>
        <v>43.0608464</v>
      </c>
      <c r="H60" s="99">
        <f>H59/50</f>
        <v>0</v>
      </c>
      <c r="I60" s="129"/>
      <c r="J60" s="129"/>
      <c r="K60" s="129"/>
      <c r="L60" s="129"/>
      <c r="M60" s="130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I18"/>
  <sheetViews>
    <sheetView workbookViewId="0">
      <selection activeCell="B21" sqref="B21:H28"/>
    </sheetView>
  </sheetViews>
  <sheetFormatPr defaultColWidth="8.8" defaultRowHeight="15.6"/>
  <cols>
    <col min="1" max="1" width="16.2" customWidth="1"/>
    <col min="2" max="2" width="33.2" customWidth="1"/>
  </cols>
  <sheetData>
    <row r="5" spans="1:9">
      <c r="A5" s="1" t="s">
        <v>56</v>
      </c>
      <c r="B5" s="2" t="s">
        <v>57</v>
      </c>
      <c r="C5" s="3">
        <v>200</v>
      </c>
      <c r="D5" s="4">
        <v>3</v>
      </c>
      <c r="E5" s="4">
        <v>5</v>
      </c>
      <c r="F5" s="5">
        <f t="shared" ref="F5:F18" si="0">E5*D5*C5</f>
        <v>3000</v>
      </c>
      <c r="G5" s="6" t="s">
        <v>126</v>
      </c>
      <c r="H5" s="7"/>
      <c r="I5" s="7"/>
    </row>
    <row r="6" spans="1:9">
      <c r="A6" s="8"/>
      <c r="B6" s="2" t="s">
        <v>59</v>
      </c>
      <c r="C6" s="3">
        <v>200</v>
      </c>
      <c r="D6" s="4">
        <v>3</v>
      </c>
      <c r="E6" s="4">
        <v>5</v>
      </c>
      <c r="F6" s="5">
        <f t="shared" si="0"/>
        <v>3000</v>
      </c>
      <c r="G6" s="6" t="s">
        <v>127</v>
      </c>
      <c r="H6" s="7"/>
      <c r="I6" s="7"/>
    </row>
    <row r="7" spans="1:9">
      <c r="A7" s="9" t="s">
        <v>61</v>
      </c>
      <c r="B7" s="2" t="s">
        <v>62</v>
      </c>
      <c r="C7" s="3">
        <v>200</v>
      </c>
      <c r="D7" s="4">
        <v>4</v>
      </c>
      <c r="E7" s="4">
        <v>1</v>
      </c>
      <c r="F7" s="5">
        <f t="shared" si="0"/>
        <v>800</v>
      </c>
      <c r="G7" s="7"/>
      <c r="H7" s="7"/>
      <c r="I7" s="7"/>
    </row>
    <row r="8" spans="1:9">
      <c r="A8" s="10" t="s">
        <v>63</v>
      </c>
      <c r="B8" s="2" t="s">
        <v>64</v>
      </c>
      <c r="C8" s="3">
        <v>200</v>
      </c>
      <c r="D8" s="4">
        <v>1</v>
      </c>
      <c r="E8" s="4">
        <v>1</v>
      </c>
      <c r="F8" s="5">
        <f t="shared" si="0"/>
        <v>200</v>
      </c>
      <c r="G8" s="7"/>
      <c r="H8" s="7"/>
      <c r="I8" s="7"/>
    </row>
    <row r="9" spans="1:9">
      <c r="A9" s="9" t="s">
        <v>65</v>
      </c>
      <c r="B9" s="2" t="s">
        <v>66</v>
      </c>
      <c r="C9" s="4">
        <v>300</v>
      </c>
      <c r="D9" s="4">
        <v>1</v>
      </c>
      <c r="E9" s="4">
        <v>1</v>
      </c>
      <c r="F9" s="5">
        <f t="shared" si="0"/>
        <v>300</v>
      </c>
      <c r="G9" s="11"/>
      <c r="H9" s="11"/>
      <c r="I9" s="11"/>
    </row>
    <row r="10" spans="1:9">
      <c r="A10" s="9" t="s">
        <v>67</v>
      </c>
      <c r="B10" s="2" t="s">
        <v>68</v>
      </c>
      <c r="C10" s="4">
        <v>5</v>
      </c>
      <c r="D10" s="4">
        <v>50</v>
      </c>
      <c r="E10" s="4">
        <v>1</v>
      </c>
      <c r="F10" s="5">
        <f t="shared" si="0"/>
        <v>250</v>
      </c>
      <c r="G10" s="11"/>
      <c r="H10" s="11"/>
      <c r="I10" s="11"/>
    </row>
    <row r="11" spans="1:9">
      <c r="A11" s="9" t="s">
        <v>69</v>
      </c>
      <c r="B11" s="2" t="s">
        <v>70</v>
      </c>
      <c r="C11" s="3">
        <v>1.2</v>
      </c>
      <c r="D11" s="4">
        <v>10</v>
      </c>
      <c r="E11" s="4">
        <v>50</v>
      </c>
      <c r="F11" s="5">
        <f t="shared" si="0"/>
        <v>600</v>
      </c>
      <c r="G11" s="7"/>
      <c r="H11" s="7"/>
      <c r="I11" s="7"/>
    </row>
    <row r="12" spans="1:9">
      <c r="A12" s="1" t="s">
        <v>71</v>
      </c>
      <c r="B12" s="12" t="s">
        <v>72</v>
      </c>
      <c r="C12" s="13">
        <v>10</v>
      </c>
      <c r="D12" s="4">
        <v>80</v>
      </c>
      <c r="E12" s="4">
        <v>1</v>
      </c>
      <c r="F12" s="5">
        <f t="shared" si="0"/>
        <v>800</v>
      </c>
      <c r="G12" s="6" t="s">
        <v>128</v>
      </c>
      <c r="H12" s="6" t="s">
        <v>129</v>
      </c>
      <c r="I12" s="6" t="s">
        <v>130</v>
      </c>
    </row>
    <row r="13" spans="1:9">
      <c r="A13" s="1" t="s">
        <v>73</v>
      </c>
      <c r="B13" s="2" t="s">
        <v>74</v>
      </c>
      <c r="C13" s="3">
        <v>8</v>
      </c>
      <c r="D13" s="4">
        <v>50</v>
      </c>
      <c r="E13" s="4">
        <v>1</v>
      </c>
      <c r="F13" s="5">
        <f t="shared" si="0"/>
        <v>400</v>
      </c>
      <c r="G13" s="7"/>
      <c r="H13" s="7"/>
      <c r="I13" s="7"/>
    </row>
    <row r="14" spans="1:9">
      <c r="A14" s="8"/>
      <c r="B14" s="2" t="s">
        <v>75</v>
      </c>
      <c r="C14" s="3">
        <v>10</v>
      </c>
      <c r="D14" s="4">
        <v>10</v>
      </c>
      <c r="E14" s="4">
        <v>1</v>
      </c>
      <c r="F14" s="5">
        <f t="shared" si="0"/>
        <v>100</v>
      </c>
      <c r="G14" s="7"/>
      <c r="H14" s="7"/>
      <c r="I14" s="7"/>
    </row>
    <row r="15" spans="1:9">
      <c r="A15" s="14" t="s">
        <v>76</v>
      </c>
      <c r="B15" s="15" t="s">
        <v>77</v>
      </c>
      <c r="C15" s="16">
        <v>60</v>
      </c>
      <c r="D15" s="17">
        <v>2</v>
      </c>
      <c r="E15" s="17">
        <v>1</v>
      </c>
      <c r="F15" s="18">
        <f t="shared" si="0"/>
        <v>120</v>
      </c>
      <c r="G15" s="7"/>
      <c r="H15" s="7"/>
      <c r="I15" s="7"/>
    </row>
    <row r="16" spans="1:9">
      <c r="A16" s="1" t="s">
        <v>78</v>
      </c>
      <c r="B16" s="2" t="s">
        <v>79</v>
      </c>
      <c r="C16" s="19">
        <v>3000</v>
      </c>
      <c r="D16" s="4">
        <v>1</v>
      </c>
      <c r="E16" s="4">
        <v>1</v>
      </c>
      <c r="F16" s="5">
        <f t="shared" si="0"/>
        <v>3000</v>
      </c>
      <c r="G16" s="6" t="s">
        <v>131</v>
      </c>
      <c r="H16" s="7"/>
      <c r="I16" s="7"/>
    </row>
    <row r="17" spans="1:9">
      <c r="A17" s="8"/>
      <c r="B17" s="15" t="s">
        <v>81</v>
      </c>
      <c r="C17" s="20">
        <v>2500</v>
      </c>
      <c r="D17" s="17">
        <v>1</v>
      </c>
      <c r="E17" s="17">
        <v>1</v>
      </c>
      <c r="F17" s="18">
        <f t="shared" si="0"/>
        <v>2500</v>
      </c>
      <c r="G17" s="7"/>
      <c r="H17" s="7"/>
      <c r="I17" s="7"/>
    </row>
    <row r="18" spans="1:9">
      <c r="A18" s="21"/>
      <c r="B18" s="22" t="s">
        <v>83</v>
      </c>
      <c r="C18" s="19">
        <v>3000</v>
      </c>
      <c r="D18" s="4">
        <v>1</v>
      </c>
      <c r="E18" s="4">
        <v>1</v>
      </c>
      <c r="F18" s="5">
        <f t="shared" si="0"/>
        <v>3000</v>
      </c>
      <c r="G18" s="7"/>
      <c r="H18" s="7"/>
      <c r="I18" s="7"/>
    </row>
  </sheetData>
  <mergeCells count="3">
    <mergeCell ref="A5:A6"/>
    <mergeCell ref="A13:A14"/>
    <mergeCell ref="A16:A1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报价单-地接社</vt:lpstr>
      <vt:lpstr>结算单-地接社</vt:lpstr>
      <vt:lpstr>制作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2024-06-21T09:20:59Z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