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395"/>
  </bookViews>
  <sheets>
    <sheet name="结算单-地接社" sheetId="18" r:id="rId1"/>
    <sheet name="报价单-地接社" sheetId="20" r:id="rId2"/>
  </sheets>
  <definedNames>
    <definedName name="_xlnm.Print_Area" localSheetId="1">'报价单-地接社'!$A$1:$G$9</definedName>
    <definedName name="_xlnm.Print_Area" localSheetId="0">'结算单-地接社'!$A$1:$M$33</definedName>
    <definedName name="_xlnm.Print_Titles" localSheetId="1">'报价单-地接社'!#REF!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<sst xmlns="http://schemas.openxmlformats.org/spreadsheetml/2006/main" count="96" uniqueCount="65">
  <si>
    <t>先声再明会务服务结算单-地接社</t>
  </si>
  <si>
    <t>项目名称：7.20郑州母凤荣-流程号PUR2406083</t>
  </si>
  <si>
    <t>供应商:</t>
  </si>
  <si>
    <t>康辉集团北京国际会议展览有限公司</t>
  </si>
  <si>
    <t>活动时间：2024年7月20日</t>
  </si>
  <si>
    <t>联络人:</t>
  </si>
  <si>
    <t>王凤雨</t>
  </si>
  <si>
    <t>活动地点：郑州</t>
  </si>
  <si>
    <t>手机:</t>
  </si>
  <si>
    <t>15210370021</t>
  </si>
  <si>
    <t>实际参加人数：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</si>
  <si>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</si>
  <si>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</si>
  <si>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</si>
  <si>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</si>
  <si>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</si>
  <si>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</si>
  <si>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</si>
  <si>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</si>
  <si>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</si>
  <si>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</si>
  <si>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</si>
  <si>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t xml:space="preserve">A. </t>
    </r>
    <r>
      <rPr>
        <b/>
        <sz val="9"/>
        <rFont val="微软雅黑"/>
        <charset val="134"/>
      </rPr>
      <t>主要费用</t>
    </r>
    <r>
      <rPr>
        <b/>
        <sz val="9"/>
        <rFont val="微软雅黑"/>
        <charset val="134"/>
      </rPr>
      <t>-</t>
    </r>
    <r>
      <rPr>
        <b/>
        <sz val="9"/>
        <rFont val="微软雅黑"/>
        <charset val="134"/>
      </rPr>
      <t>酒店</t>
    </r>
  </si>
  <si>
    <t>住宿</t>
  </si>
  <si>
    <t>酒店费用总计</t>
  </si>
  <si>
    <r>
      <t xml:space="preserve">B. </t>
    </r>
    <r>
      <rPr>
        <b/>
        <sz val="9"/>
        <rFont val="微软雅黑"/>
        <charset val="134"/>
      </rPr>
      <t>主要费用-地接社</t>
    </r>
  </si>
  <si>
    <t>陪同人员</t>
  </si>
  <si>
    <t>19-20号需要三人（郑州东接站1人、机场接站1人、酒店1人），20号会场1人</t>
  </si>
  <si>
    <t>按照实际发生结算</t>
  </si>
  <si>
    <r>
      <t>19</t>
    </r>
    <r>
      <rPr>
        <sz val="9"/>
        <rFont val="微软雅黑"/>
        <charset val="134"/>
      </rPr>
      <t>号需要三人（郑州东接站</t>
    </r>
    <r>
      <rPr>
        <sz val="9"/>
        <rFont val="微软雅黑"/>
        <charset val="134"/>
      </rPr>
      <t>1</t>
    </r>
    <r>
      <rPr>
        <sz val="9"/>
        <rFont val="微软雅黑"/>
        <charset val="134"/>
      </rPr>
      <t>人、机场接站</t>
    </r>
    <r>
      <rPr>
        <sz val="9"/>
        <rFont val="微软雅黑"/>
        <charset val="134"/>
      </rPr>
      <t>1</t>
    </r>
    <r>
      <rPr>
        <sz val="9"/>
        <rFont val="微软雅黑"/>
        <charset val="134"/>
      </rPr>
      <t>人、酒店</t>
    </r>
    <r>
      <rPr>
        <sz val="9"/>
        <rFont val="微软雅黑"/>
        <charset val="134"/>
      </rPr>
      <t>1</t>
    </r>
    <r>
      <rPr>
        <sz val="9"/>
        <rFont val="微软雅黑"/>
        <charset val="134"/>
      </rPr>
      <t>人），</t>
    </r>
    <r>
      <rPr>
        <sz val="9"/>
        <rFont val="微软雅黑"/>
        <charset val="134"/>
      </rPr>
      <t>20</t>
    </r>
    <r>
      <rPr>
        <sz val="9"/>
        <rFont val="微软雅黑"/>
        <charset val="134"/>
      </rPr>
      <t>号会场</t>
    </r>
    <r>
      <rPr>
        <sz val="9"/>
        <rFont val="微软雅黑"/>
        <charset val="134"/>
      </rPr>
      <t>1</t>
    </r>
    <r>
      <rPr>
        <sz val="9"/>
        <rFont val="微软雅黑"/>
        <charset val="134"/>
      </rPr>
      <t>人</t>
    </r>
  </si>
  <si>
    <t>接机人员，超时2h；接站人员，超时5h；酒店人员，超时7h</t>
  </si>
  <si>
    <t>用车</t>
  </si>
  <si>
    <t>接送机：小车18趟</t>
  </si>
  <si>
    <t>小车</t>
  </si>
  <si>
    <t>小车，车到取消。</t>
  </si>
  <si>
    <t>接送站：小车57趟</t>
  </si>
  <si>
    <t>别克商务6趟</t>
  </si>
  <si>
    <t>别克商务</t>
  </si>
  <si>
    <t>费用合计</t>
  </si>
  <si>
    <r>
      <t xml:space="preserve">C. </t>
    </r>
    <r>
      <rPr>
        <b/>
        <sz val="9"/>
        <rFont val="微软雅黑"/>
        <charset val="134"/>
      </rPr>
      <t>其余费用</t>
    </r>
  </si>
  <si>
    <t xml:space="preserve">制作物 </t>
  </si>
  <si>
    <t>接机牌2个（双面）</t>
  </si>
  <si>
    <t>酒水</t>
  </si>
  <si>
    <t>水果</t>
  </si>
  <si>
    <t>酒店欢迎水果</t>
  </si>
  <si>
    <t>餐饮服务</t>
  </si>
  <si>
    <t>7月19日晚餐</t>
  </si>
  <si>
    <t>其余部分合计</t>
  </si>
  <si>
    <r>
      <t xml:space="preserve">D. </t>
    </r>
    <r>
      <rPr>
        <b/>
        <sz val="9"/>
        <rFont val="微软雅黑"/>
        <charset val="134"/>
      </rPr>
      <t>服务费</t>
    </r>
  </si>
  <si>
    <t>服务费</t>
  </si>
  <si>
    <t>A-D费用合计</t>
  </si>
  <si>
    <r>
      <t xml:space="preserve">E. </t>
    </r>
    <r>
      <rPr>
        <b/>
        <sz val="9"/>
        <rFont val="微软雅黑"/>
        <charset val="134"/>
      </rPr>
      <t>税</t>
    </r>
  </si>
  <si>
    <t>增值税</t>
  </si>
  <si>
    <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</si>
  <si>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</si>
  <si>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</si>
  <si>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拟参加人数：100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</si>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</sst>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40">
    <font>
      <sz val="12"/>
      <name val="宋体"/>
      <charset val="134"/>
    </font>
    <font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b/>
      <sz val="10"/>
      <name val="宋体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theme="0"/>
      <name val="微软雅黑"/>
      <charset val="134"/>
    </font>
    <font>
      <u/>
      <sz val="11"/>
      <color rgb="FF0000FF"/>
      <name val="宋体"/>
      <charset val="0"/>
      <scheme val="minor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0" borderId="4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6" applyNumberFormat="0" applyFill="0" applyAlignment="0" applyProtection="0">
      <alignment vertical="center"/>
    </xf>
    <xf numFmtId="0" fontId="28" fillId="0" borderId="4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1" borderId="48" applyNumberFormat="0" applyAlignment="0" applyProtection="0">
      <alignment vertical="center"/>
    </xf>
    <xf numFmtId="0" fontId="30" fillId="12" borderId="49" applyNumberFormat="0" applyAlignment="0" applyProtection="0">
      <alignment vertical="center"/>
    </xf>
    <xf numFmtId="0" fontId="31" fillId="12" borderId="48" applyNumberFormat="0" applyAlignment="0" applyProtection="0">
      <alignment vertical="center"/>
    </xf>
    <xf numFmtId="0" fontId="32" fillId="13" borderId="50" applyNumberFormat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</cellStyleXfs>
  <cellXfs count="177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1" fillId="6" borderId="1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right" vertical="center" wrapText="1"/>
    </xf>
    <xf numFmtId="0" fontId="7" fillId="2" borderId="13" xfId="0" applyFont="1" applyFill="1" applyBorder="1" applyAlignment="1">
      <alignment horizontal="right" vertical="center" wrapText="1"/>
    </xf>
    <xf numFmtId="0" fontId="7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right" vertical="center" wrapText="1"/>
    </xf>
    <xf numFmtId="0" fontId="7" fillId="5" borderId="13" xfId="0" applyFont="1" applyFill="1" applyBorder="1" applyAlignment="1">
      <alignment horizontal="right" vertical="center" wrapText="1"/>
    </xf>
    <xf numFmtId="0" fontId="7" fillId="5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/>
    </xf>
    <xf numFmtId="9" fontId="7" fillId="2" borderId="21" xfId="0" applyNumberFormat="1" applyFont="1" applyFill="1" applyBorder="1" applyAlignment="1">
      <alignment horizontal="center" vertical="center"/>
    </xf>
    <xf numFmtId="9" fontId="7" fillId="2" borderId="22" xfId="0" applyNumberFormat="1" applyFont="1" applyFill="1" applyBorder="1" applyAlignment="1">
      <alignment horizontal="center" vertical="center"/>
    </xf>
    <xf numFmtId="9" fontId="7" fillId="2" borderId="23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right" vertical="center" wrapText="1"/>
    </xf>
    <xf numFmtId="0" fontId="7" fillId="7" borderId="5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left" vertical="center"/>
    </xf>
    <xf numFmtId="0" fontId="7" fillId="7" borderId="7" xfId="0" applyFont="1" applyFill="1" applyBorder="1" applyAlignment="1">
      <alignment horizontal="left" vertical="center"/>
    </xf>
    <xf numFmtId="0" fontId="8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/>
    </xf>
    <xf numFmtId="10" fontId="7" fillId="2" borderId="21" xfId="0" applyNumberFormat="1" applyFont="1" applyFill="1" applyBorder="1" applyAlignment="1">
      <alignment horizontal="center" vertical="center"/>
    </xf>
    <xf numFmtId="10" fontId="7" fillId="2" borderId="22" xfId="0" applyNumberFormat="1" applyFont="1" applyFill="1" applyBorder="1" applyAlignment="1">
      <alignment horizontal="center" vertical="center"/>
    </xf>
    <xf numFmtId="10" fontId="7" fillId="2" borderId="23" xfId="0" applyNumberFormat="1" applyFont="1" applyFill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center"/>
    </xf>
    <xf numFmtId="0" fontId="7" fillId="4" borderId="12" xfId="0" applyFont="1" applyFill="1" applyBorder="1" applyAlignment="1">
      <alignment horizontal="right" vertical="center" wrapText="1"/>
    </xf>
    <xf numFmtId="0" fontId="7" fillId="4" borderId="13" xfId="0" applyFont="1" applyFill="1" applyBorder="1" applyAlignment="1">
      <alignment horizontal="right" vertical="center" wrapText="1"/>
    </xf>
    <xf numFmtId="177" fontId="7" fillId="8" borderId="25" xfId="0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12" fillId="9" borderId="0" xfId="0" applyFont="1" applyFill="1" applyAlignment="1">
      <alignment vertical="top"/>
    </xf>
    <xf numFmtId="0" fontId="5" fillId="9" borderId="0" xfId="0" applyFont="1" applyFill="1" applyAlignment="1">
      <alignment vertical="top"/>
    </xf>
    <xf numFmtId="0" fontId="10" fillId="3" borderId="26" xfId="0" applyFont="1" applyFill="1" applyBorder="1" applyAlignment="1">
      <alignment vertical="center" wrapText="1"/>
    </xf>
    <xf numFmtId="0" fontId="13" fillId="3" borderId="27" xfId="0" applyFont="1" applyFill="1" applyBorder="1" applyAlignment="1">
      <alignment vertical="center" wrapText="1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left" vertical="center"/>
    </xf>
    <xf numFmtId="0" fontId="13" fillId="4" borderId="30" xfId="0" applyFont="1" applyFill="1" applyBorder="1" applyAlignment="1">
      <alignment horizontal="left" vertical="center"/>
    </xf>
    <xf numFmtId="0" fontId="14" fillId="2" borderId="19" xfId="0" applyFont="1" applyFill="1" applyBorder="1" applyAlignment="1">
      <alignment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right" vertical="center" wrapText="1"/>
    </xf>
    <xf numFmtId="0" fontId="9" fillId="6" borderId="32" xfId="0" applyFont="1" applyFill="1" applyBorder="1" applyAlignment="1">
      <alignment horizontal="right" vertical="center" wrapText="1"/>
    </xf>
    <xf numFmtId="0" fontId="13" fillId="6" borderId="33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left" vertical="center" wrapText="1"/>
    </xf>
    <xf numFmtId="0" fontId="13" fillId="4" borderId="35" xfId="0" applyFont="1" applyFill="1" applyBorder="1" applyAlignment="1">
      <alignment horizontal="left" vertical="center" wrapText="1"/>
    </xf>
    <xf numFmtId="0" fontId="13" fillId="4" borderId="36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vertical="center" wrapText="1"/>
    </xf>
    <xf numFmtId="0" fontId="15" fillId="2" borderId="20" xfId="0" applyFont="1" applyFill="1" applyBorder="1" applyAlignment="1">
      <alignment horizontal="left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right" vertical="center" wrapText="1"/>
    </xf>
    <xf numFmtId="0" fontId="13" fillId="2" borderId="32" xfId="0" applyFont="1" applyFill="1" applyBorder="1" applyAlignment="1">
      <alignment horizontal="right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right" vertical="center" wrapText="1"/>
    </xf>
    <xf numFmtId="0" fontId="15" fillId="2" borderId="20" xfId="0" applyFont="1" applyFill="1" applyBorder="1" applyAlignment="1">
      <alignment vertical="center" wrapText="1"/>
    </xf>
    <xf numFmtId="9" fontId="13" fillId="2" borderId="20" xfId="0" applyNumberFormat="1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right" vertical="center" wrapText="1"/>
    </xf>
    <xf numFmtId="0" fontId="13" fillId="7" borderId="34" xfId="0" applyFont="1" applyFill="1" applyBorder="1" applyAlignment="1">
      <alignment horizontal="left" vertical="center" wrapText="1"/>
    </xf>
    <xf numFmtId="0" fontId="13" fillId="7" borderId="35" xfId="0" applyFont="1" applyFill="1" applyBorder="1" applyAlignment="1">
      <alignment horizontal="left" vertical="center" wrapText="1"/>
    </xf>
    <xf numFmtId="0" fontId="13" fillId="7" borderId="36" xfId="0" applyFont="1" applyFill="1" applyBorder="1" applyAlignment="1">
      <alignment horizontal="left" vertical="center" wrapText="1"/>
    </xf>
    <xf numFmtId="0" fontId="14" fillId="0" borderId="29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10" fontId="13" fillId="2" borderId="10" xfId="0" applyNumberFormat="1" applyFont="1" applyFill="1" applyBorder="1" applyAlignment="1">
      <alignment horizontal="center" vertical="center" wrapText="1"/>
    </xf>
    <xf numFmtId="176" fontId="15" fillId="0" borderId="30" xfId="0" applyNumberFormat="1" applyFont="1" applyBorder="1" applyAlignment="1">
      <alignment horizontal="center" vertical="center" wrapText="1"/>
    </xf>
    <xf numFmtId="178" fontId="15" fillId="2" borderId="29" xfId="0" applyNumberFormat="1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right" vertical="center" wrapText="1"/>
    </xf>
    <xf numFmtId="0" fontId="13" fillId="4" borderId="20" xfId="0" applyFont="1" applyFill="1" applyBorder="1" applyAlignment="1">
      <alignment horizontal="right" vertical="center" wrapText="1"/>
    </xf>
    <xf numFmtId="177" fontId="13" fillId="8" borderId="21" xfId="0" applyNumberFormat="1" applyFont="1" applyFill="1" applyBorder="1" applyAlignment="1">
      <alignment horizontal="center" vertical="center" wrapText="1"/>
    </xf>
    <xf numFmtId="177" fontId="13" fillId="8" borderId="19" xfId="0" applyNumberFormat="1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right" vertical="center" wrapText="1"/>
    </xf>
    <xf numFmtId="0" fontId="18" fillId="4" borderId="39" xfId="0" applyFont="1" applyFill="1" applyBorder="1" applyAlignment="1">
      <alignment horizontal="right" vertical="center" wrapText="1"/>
    </xf>
    <xf numFmtId="177" fontId="13" fillId="8" borderId="40" xfId="0" applyNumberFormat="1" applyFont="1" applyFill="1" applyBorder="1" applyAlignment="1">
      <alignment horizontal="center" vertical="center" wrapText="1"/>
    </xf>
    <xf numFmtId="177" fontId="13" fillId="8" borderId="38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9" fillId="2" borderId="0" xfId="6" applyFill="1" applyAlignment="1">
      <alignment vertical="center"/>
    </xf>
    <xf numFmtId="0" fontId="10" fillId="3" borderId="41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left" vertical="center"/>
    </xf>
    <xf numFmtId="0" fontId="20" fillId="0" borderId="20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 wrapText="1"/>
    </xf>
    <xf numFmtId="0" fontId="10" fillId="6" borderId="32" xfId="0" applyFont="1" applyFill="1" applyBorder="1" applyAlignment="1">
      <alignment vertical="center" wrapText="1"/>
    </xf>
    <xf numFmtId="0" fontId="10" fillId="6" borderId="42" xfId="0" applyFont="1" applyFill="1" applyBorder="1" applyAlignment="1">
      <alignment horizontal="left" vertical="center" wrapText="1"/>
    </xf>
    <xf numFmtId="0" fontId="13" fillId="4" borderId="43" xfId="0" applyFont="1" applyFill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left" vertical="center" wrapText="1"/>
    </xf>
    <xf numFmtId="0" fontId="15" fillId="2" borderId="24" xfId="0" applyFont="1" applyFill="1" applyBorder="1" applyAlignment="1">
      <alignment horizontal="left" vertical="center" wrapText="1"/>
    </xf>
    <xf numFmtId="0" fontId="13" fillId="7" borderId="43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3" fillId="4" borderId="20" xfId="0" applyFont="1" applyFill="1" applyBorder="1" applyAlignment="1">
      <alignment vertical="center" wrapText="1"/>
    </xf>
    <xf numFmtId="0" fontId="13" fillId="4" borderId="24" xfId="0" applyFont="1" applyFill="1" applyBorder="1" applyAlignment="1">
      <alignment horizontal="left" vertical="center" wrapText="1"/>
    </xf>
    <xf numFmtId="0" fontId="13" fillId="4" borderId="39" xfId="0" applyFont="1" applyFill="1" applyBorder="1" applyAlignment="1">
      <alignment vertical="center" wrapText="1"/>
    </xf>
    <xf numFmtId="0" fontId="13" fillId="4" borderId="4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wangfengyu@cct.cn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S33"/>
  <sheetViews>
    <sheetView tabSelected="1" zoomScale="115" zoomScaleNormal="115" topLeftCell="A3" workbookViewId="0">
      <selection activeCell="M40" sqref="M40"/>
    </sheetView>
  </sheetViews>
  <sheetFormatPr defaultColWidth="9" defaultRowHeight="13.2"/>
  <cols>
    <col min="1" max="1" width="13" style="2" customWidth="1"/>
    <col min="2" max="2" width="20.5" style="2" customWidth="1"/>
    <col min="3" max="3" width="13.3166666666667" style="3" customWidth="1"/>
    <col min="4" max="4" width="6.5" style="4" customWidth="1"/>
    <col min="5" max="5" width="9" style="4" customWidth="1"/>
    <col min="6" max="6" width="6" style="4" customWidth="1"/>
    <col min="7" max="7" width="8.69166666666667" style="4" customWidth="1"/>
    <col min="8" max="8" width="8" style="4" customWidth="1"/>
    <col min="9" max="9" width="4.5" style="2" customWidth="1"/>
    <col min="10" max="11" width="5.19166666666667" style="2" customWidth="1"/>
    <col min="12" max="12" width="7.5" style="2" customWidth="1"/>
    <col min="13" max="13" width="27.8166666666667" style="3" customWidth="1"/>
    <col min="14" max="16384" width="9" style="2"/>
  </cols>
  <sheetData>
    <row r="1" spans="1:7">
      <c r="A1" s="5"/>
      <c r="B1" s="5"/>
      <c r="C1" s="6"/>
      <c r="D1" s="7"/>
      <c r="E1" s="2"/>
      <c r="F1" s="2"/>
      <c r="G1" s="2"/>
    </row>
    <row r="2" spans="1:7">
      <c r="A2" s="5"/>
      <c r="B2" s="5"/>
      <c r="C2" s="6"/>
      <c r="D2" s="7"/>
      <c r="E2" s="2"/>
      <c r="F2" s="2"/>
      <c r="G2" s="2"/>
    </row>
    <row r="3" ht="51" customHeight="1" spans="1:19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148"/>
      <c r="Q3" s="173"/>
      <c r="R3" s="173"/>
      <c r="S3" s="173"/>
    </row>
    <row r="4" s="1" customFormat="1" ht="17.25" customHeight="1" spans="1:19">
      <c r="A4" s="9" t="s">
        <v>1</v>
      </c>
      <c r="B4" s="9"/>
      <c r="C4" s="10"/>
      <c r="H4" s="9" t="s">
        <v>2</v>
      </c>
      <c r="I4" s="1" t="s">
        <v>3</v>
      </c>
      <c r="K4" s="9"/>
      <c r="M4" s="14"/>
      <c r="Q4" s="174"/>
      <c r="R4" s="174"/>
      <c r="S4" s="174"/>
    </row>
    <row r="5" s="1" customFormat="1" ht="17.25" customHeight="1" spans="1:19">
      <c r="A5" s="9" t="s">
        <v>4</v>
      </c>
      <c r="B5" s="9"/>
      <c r="C5" s="11"/>
      <c r="H5" s="9" t="s">
        <v>5</v>
      </c>
      <c r="I5" s="1" t="s">
        <v>6</v>
      </c>
      <c r="K5" s="9"/>
      <c r="M5" s="14"/>
      <c r="Q5" s="174"/>
      <c r="R5" s="175"/>
      <c r="S5" s="174"/>
    </row>
    <row r="6" s="1" customFormat="1" ht="17.25" customHeight="1" spans="1:19">
      <c r="A6" s="9" t="s">
        <v>7</v>
      </c>
      <c r="B6" s="9"/>
      <c r="C6" s="12"/>
      <c r="H6" s="9" t="s">
        <v>8</v>
      </c>
      <c r="I6" s="1" t="s">
        <v>9</v>
      </c>
      <c r="K6" s="9"/>
      <c r="M6" s="14"/>
      <c r="Q6" s="174"/>
      <c r="R6" s="176"/>
      <c r="S6" s="174"/>
    </row>
    <row r="7" s="1" customFormat="1" ht="17.25" customHeight="1" spans="1:19">
      <c r="A7" s="70" t="s">
        <v>10</v>
      </c>
      <c r="B7" s="71"/>
      <c r="C7" s="12"/>
      <c r="H7" s="13" t="s">
        <v>11</v>
      </c>
      <c r="I7" s="149" t="s">
        <v>12</v>
      </c>
      <c r="K7" s="9"/>
      <c r="M7" s="14"/>
      <c r="Q7" s="174"/>
      <c r="R7" s="174"/>
      <c r="S7" s="174"/>
    </row>
    <row r="8" s="1" customFormat="1" ht="13.95" spans="3:13">
      <c r="C8" s="14"/>
      <c r="D8" s="15"/>
      <c r="E8" s="15"/>
      <c r="F8" s="15"/>
      <c r="G8" s="15"/>
      <c r="H8" s="15"/>
      <c r="M8" s="14"/>
    </row>
    <row r="9" s="67" customFormat="1" ht="12" spans="1:13">
      <c r="A9" s="72" t="s">
        <v>13</v>
      </c>
      <c r="B9" s="73"/>
      <c r="C9" s="74" t="s">
        <v>14</v>
      </c>
      <c r="D9" s="74" t="s">
        <v>15</v>
      </c>
      <c r="E9" s="74" t="s">
        <v>16</v>
      </c>
      <c r="F9" s="74" t="s">
        <v>17</v>
      </c>
      <c r="G9" s="75" t="s">
        <v>18</v>
      </c>
      <c r="H9" s="76" t="s">
        <v>19</v>
      </c>
      <c r="I9" s="74" t="s">
        <v>15</v>
      </c>
      <c r="J9" s="74" t="s">
        <v>16</v>
      </c>
      <c r="K9" s="74" t="s">
        <v>17</v>
      </c>
      <c r="L9" s="74" t="s">
        <v>20</v>
      </c>
      <c r="M9" s="150" t="s">
        <v>21</v>
      </c>
    </row>
    <row r="10" s="67" customFormat="1" ht="12" spans="1:13">
      <c r="A10" s="77" t="s">
        <v>22</v>
      </c>
      <c r="B10" s="78"/>
      <c r="C10" s="78"/>
      <c r="D10" s="78"/>
      <c r="E10" s="78"/>
      <c r="F10" s="78"/>
      <c r="G10" s="79"/>
      <c r="H10" s="77"/>
      <c r="I10" s="78"/>
      <c r="J10" s="78"/>
      <c r="K10" s="78"/>
      <c r="L10" s="78"/>
      <c r="M10" s="151"/>
    </row>
    <row r="11" s="68" customFormat="1" spans="1:13">
      <c r="A11" s="80" t="s">
        <v>23</v>
      </c>
      <c r="B11" s="81"/>
      <c r="C11" s="81"/>
      <c r="D11" s="82"/>
      <c r="E11" s="82"/>
      <c r="F11" s="82"/>
      <c r="G11" s="83">
        <f>D11*E11*F11</f>
        <v>0</v>
      </c>
      <c r="H11" s="84">
        <f>I11*J11*K11</f>
        <v>0</v>
      </c>
      <c r="I11" s="82"/>
      <c r="J11" s="82"/>
      <c r="K11" s="82"/>
      <c r="L11" s="152">
        <f>G11-H11</f>
        <v>0</v>
      </c>
      <c r="M11" s="153"/>
    </row>
    <row r="12" s="68" customFormat="1" ht="12" spans="1:13">
      <c r="A12" s="85" t="s">
        <v>24</v>
      </c>
      <c r="B12" s="86"/>
      <c r="C12" s="86"/>
      <c r="D12" s="86"/>
      <c r="E12" s="86"/>
      <c r="F12" s="86"/>
      <c r="G12" s="87">
        <f>SUM(G11:G11)</f>
        <v>0</v>
      </c>
      <c r="H12" s="88">
        <f>SUM(H11:H11)</f>
        <v>0</v>
      </c>
      <c r="I12" s="154"/>
      <c r="J12" s="154"/>
      <c r="K12" s="154"/>
      <c r="L12" s="154"/>
      <c r="M12" s="155"/>
    </row>
    <row r="13" s="69" customFormat="1" ht="12" spans="1:13">
      <c r="A13" s="89" t="s">
        <v>25</v>
      </c>
      <c r="B13" s="90"/>
      <c r="C13" s="90"/>
      <c r="D13" s="90"/>
      <c r="E13" s="90"/>
      <c r="F13" s="90"/>
      <c r="G13" s="91"/>
      <c r="H13" s="89"/>
      <c r="I13" s="90"/>
      <c r="J13" s="90"/>
      <c r="K13" s="90"/>
      <c r="L13" s="90"/>
      <c r="M13" s="156"/>
    </row>
    <row r="14" s="68" customFormat="1" ht="39.6" spans="1:13">
      <c r="A14" s="92" t="s">
        <v>26</v>
      </c>
      <c r="B14" s="93" t="s">
        <v>27</v>
      </c>
      <c r="C14" s="94" t="s">
        <v>28</v>
      </c>
      <c r="D14" s="95">
        <v>400</v>
      </c>
      <c r="E14" s="95">
        <v>2</v>
      </c>
      <c r="F14" s="95">
        <v>3</v>
      </c>
      <c r="G14" s="96">
        <f>F14*E14*D14</f>
        <v>2400</v>
      </c>
      <c r="H14" s="97">
        <f t="shared" ref="H14:H19" si="0">I14*J14*K14</f>
        <v>1600</v>
      </c>
      <c r="I14" s="95">
        <v>400</v>
      </c>
      <c r="J14" s="95">
        <v>4</v>
      </c>
      <c r="K14" s="95">
        <v>1</v>
      </c>
      <c r="L14" s="95">
        <f>H14-G14</f>
        <v>-800</v>
      </c>
      <c r="M14" s="157" t="s">
        <v>29</v>
      </c>
    </row>
    <row r="15" s="68" customFormat="1" ht="26.4" spans="1:13">
      <c r="A15" s="98"/>
      <c r="B15" s="99"/>
      <c r="C15" s="94"/>
      <c r="D15" s="100"/>
      <c r="E15" s="100"/>
      <c r="F15" s="100"/>
      <c r="G15" s="96"/>
      <c r="H15" s="101">
        <f t="shared" si="0"/>
        <v>700</v>
      </c>
      <c r="I15" s="100">
        <v>50</v>
      </c>
      <c r="J15" s="100">
        <v>14</v>
      </c>
      <c r="K15" s="100">
        <v>1</v>
      </c>
      <c r="L15" s="100">
        <f>H15-G15</f>
        <v>700</v>
      </c>
      <c r="M15" s="158" t="s">
        <v>30</v>
      </c>
    </row>
    <row r="16" s="68" customFormat="1" spans="1:13">
      <c r="A16" s="102" t="s">
        <v>31</v>
      </c>
      <c r="B16" s="103" t="s">
        <v>32</v>
      </c>
      <c r="C16" s="94" t="s">
        <v>28</v>
      </c>
      <c r="D16" s="100"/>
      <c r="E16" s="100"/>
      <c r="F16" s="100"/>
      <c r="G16" s="96"/>
      <c r="H16" s="101">
        <f t="shared" si="0"/>
        <v>5040</v>
      </c>
      <c r="I16" s="100">
        <v>280</v>
      </c>
      <c r="J16" s="100">
        <v>18</v>
      </c>
      <c r="K16" s="100">
        <v>1</v>
      </c>
      <c r="L16" s="100">
        <f t="shared" ref="L16:L19" si="1">H16-G16</f>
        <v>5040</v>
      </c>
      <c r="M16" s="158" t="s">
        <v>33</v>
      </c>
    </row>
    <row r="17" s="68" customFormat="1" spans="1:13">
      <c r="A17" s="104"/>
      <c r="B17" s="105"/>
      <c r="C17" s="106"/>
      <c r="D17" s="100"/>
      <c r="E17" s="100"/>
      <c r="F17" s="100"/>
      <c r="G17" s="96"/>
      <c r="H17" s="101">
        <f t="shared" si="0"/>
        <v>280</v>
      </c>
      <c r="I17" s="100">
        <v>280</v>
      </c>
      <c r="J17" s="100">
        <v>1</v>
      </c>
      <c r="K17" s="100">
        <v>1</v>
      </c>
      <c r="L17" s="100">
        <f t="shared" si="1"/>
        <v>280</v>
      </c>
      <c r="M17" s="158" t="s">
        <v>34</v>
      </c>
    </row>
    <row r="18" s="68" customFormat="1" spans="1:13">
      <c r="A18" s="104"/>
      <c r="B18" s="105" t="s">
        <v>35</v>
      </c>
      <c r="C18" s="107"/>
      <c r="D18" s="100"/>
      <c r="E18" s="100"/>
      <c r="F18" s="100"/>
      <c r="G18" s="96"/>
      <c r="H18" s="108">
        <f t="shared" si="0"/>
        <v>11400</v>
      </c>
      <c r="I18" s="121">
        <v>57</v>
      </c>
      <c r="J18" s="121">
        <v>200</v>
      </c>
      <c r="K18" s="121">
        <v>1</v>
      </c>
      <c r="L18" s="121">
        <f t="shared" si="1"/>
        <v>11400</v>
      </c>
      <c r="M18" s="159" t="s">
        <v>33</v>
      </c>
    </row>
    <row r="19" s="68" customFormat="1" spans="1:13">
      <c r="A19" s="109"/>
      <c r="B19" s="110" t="s">
        <v>36</v>
      </c>
      <c r="C19" s="111"/>
      <c r="D19" s="112"/>
      <c r="E19" s="112"/>
      <c r="F19" s="112"/>
      <c r="G19" s="113"/>
      <c r="H19" s="114">
        <f t="shared" si="0"/>
        <v>1680</v>
      </c>
      <c r="I19" s="125">
        <v>280</v>
      </c>
      <c r="J19" s="125">
        <v>6</v>
      </c>
      <c r="K19" s="125">
        <v>1</v>
      </c>
      <c r="L19" s="125">
        <f t="shared" si="1"/>
        <v>1680</v>
      </c>
      <c r="M19" s="160" t="s">
        <v>37</v>
      </c>
    </row>
    <row r="20" s="68" customFormat="1" ht="12" spans="1:14">
      <c r="A20" s="115" t="s">
        <v>38</v>
      </c>
      <c r="B20" s="116"/>
      <c r="C20" s="116"/>
      <c r="D20" s="116"/>
      <c r="E20" s="116"/>
      <c r="F20" s="116"/>
      <c r="G20" s="117">
        <f>SUM(G14:G14)</f>
        <v>2400</v>
      </c>
      <c r="H20" s="118">
        <f>SUM(H14:H19)</f>
        <v>20700</v>
      </c>
      <c r="I20" s="161"/>
      <c r="J20" s="161"/>
      <c r="K20" s="161"/>
      <c r="L20" s="161"/>
      <c r="M20" s="162"/>
      <c r="N20" s="163"/>
    </row>
    <row r="21" s="69" customFormat="1" ht="12" spans="1:13">
      <c r="A21" s="89" t="s">
        <v>39</v>
      </c>
      <c r="B21" s="90"/>
      <c r="C21" s="90"/>
      <c r="D21" s="90"/>
      <c r="E21" s="90"/>
      <c r="F21" s="90"/>
      <c r="G21" s="91"/>
      <c r="H21" s="89"/>
      <c r="I21" s="90"/>
      <c r="J21" s="90"/>
      <c r="K21" s="90"/>
      <c r="L21" s="90"/>
      <c r="M21" s="156"/>
    </row>
    <row r="22" s="68" customFormat="1" spans="1:13">
      <c r="A22" s="119" t="s">
        <v>40</v>
      </c>
      <c r="B22" s="105" t="s">
        <v>41</v>
      </c>
      <c r="C22" s="94"/>
      <c r="D22" s="95"/>
      <c r="E22" s="95"/>
      <c r="F22" s="95"/>
      <c r="G22" s="96"/>
      <c r="H22" s="97">
        <f>I22*J22*K22</f>
        <v>120</v>
      </c>
      <c r="I22" s="95">
        <v>60</v>
      </c>
      <c r="J22" s="95">
        <v>2</v>
      </c>
      <c r="K22" s="95">
        <v>1</v>
      </c>
      <c r="L22" s="95">
        <f>H22-G22</f>
        <v>120</v>
      </c>
      <c r="M22" s="164"/>
    </row>
    <row r="23" s="5" customFormat="1" spans="1:13">
      <c r="A23" s="120"/>
      <c r="B23" s="105" t="s">
        <v>42</v>
      </c>
      <c r="C23" s="107"/>
      <c r="D23" s="121"/>
      <c r="E23" s="121"/>
      <c r="F23" s="121"/>
      <c r="G23" s="122"/>
      <c r="H23" s="108">
        <f>I23*J23*K23</f>
        <v>2000</v>
      </c>
      <c r="I23" s="121">
        <v>500</v>
      </c>
      <c r="J23" s="121">
        <v>4</v>
      </c>
      <c r="K23" s="121">
        <v>1</v>
      </c>
      <c r="L23" s="121">
        <f>H23-G23</f>
        <v>2000</v>
      </c>
      <c r="M23" s="159"/>
    </row>
    <row r="24" s="5" customFormat="1" spans="1:13">
      <c r="A24" s="123"/>
      <c r="B24" s="105" t="s">
        <v>43</v>
      </c>
      <c r="C24" s="107"/>
      <c r="D24" s="121"/>
      <c r="E24" s="121"/>
      <c r="F24" s="121"/>
      <c r="G24" s="122"/>
      <c r="H24" s="108">
        <f>I24*J24*K24</f>
        <v>625.36</v>
      </c>
      <c r="I24" s="121">
        <v>156.34</v>
      </c>
      <c r="J24" s="121">
        <v>4</v>
      </c>
      <c r="K24" s="121">
        <v>1</v>
      </c>
      <c r="L24" s="121">
        <f>H24-G24</f>
        <v>625.36</v>
      </c>
      <c r="M24" s="159" t="s">
        <v>44</v>
      </c>
    </row>
    <row r="25" s="5" customFormat="1" spans="1:13">
      <c r="A25" s="124"/>
      <c r="B25" s="110" t="s">
        <v>45</v>
      </c>
      <c r="C25" s="111"/>
      <c r="D25" s="125"/>
      <c r="E25" s="125"/>
      <c r="F25" s="125"/>
      <c r="G25" s="126"/>
      <c r="H25" s="114">
        <f>I25*J25*K25</f>
        <v>4890</v>
      </c>
      <c r="I25" s="125">
        <v>4890</v>
      </c>
      <c r="J25" s="125">
        <v>1</v>
      </c>
      <c r="K25" s="125">
        <v>1</v>
      </c>
      <c r="L25" s="125">
        <f>H25-G25</f>
        <v>4890</v>
      </c>
      <c r="M25" s="160" t="s">
        <v>46</v>
      </c>
    </row>
    <row r="26" s="5" customFormat="1" spans="1:13">
      <c r="A26" s="127" t="s">
        <v>47</v>
      </c>
      <c r="B26" s="116"/>
      <c r="C26" s="116"/>
      <c r="D26" s="116"/>
      <c r="E26" s="116"/>
      <c r="F26" s="116"/>
      <c r="G26" s="117">
        <f>SUM(G22:G22)</f>
        <v>0</v>
      </c>
      <c r="H26" s="118">
        <f>SUM(H22:H25)</f>
        <v>7635.36</v>
      </c>
      <c r="I26" s="161"/>
      <c r="J26" s="161"/>
      <c r="K26" s="161"/>
      <c r="L26" s="161"/>
      <c r="M26" s="162"/>
    </row>
    <row r="27" s="5" customFormat="1" spans="1:13">
      <c r="A27" s="89" t="s">
        <v>48</v>
      </c>
      <c r="B27" s="90"/>
      <c r="C27" s="90"/>
      <c r="D27" s="90"/>
      <c r="E27" s="90"/>
      <c r="F27" s="90"/>
      <c r="G27" s="91"/>
      <c r="H27" s="89"/>
      <c r="I27" s="90"/>
      <c r="J27" s="90"/>
      <c r="K27" s="90"/>
      <c r="L27" s="90"/>
      <c r="M27" s="156"/>
    </row>
    <row r="28" s="5" customFormat="1" spans="1:13">
      <c r="A28" s="80" t="s">
        <v>49</v>
      </c>
      <c r="B28" s="128"/>
      <c r="C28" s="129">
        <v>0.06</v>
      </c>
      <c r="D28" s="129"/>
      <c r="E28" s="129"/>
      <c r="F28" s="129"/>
      <c r="G28" s="113">
        <f>(G20+G26+G12)*C28</f>
        <v>144</v>
      </c>
      <c r="H28" s="130">
        <f>(H12+H20+H26)*0.06</f>
        <v>1700.1216</v>
      </c>
      <c r="I28" s="110"/>
      <c r="J28" s="110"/>
      <c r="K28" s="110"/>
      <c r="L28" s="110"/>
      <c r="M28" s="165"/>
    </row>
    <row r="29" s="5" customFormat="1" spans="1:13">
      <c r="A29" s="131" t="s">
        <v>50</v>
      </c>
      <c r="B29" s="86"/>
      <c r="C29" s="86"/>
      <c r="D29" s="86"/>
      <c r="E29" s="86"/>
      <c r="F29" s="86"/>
      <c r="G29" s="87">
        <f>G20+G26+G28+G12</f>
        <v>2544</v>
      </c>
      <c r="H29" s="88">
        <f>H12+H20+H26+H28</f>
        <v>30035.4816</v>
      </c>
      <c r="I29" s="154"/>
      <c r="J29" s="154"/>
      <c r="K29" s="154"/>
      <c r="L29" s="154"/>
      <c r="M29" s="155"/>
    </row>
    <row r="30" s="5" customFormat="1" spans="1:13">
      <c r="A30" s="132" t="s">
        <v>51</v>
      </c>
      <c r="B30" s="133"/>
      <c r="C30" s="133"/>
      <c r="D30" s="133"/>
      <c r="E30" s="133"/>
      <c r="F30" s="133"/>
      <c r="G30" s="134"/>
      <c r="H30" s="132"/>
      <c r="I30" s="133"/>
      <c r="J30" s="133"/>
      <c r="K30" s="133"/>
      <c r="L30" s="133"/>
      <c r="M30" s="166"/>
    </row>
    <row r="31" s="5" customFormat="1" spans="1:13">
      <c r="A31" s="135" t="s">
        <v>52</v>
      </c>
      <c r="B31" s="136"/>
      <c r="C31" s="137">
        <v>0.06</v>
      </c>
      <c r="D31" s="137"/>
      <c r="E31" s="137"/>
      <c r="F31" s="137"/>
      <c r="G31" s="138">
        <f>G29*C31</f>
        <v>152.64</v>
      </c>
      <c r="H31" s="139">
        <f>H29*C31</f>
        <v>1802.128896</v>
      </c>
      <c r="I31" s="167"/>
      <c r="J31" s="167"/>
      <c r="K31" s="167"/>
      <c r="L31" s="167"/>
      <c r="M31" s="168"/>
    </row>
    <row r="32" s="5" customFormat="1" spans="1:13">
      <c r="A32" s="140" t="s">
        <v>53</v>
      </c>
      <c r="B32" s="141"/>
      <c r="C32" s="141"/>
      <c r="D32" s="141"/>
      <c r="E32" s="141"/>
      <c r="F32" s="141"/>
      <c r="G32" s="142">
        <f>G29+G31</f>
        <v>2696.64</v>
      </c>
      <c r="H32" s="143">
        <f>H29+H31</f>
        <v>31837.610496</v>
      </c>
      <c r="I32" s="169"/>
      <c r="J32" s="169"/>
      <c r="K32" s="169"/>
      <c r="L32" s="169"/>
      <c r="M32" s="170"/>
    </row>
    <row r="33" s="5" customFormat="1" spans="1:13">
      <c r="A33" s="144" t="s">
        <v>54</v>
      </c>
      <c r="B33" s="145"/>
      <c r="C33" s="145"/>
      <c r="D33" s="145"/>
      <c r="E33" s="145"/>
      <c r="F33" s="145"/>
      <c r="G33" s="146">
        <f>G32/50</f>
        <v>53.9328</v>
      </c>
      <c r="H33" s="147"/>
      <c r="I33" s="171"/>
      <c r="J33" s="171"/>
      <c r="K33" s="171"/>
      <c r="L33" s="171"/>
      <c r="M33" s="172"/>
    </row>
  </sheetData>
  <mergeCells count="30">
    <mergeCell ref="A3:M3"/>
    <mergeCell ref="A4:B4"/>
    <mergeCell ref="A5:B5"/>
    <mergeCell ref="A6:B6"/>
    <mergeCell ref="A7:B7"/>
    <mergeCell ref="A9:B9"/>
    <mergeCell ref="A10:G10"/>
    <mergeCell ref="H10:M10"/>
    <mergeCell ref="A12:F12"/>
    <mergeCell ref="A13:G13"/>
    <mergeCell ref="H13:M13"/>
    <mergeCell ref="A20:F20"/>
    <mergeCell ref="I20:M20"/>
    <mergeCell ref="A21:G21"/>
    <mergeCell ref="H21:M21"/>
    <mergeCell ref="A26:F26"/>
    <mergeCell ref="I26:M26"/>
    <mergeCell ref="A27:G27"/>
    <mergeCell ref="H27:M27"/>
    <mergeCell ref="A28:B28"/>
    <mergeCell ref="C28:F28"/>
    <mergeCell ref="A29:F29"/>
    <mergeCell ref="A30:G30"/>
    <mergeCell ref="H30:M30"/>
    <mergeCell ref="A31:B31"/>
    <mergeCell ref="C31:F31"/>
    <mergeCell ref="I31:M31"/>
    <mergeCell ref="A14:A15"/>
    <mergeCell ref="A16:A19"/>
    <mergeCell ref="A23:A25"/>
  </mergeCells>
  <hyperlinks>
    <hyperlink ref="I7" r:id="rId2" display="wangfengyu@cct.cn"/>
  </hyperlinks>
  <printOptions horizontalCentered="1"/>
  <pageMargins left="0" right="0" top="0" bottom="0.25" header="0.5" footer="0.5"/>
  <pageSetup paperSize="9" scale="76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25"/>
  <sheetViews>
    <sheetView zoomScale="104" zoomScaleNormal="104" topLeftCell="A4" workbookViewId="0">
      <selection activeCell="A12" sqref="A12:F12"/>
    </sheetView>
  </sheetViews>
  <sheetFormatPr defaultColWidth="9" defaultRowHeight="13.2" outlineLevelCol="6"/>
  <cols>
    <col min="1" max="1" width="13" style="2" customWidth="1"/>
    <col min="2" max="2" width="41.75" style="2" customWidth="1"/>
    <col min="3" max="3" width="13.3166666666667" style="3" customWidth="1"/>
    <col min="4" max="6" width="9.69166666666667" style="4" customWidth="1"/>
    <col min="7" max="7" width="20.25" style="4" customWidth="1"/>
    <col min="8" max="16384" width="9" style="2"/>
  </cols>
  <sheetData>
    <row r="1" spans="1:7">
      <c r="A1" s="5"/>
      <c r="B1" s="5"/>
      <c r="C1" s="6"/>
      <c r="D1" s="7"/>
      <c r="E1" s="2"/>
      <c r="F1" s="2"/>
      <c r="G1" s="2"/>
    </row>
    <row r="2" spans="1:7">
      <c r="A2" s="5"/>
      <c r="B2" s="5"/>
      <c r="C2" s="6"/>
      <c r="D2" s="7"/>
      <c r="E2" s="2"/>
      <c r="F2" s="2"/>
      <c r="G2" s="2"/>
    </row>
    <row r="3" ht="51" customHeight="1" spans="1:7">
      <c r="A3" s="8" t="s">
        <v>55</v>
      </c>
      <c r="B3" s="8"/>
      <c r="C3" s="8"/>
      <c r="D3" s="8"/>
      <c r="E3" s="8"/>
      <c r="F3" s="8"/>
      <c r="G3" s="8"/>
    </row>
    <row r="4" s="1" customFormat="1" ht="17.25" customHeight="1" spans="1:5">
      <c r="A4" s="9" t="s">
        <v>1</v>
      </c>
      <c r="B4" s="9"/>
      <c r="C4" s="10"/>
      <c r="D4" s="9" t="s">
        <v>2</v>
      </c>
      <c r="E4" s="1" t="s">
        <v>3</v>
      </c>
    </row>
    <row r="5" s="1" customFormat="1" ht="17.25" customHeight="1" spans="1:5">
      <c r="A5" s="9" t="s">
        <v>4</v>
      </c>
      <c r="B5" s="9"/>
      <c r="C5" s="11"/>
      <c r="D5" s="9" t="s">
        <v>5</v>
      </c>
      <c r="E5" s="1" t="s">
        <v>6</v>
      </c>
    </row>
    <row r="6" s="1" customFormat="1" ht="17.25" customHeight="1" spans="1:5">
      <c r="A6" s="9" t="s">
        <v>7</v>
      </c>
      <c r="B6" s="9"/>
      <c r="C6" s="12"/>
      <c r="D6" s="9" t="s">
        <v>8</v>
      </c>
      <c r="E6" s="1" t="s">
        <v>9</v>
      </c>
    </row>
    <row r="7" s="1" customFormat="1" ht="17.25" customHeight="1" spans="1:5">
      <c r="A7" s="9" t="s">
        <v>56</v>
      </c>
      <c r="B7" s="9"/>
      <c r="C7" s="12"/>
      <c r="D7" s="13" t="s">
        <v>11</v>
      </c>
      <c r="E7" s="1" t="s">
        <v>12</v>
      </c>
    </row>
    <row r="8" s="1" customFormat="1" ht="12.15" spans="3:7">
      <c r="C8" s="14"/>
      <c r="D8" s="15"/>
      <c r="E8" s="15"/>
      <c r="F8" s="15"/>
      <c r="G8" s="15"/>
    </row>
    <row r="9" s="1" customFormat="1" ht="11.4" spans="1:7">
      <c r="A9" s="16" t="s">
        <v>13</v>
      </c>
      <c r="B9" s="17"/>
      <c r="C9" s="18" t="s">
        <v>14</v>
      </c>
      <c r="D9" s="18" t="s">
        <v>15</v>
      </c>
      <c r="E9" s="18" t="s">
        <v>16</v>
      </c>
      <c r="F9" s="18" t="s">
        <v>17</v>
      </c>
      <c r="G9" s="19" t="s">
        <v>18</v>
      </c>
    </row>
    <row r="10" spans="1:7">
      <c r="A10" s="20" t="s">
        <v>57</v>
      </c>
      <c r="B10" s="21"/>
      <c r="C10" s="21"/>
      <c r="D10" s="21"/>
      <c r="E10" s="21"/>
      <c r="F10" s="21"/>
      <c r="G10" s="22"/>
    </row>
    <row r="11" spans="1:7">
      <c r="A11" s="23" t="s">
        <v>23</v>
      </c>
      <c r="B11" s="24"/>
      <c r="C11" s="25"/>
      <c r="D11" s="26"/>
      <c r="E11" s="26"/>
      <c r="F11" s="26"/>
      <c r="G11" s="27">
        <f>D11*E11*F11</f>
        <v>0</v>
      </c>
    </row>
    <row r="12" spans="1:7">
      <c r="A12" s="28" t="s">
        <v>24</v>
      </c>
      <c r="B12" s="29"/>
      <c r="C12" s="29"/>
      <c r="D12" s="29"/>
      <c r="E12" s="29"/>
      <c r="F12" s="30"/>
      <c r="G12" s="31">
        <f>SUM(G11:G11)</f>
        <v>0</v>
      </c>
    </row>
    <row r="13" spans="1:7">
      <c r="A13" s="20" t="s">
        <v>58</v>
      </c>
      <c r="B13" s="21"/>
      <c r="C13" s="21"/>
      <c r="D13" s="21"/>
      <c r="E13" s="21"/>
      <c r="F13" s="21"/>
      <c r="G13" s="22"/>
    </row>
    <row r="14" ht="21.6" spans="1:7">
      <c r="A14" s="32" t="s">
        <v>26</v>
      </c>
      <c r="B14" s="33" t="s">
        <v>27</v>
      </c>
      <c r="C14" s="34" t="s">
        <v>28</v>
      </c>
      <c r="D14" s="35">
        <v>400</v>
      </c>
      <c r="E14" s="35">
        <v>2</v>
      </c>
      <c r="F14" s="35">
        <v>3</v>
      </c>
      <c r="G14" s="36">
        <f>F14*E14*D14</f>
        <v>2400</v>
      </c>
    </row>
    <row r="15" spans="1:7">
      <c r="A15" s="37" t="s">
        <v>38</v>
      </c>
      <c r="B15" s="38"/>
      <c r="C15" s="38"/>
      <c r="D15" s="38"/>
      <c r="E15" s="38"/>
      <c r="F15" s="38"/>
      <c r="G15" s="39">
        <f>SUM(G14:G14)</f>
        <v>2400</v>
      </c>
    </row>
    <row r="16" spans="1:7">
      <c r="A16" s="20" t="s">
        <v>59</v>
      </c>
      <c r="B16" s="21"/>
      <c r="C16" s="21"/>
      <c r="D16" s="21"/>
      <c r="E16" s="21"/>
      <c r="F16" s="21"/>
      <c r="G16" s="21"/>
    </row>
    <row r="17" spans="1:7">
      <c r="A17" s="40"/>
      <c r="B17" s="41"/>
      <c r="C17" s="42"/>
      <c r="D17" s="35"/>
      <c r="E17" s="35"/>
      <c r="F17" s="35"/>
      <c r="G17" s="36">
        <f>F17*E17*D17</f>
        <v>0</v>
      </c>
    </row>
    <row r="18" spans="1:7">
      <c r="A18" s="43" t="s">
        <v>47</v>
      </c>
      <c r="B18" s="44"/>
      <c r="C18" s="44"/>
      <c r="D18" s="44"/>
      <c r="E18" s="44"/>
      <c r="F18" s="44"/>
      <c r="G18" s="45">
        <f>SUM(G17:G17)</f>
        <v>0</v>
      </c>
    </row>
    <row r="19" spans="1:7">
      <c r="A19" s="20" t="s">
        <v>60</v>
      </c>
      <c r="B19" s="21"/>
      <c r="C19" s="21"/>
      <c r="D19" s="21"/>
      <c r="E19" s="21"/>
      <c r="F19" s="21"/>
      <c r="G19" s="22"/>
    </row>
    <row r="20" spans="1:7">
      <c r="A20" s="46" t="s">
        <v>49</v>
      </c>
      <c r="B20" s="47"/>
      <c r="C20" s="48">
        <v>0.06</v>
      </c>
      <c r="D20" s="49"/>
      <c r="E20" s="49"/>
      <c r="F20" s="50"/>
      <c r="G20" s="51">
        <f>(G15+G18+G12)*C20</f>
        <v>144</v>
      </c>
    </row>
    <row r="21" spans="1:7">
      <c r="A21" s="52" t="s">
        <v>61</v>
      </c>
      <c r="B21" s="29"/>
      <c r="C21" s="29"/>
      <c r="D21" s="29"/>
      <c r="E21" s="29"/>
      <c r="F21" s="30"/>
      <c r="G21" s="31">
        <f>G15+G18+G20+G12</f>
        <v>2544</v>
      </c>
    </row>
    <row r="22" spans="1:7">
      <c r="A22" s="53" t="s">
        <v>62</v>
      </c>
      <c r="B22" s="54"/>
      <c r="C22" s="54"/>
      <c r="D22" s="54"/>
      <c r="E22" s="54"/>
      <c r="F22" s="54"/>
      <c r="G22" s="55"/>
    </row>
    <row r="23" spans="1:7">
      <c r="A23" s="56" t="s">
        <v>52</v>
      </c>
      <c r="B23" s="57"/>
      <c r="C23" s="58">
        <v>0.06</v>
      </c>
      <c r="D23" s="59"/>
      <c r="E23" s="59"/>
      <c r="F23" s="60"/>
      <c r="G23" s="61">
        <f>G21*C23</f>
        <v>152.64</v>
      </c>
    </row>
    <row r="24" ht="13.95" spans="1:7">
      <c r="A24" s="62" t="s">
        <v>63</v>
      </c>
      <c r="B24" s="63"/>
      <c r="C24" s="63"/>
      <c r="D24" s="63"/>
      <c r="E24" s="63"/>
      <c r="F24" s="63"/>
      <c r="G24" s="64">
        <f>G21+G23</f>
        <v>2696.64</v>
      </c>
    </row>
    <row r="25" ht="13.95" spans="1:7">
      <c r="A25" s="65" t="s">
        <v>64</v>
      </c>
      <c r="B25" s="66"/>
      <c r="C25" s="66"/>
      <c r="D25" s="66"/>
      <c r="E25" s="66"/>
      <c r="F25" s="66"/>
      <c r="G25" s="64">
        <f>G24/100</f>
        <v>26.9664</v>
      </c>
    </row>
  </sheetData>
  <mergeCells count="22">
    <mergeCell ref="A3:G3"/>
    <mergeCell ref="A4:B4"/>
    <mergeCell ref="A5:B5"/>
    <mergeCell ref="A6:B6"/>
    <mergeCell ref="A7:B7"/>
    <mergeCell ref="A9:B9"/>
    <mergeCell ref="A10:G10"/>
    <mergeCell ref="A12:F12"/>
    <mergeCell ref="A13:G13"/>
    <mergeCell ref="A15:F15"/>
    <mergeCell ref="A16:G16"/>
    <mergeCell ref="A17:B17"/>
    <mergeCell ref="A18:F18"/>
    <mergeCell ref="A19:G19"/>
    <mergeCell ref="A20:B20"/>
    <mergeCell ref="C20:F20"/>
    <mergeCell ref="A21:F21"/>
    <mergeCell ref="A22:G22"/>
    <mergeCell ref="A23:B23"/>
    <mergeCell ref="C23:F23"/>
    <mergeCell ref="A24:F24"/>
    <mergeCell ref="A25:F25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19651E71-4D08-4EE2-A9AD-8098F7449E07}">
  <ds:schemaRefs/>
</ds:datastoreItem>
</file>

<file path=customXml/itemProps2.xml><?xml version="1.0" encoding="utf-8"?>
<ds:datastoreItem xmlns:ds="http://schemas.openxmlformats.org/officeDocument/2006/customXml" ds:itemID="{711010CF-846B-4647-BE51-90ECE8CE17D3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2005-03-26T15:37:00Z</dcterms:created>
  <cp:lastPrinted>2020-07-01T09:21:00Z</cp:lastPrinted>
  <dcterms:modified xsi:type="dcterms:W3CDTF">2024-07-24T08:23:27Z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ED74FC5DD3FD4B038483C574B3A7A90C_13</vt:lpwstr>
  </property>
  <property fmtid="{D5CDD505-2E9C-101B-9397-08002B2CF9AE}" pid="6" name="KSOProductBuildVer">
    <vt:lpwstr>2052-12.1.0.17813</vt:lpwstr>
  </property>
</Properties>
</file>