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tabRatio="755"/>
  </bookViews>
  <sheets>
    <sheet name="团总成本" sheetId="2" r:id="rId1"/>
    <sheet name="集团成本" sheetId="4" r:id="rId2"/>
    <sheet name="会展成本" sheetId="5" r:id="rId3"/>
  </sheets>
  <calcPr calcId="144525" concurrentCalc="0"/>
</workbook>
</file>

<file path=xl/sharedStrings.xml><?xml version="1.0" encoding="utf-8"?>
<sst xmlns="http://schemas.openxmlformats.org/spreadsheetml/2006/main" count="175">
  <si>
    <t>供应商名称：</t>
  </si>
  <si>
    <t>康辉集团北京国际会议展览有限公司</t>
  </si>
  <si>
    <t>项目名称:</t>
  </si>
  <si>
    <t>2017雪佛兰五区业务大比武年终大赛</t>
  </si>
  <si>
    <t>时间:</t>
  </si>
  <si>
    <t>2017年12月4日-8日</t>
  </si>
  <si>
    <t>地点：</t>
  </si>
  <si>
    <t>宝鸡</t>
  </si>
  <si>
    <t>酒店：</t>
  </si>
  <si>
    <t>宝鸡东岭皇冠假日酒店</t>
  </si>
  <si>
    <t>人数:</t>
  </si>
  <si>
    <t>300</t>
  </si>
  <si>
    <t>报价时间：</t>
  </si>
  <si>
    <t>2017年11月17日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</si>
  <si>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</si>
  <si>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</si>
  <si>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</si>
  <si>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</si>
  <si>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</si>
  <si>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</si>
  <si>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</si>
  <si>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</si>
  <si>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</si>
  <si>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住房</t>
  </si>
  <si>
    <t>大床房</t>
  </si>
  <si>
    <t>次</t>
  </si>
  <si>
    <t>天</t>
  </si>
  <si>
    <t>含双早</t>
  </si>
  <si>
    <t>双床房</t>
  </si>
  <si>
    <t>住宿费用合计</t>
  </si>
  <si>
    <t>会场</t>
  </si>
  <si>
    <t>5日全天 3F 皇冠宴会厅1+2</t>
  </si>
  <si>
    <r>
      <rPr>
        <sz val="10"/>
        <rFont val="微软雅黑"/>
        <charset val="134"/>
      </rPr>
      <t>5日全天会议。720平</t>
    </r>
    <r>
      <rPr>
        <sz val="10"/>
        <rFont val="宋体"/>
        <charset val="134"/>
      </rPr>
      <t>，</t>
    </r>
    <r>
      <rPr>
        <sz val="10"/>
        <rFont val="微软雅黑"/>
        <charset val="134"/>
      </rPr>
      <t>P3LED屏10*5m。比例为16:9</t>
    </r>
  </si>
  <si>
    <t>6日上午 3F皇冠宴会厅1+2</t>
  </si>
  <si>
    <t>6日上午会议，720平，300人课桌式提供纸笔水 ，P3LED屏10*5m。比例为16:9</t>
  </si>
  <si>
    <t>6日下午 3F月光石厅</t>
  </si>
  <si>
    <t>6日下午77平会场，容纳30人课桌，含3000流明投影</t>
  </si>
  <si>
    <t>6日下午 3F孔雀石厅</t>
  </si>
  <si>
    <t>6日下午 77平会场，容纳30人课桌，含3000流明投影,2500会场+200酒店激光笔赔付</t>
  </si>
  <si>
    <t>6日下午 3F青金石厅</t>
  </si>
  <si>
    <t>6日下午 77平会场，容纳30人课桌，含3000流明投影</t>
  </si>
  <si>
    <t>7日全天 3F玛瑙石厅</t>
  </si>
  <si>
    <t>7日全天99平会场，容纳50人课桌式，含3000流明投影</t>
  </si>
  <si>
    <t>会场费用合计</t>
  </si>
  <si>
    <t>餐饮</t>
  </si>
  <si>
    <t>5日自助午餐</t>
  </si>
  <si>
    <t>人</t>
  </si>
  <si>
    <t>1F 品味西餐厅</t>
  </si>
  <si>
    <t>5日桌餐晚宴</t>
  </si>
  <si>
    <t>桌</t>
  </si>
  <si>
    <t>皇冠宴会厅1+2+3，27备一，备桌405（凉菜、鱼）</t>
  </si>
  <si>
    <t>6日自助午餐</t>
  </si>
  <si>
    <t>6日桌餐晚宴</t>
  </si>
  <si>
    <t>外出用餐</t>
  </si>
  <si>
    <t>7日自助午餐</t>
  </si>
  <si>
    <t>酒店用餐</t>
  </si>
  <si>
    <t>午餐挂账</t>
  </si>
  <si>
    <t>外买午餐</t>
  </si>
  <si>
    <t>客户外买肯德基</t>
  </si>
  <si>
    <t>外买晚餐</t>
  </si>
  <si>
    <t>客户外卖</t>
  </si>
  <si>
    <t>外买食品</t>
  </si>
  <si>
    <t>客户外买报销</t>
  </si>
  <si>
    <t>软饮</t>
  </si>
  <si>
    <t>外买饮料2L可乐，1.8L果汁各35瓶</t>
  </si>
  <si>
    <t>餐饮费用合计</t>
  </si>
  <si>
    <t>物料</t>
  </si>
  <si>
    <t>签到背板</t>
  </si>
  <si>
    <t>平方米</t>
  </si>
  <si>
    <t>桁架+无缝黑底宝丽布5*3m，3号搭建6号撤</t>
  </si>
  <si>
    <t>桌花</t>
  </si>
  <si>
    <t>盆</t>
  </si>
  <si>
    <t>5日会议摆台、小盆、白花绿叶</t>
  </si>
  <si>
    <t>圆珠笔</t>
  </si>
  <si>
    <t>只</t>
  </si>
  <si>
    <t>亚克力胸牌</t>
  </si>
  <si>
    <t>个</t>
  </si>
  <si>
    <t>10CM直径双层亚克力圆形胸牌</t>
  </si>
  <si>
    <t>写真贴纸</t>
  </si>
  <si>
    <t>圆形写真背胶贴，15CM直径</t>
  </si>
  <si>
    <t>手举灯（绿）</t>
  </si>
  <si>
    <t>活动投票赞成时手举灯,定制</t>
  </si>
  <si>
    <t>话筒LOGO套</t>
  </si>
  <si>
    <t>四方型亚克力白底+雪佛兰LOGO</t>
  </si>
  <si>
    <t>易拉宝</t>
  </si>
  <si>
    <t>5号1个、6号4个、7号2个</t>
  </si>
  <si>
    <t>桌号牌</t>
  </si>
  <si>
    <t>套</t>
  </si>
  <si>
    <t>1-6号</t>
  </si>
  <si>
    <t>主持人手卡</t>
  </si>
  <si>
    <t>张</t>
  </si>
  <si>
    <t>10CM*15CM，300克铜版纸 正面印雪佛兰LOGO</t>
  </si>
  <si>
    <t>雪弗板手牌</t>
  </si>
  <si>
    <t>0、10、20 示意牌各5个，双面</t>
  </si>
  <si>
    <t>席卡</t>
  </si>
  <si>
    <t>亚克力+印刷</t>
  </si>
  <si>
    <t>3位数记分牌</t>
  </si>
  <si>
    <t>可翻页纸质</t>
  </si>
  <si>
    <t>打印机租赁</t>
  </si>
  <si>
    <t>含300张纸彩色打印</t>
  </si>
  <si>
    <t>A3彩色打印</t>
  </si>
  <si>
    <t>A4打印</t>
  </si>
  <si>
    <t>A5台卡</t>
  </si>
  <si>
    <t>7号信封</t>
  </si>
  <si>
    <t>LOGO定制珠光纸信封 可装对折A4纸</t>
  </si>
  <si>
    <t>引导牌</t>
  </si>
  <si>
    <t>A3立式水牌</t>
  </si>
  <si>
    <t>抢答器</t>
  </si>
  <si>
    <t>6组</t>
  </si>
  <si>
    <t>不干胶透明贴纸</t>
  </si>
  <si>
    <t>透明贴纸</t>
  </si>
  <si>
    <t>吊牌卡片</t>
  </si>
  <si>
    <t>吊牌内9.4cm x6.4cm 125克铜版纸双面印刷</t>
  </si>
  <si>
    <t>舞台地毯</t>
  </si>
  <si>
    <t>450克拉绒 灰色</t>
  </si>
  <si>
    <t>物料费用合计</t>
  </si>
  <si>
    <t>AV</t>
  </si>
  <si>
    <t>音控设套</t>
  </si>
  <si>
    <t>外租一套音控音响+音控师</t>
  </si>
  <si>
    <t>点唱机</t>
  </si>
  <si>
    <t>外租一套点唱机</t>
  </si>
  <si>
    <t>话筒</t>
  </si>
  <si>
    <t>外租</t>
  </si>
  <si>
    <t>话筒架</t>
  </si>
  <si>
    <t>舞台补光灯</t>
  </si>
  <si>
    <t>舞台补面光</t>
  </si>
  <si>
    <t>视频控台</t>
  </si>
  <si>
    <t>多屏无缝切换设备+师傅</t>
  </si>
  <si>
    <t>搭建人工</t>
  </si>
  <si>
    <t>搭建运费</t>
  </si>
  <si>
    <t>AV费用合计</t>
  </si>
  <si>
    <t>摄影摄像</t>
  </si>
  <si>
    <t>5日摄影</t>
  </si>
  <si>
    <t>5日全天摄影</t>
  </si>
  <si>
    <t>6日摄影</t>
  </si>
  <si>
    <t>6日全天摄影</t>
  </si>
  <si>
    <t>5日摄像</t>
  </si>
  <si>
    <t>5日全天摄像1机位+摇臂</t>
  </si>
  <si>
    <t>摄影加班</t>
  </si>
  <si>
    <t>摄像加班</t>
  </si>
  <si>
    <t>摄像视频后期剪辑</t>
  </si>
  <si>
    <t>摄影摄像费用合计</t>
  </si>
  <si>
    <t>主持人费用</t>
  </si>
  <si>
    <t>主持人费用合计</t>
  </si>
  <si>
    <t>执行费用</t>
  </si>
  <si>
    <t>执行人员费用</t>
  </si>
  <si>
    <t>3-8日</t>
  </si>
  <si>
    <t>执行人员交通费</t>
  </si>
  <si>
    <t>往返、含市内交通</t>
  </si>
  <si>
    <t>执行人员餐饮住宿费</t>
  </si>
  <si>
    <t>现地服务工作人员费</t>
  </si>
  <si>
    <t>4日一位，5日四位</t>
  </si>
  <si>
    <t>现地服务工作人员餐补</t>
  </si>
  <si>
    <t>增加工作人员加班餐补</t>
  </si>
  <si>
    <t>现地服务工作人员交通费</t>
  </si>
  <si>
    <t>执行费用合计</t>
  </si>
  <si>
    <t>交通</t>
  </si>
  <si>
    <t>55座大巴</t>
  </si>
  <si>
    <t>辆</t>
  </si>
  <si>
    <t>6日晚宴外出用餐</t>
  </si>
  <si>
    <t>交通费用合计</t>
  </si>
  <si>
    <t>地接服务费</t>
  </si>
  <si>
    <t>其他费</t>
  </si>
  <si>
    <t>快递</t>
  </si>
  <si>
    <t>顺丰 寄成都</t>
  </si>
  <si>
    <t>顺丰 寄上海王蔚</t>
  </si>
  <si>
    <t>德邦 寄郑州雪佛兰 徐琳</t>
  </si>
  <si>
    <t>合计</t>
  </si>
  <si>
    <t>借款报销</t>
  </si>
  <si>
    <t>地接</t>
  </si>
  <si>
    <t>地接费用合计</t>
  </si>
  <si>
    <t>主持人</t>
  </si>
  <si>
    <t>酒店</t>
  </si>
  <si>
    <t>酒店费用合计</t>
  </si>
  <si>
    <t>个人报销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</si>
</sst>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\¥#,##0"/>
    <numFmt numFmtId="177" formatCode="\¥#,##0.00_);[Red]\(\¥#,##0.00\)"/>
    <numFmt numFmtId="178" formatCode="\¥#,##0.00;\¥\-#,##0.00"/>
    <numFmt numFmtId="179" formatCode="0_ "/>
  </numFmts>
  <fonts count="29">
    <font>
      <sz val="11"/>
      <color theme="1"/>
      <name val="宋体"/>
      <charset val="134"/>
      <scheme val="minor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indexed="8"/>
      <name val="宋体"/>
      <charset val="134"/>
    </font>
    <font>
      <sz val="9"/>
      <color indexed="8"/>
      <name val="微软雅黑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1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1" borderId="17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2" fillId="25" borderId="20" applyNumberFormat="0" applyAlignment="0" applyProtection="0">
      <alignment vertical="center"/>
    </xf>
    <xf numFmtId="0" fontId="23" fillId="25" borderId="16" applyNumberFormat="0" applyAlignment="0" applyProtection="0">
      <alignment vertical="center"/>
    </xf>
    <xf numFmtId="0" fontId="24" fillId="26" borderId="21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7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7" fillId="0" borderId="0" applyProtection="0"/>
    <xf numFmtId="0" fontId="26" fillId="0" borderId="0">
      <alignment vertical="center"/>
    </xf>
    <xf numFmtId="43" fontId="26" fillId="0" borderId="0" applyProtection="0">
      <alignment vertical="center"/>
    </xf>
    <xf numFmtId="0" fontId="27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/>
    <xf numFmtId="0" fontId="1" fillId="0" borderId="0" xfId="52" applyFont="1" applyFill="1" applyBorder="1" applyAlignment="1">
      <alignment vertical="center"/>
    </xf>
    <xf numFmtId="49" fontId="1" fillId="0" borderId="0" xfId="52" applyNumberFormat="1" applyFont="1" applyFill="1" applyBorder="1" applyAlignment="1">
      <alignment vertical="center"/>
    </xf>
    <xf numFmtId="49" fontId="2" fillId="0" borderId="0" xfId="52" applyNumberFormat="1" applyFont="1" applyFill="1" applyBorder="1" applyAlignment="1">
      <alignment vertical="center"/>
    </xf>
    <xf numFmtId="0" fontId="1" fillId="0" borderId="0" xfId="52" applyFont="1" applyFill="1" applyBorder="1" applyAlignment="1">
      <alignment horizontal="left" vertical="center"/>
    </xf>
    <xf numFmtId="49" fontId="1" fillId="0" borderId="0" xfId="52" applyNumberFormat="1" applyFont="1" applyFill="1" applyBorder="1" applyAlignment="1">
      <alignment vertical="top"/>
    </xf>
    <xf numFmtId="49" fontId="2" fillId="0" borderId="0" xfId="52" applyNumberFormat="1" applyFont="1" applyFill="1" applyBorder="1" applyAlignment="1">
      <alignment vertical="top"/>
    </xf>
    <xf numFmtId="0" fontId="1" fillId="2" borderId="1" xfId="52" applyFont="1" applyFill="1" applyBorder="1" applyAlignment="1">
      <alignment horizontal="left" vertical="center"/>
    </xf>
    <xf numFmtId="0" fontId="1" fillId="2" borderId="2" xfId="52" applyFont="1" applyFill="1" applyBorder="1" applyAlignment="1">
      <alignment horizontal="left" vertical="center"/>
    </xf>
    <xf numFmtId="0" fontId="1" fillId="2" borderId="2" xfId="52" applyFont="1" applyFill="1" applyBorder="1" applyAlignment="1">
      <alignment horizontal="center" vertical="center"/>
    </xf>
    <xf numFmtId="0" fontId="1" fillId="2" borderId="3" xfId="52" applyFont="1" applyFill="1" applyBorder="1" applyAlignment="1">
      <alignment horizontal="left" vertical="center"/>
    </xf>
    <xf numFmtId="0" fontId="1" fillId="2" borderId="4" xfId="52" applyFont="1" applyFill="1" applyBorder="1" applyAlignment="1">
      <alignment horizontal="left" vertical="center"/>
    </xf>
    <xf numFmtId="0" fontId="1" fillId="2" borderId="4" xfId="52" applyFont="1" applyFill="1" applyBorder="1" applyAlignment="1">
      <alignment horizontal="center" vertical="center"/>
    </xf>
    <xf numFmtId="177" fontId="1" fillId="2" borderId="4" xfId="52" applyNumberFormat="1" applyFont="1" applyFill="1" applyBorder="1" applyAlignment="1">
      <alignment horizontal="center" vertical="center"/>
    </xf>
    <xf numFmtId="177" fontId="3" fillId="0" borderId="3" xfId="8" applyNumberFormat="1" applyFont="1" applyFill="1" applyBorder="1" applyAlignment="1">
      <alignment horizontal="center" vertical="center"/>
    </xf>
    <xf numFmtId="177" fontId="4" fillId="0" borderId="4" xfId="8" applyNumberFormat="1" applyFont="1" applyFill="1" applyBorder="1" applyAlignment="1">
      <alignment horizontal="center" vertical="center"/>
    </xf>
    <xf numFmtId="0" fontId="4" fillId="0" borderId="4" xfId="52" applyFont="1" applyFill="1" applyBorder="1" applyAlignment="1">
      <alignment horizontal="center" vertical="center"/>
    </xf>
    <xf numFmtId="177" fontId="4" fillId="0" borderId="4" xfId="52" applyNumberFormat="1" applyFont="1" applyFill="1" applyBorder="1" applyAlignment="1">
      <alignment vertical="center"/>
    </xf>
    <xf numFmtId="177" fontId="4" fillId="0" borderId="4" xfId="52" applyNumberFormat="1" applyFont="1" applyFill="1" applyBorder="1" applyAlignment="1">
      <alignment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52" applyNumberFormat="1" applyFont="1" applyFill="1" applyBorder="1" applyAlignment="1">
      <alignment horizontal="center" vertical="center"/>
    </xf>
    <xf numFmtId="177" fontId="4" fillId="0" borderId="4" xfId="52" applyNumberFormat="1" applyFont="1" applyFill="1" applyBorder="1" applyAlignment="1">
      <alignment horizontal="right" vertical="center"/>
    </xf>
    <xf numFmtId="177" fontId="4" fillId="0" borderId="4" xfId="52" applyNumberFormat="1" applyFont="1" applyFill="1" applyBorder="1" applyAlignment="1">
      <alignment horizontal="right" vertical="center"/>
    </xf>
    <xf numFmtId="177" fontId="3" fillId="2" borderId="3" xfId="8" applyNumberFormat="1" applyFont="1" applyFill="1" applyBorder="1" applyAlignment="1">
      <alignment horizontal="left" vertical="center"/>
    </xf>
    <xf numFmtId="177" fontId="3" fillId="2" borderId="4" xfId="8" applyNumberFormat="1" applyFont="1" applyFill="1" applyBorder="1" applyAlignment="1">
      <alignment horizontal="left" vertical="center"/>
    </xf>
    <xf numFmtId="0" fontId="3" fillId="2" borderId="4" xfId="52" applyFont="1" applyFill="1" applyBorder="1" applyAlignment="1">
      <alignment horizontal="center" vertical="center"/>
    </xf>
    <xf numFmtId="176" fontId="3" fillId="2" borderId="4" xfId="52" applyNumberFormat="1" applyFont="1" applyFill="1" applyBorder="1" applyAlignment="1">
      <alignment horizontal="center" vertical="center"/>
    </xf>
    <xf numFmtId="177" fontId="3" fillId="2" borderId="4" xfId="52" applyNumberFormat="1" applyFont="1" applyFill="1" applyBorder="1" applyAlignment="1">
      <alignment vertical="center"/>
    </xf>
    <xf numFmtId="0" fontId="3" fillId="0" borderId="5" xfId="52" applyFont="1" applyFill="1" applyBorder="1" applyAlignment="1">
      <alignment horizontal="center" vertical="center"/>
    </xf>
    <xf numFmtId="0" fontId="3" fillId="0" borderId="6" xfId="52" applyFont="1" applyFill="1" applyBorder="1" applyAlignment="1">
      <alignment horizontal="center" vertical="center"/>
    </xf>
    <xf numFmtId="0" fontId="2" fillId="3" borderId="4" xfId="45" applyFont="1" applyFill="1" applyBorder="1" applyAlignment="1" applyProtection="1">
      <alignment horizontal="center" vertical="center" wrapText="1"/>
      <protection hidden="1"/>
    </xf>
    <xf numFmtId="0" fontId="4" fillId="3" borderId="4" xfId="45" applyFont="1" applyFill="1" applyBorder="1" applyAlignment="1" applyProtection="1">
      <alignment horizontal="center" vertical="center" wrapText="1"/>
      <protection hidden="1"/>
    </xf>
    <xf numFmtId="178" fontId="4" fillId="0" borderId="4" xfId="52" applyNumberFormat="1" applyFont="1" applyFill="1" applyBorder="1" applyAlignment="1">
      <alignment horizontal="right" vertical="center"/>
    </xf>
    <xf numFmtId="0" fontId="4" fillId="0" borderId="4" xfId="45" applyFont="1" applyFill="1" applyBorder="1" applyAlignment="1" applyProtection="1">
      <alignment horizontal="center" vertical="center" wrapText="1"/>
      <protection hidden="1"/>
    </xf>
    <xf numFmtId="0" fontId="3" fillId="4" borderId="7" xfId="52" applyFont="1" applyFill="1" applyBorder="1" applyAlignment="1">
      <alignment horizontal="left" vertical="center"/>
    </xf>
    <xf numFmtId="0" fontId="3" fillId="4" borderId="8" xfId="52" applyFont="1" applyFill="1" applyBorder="1" applyAlignment="1">
      <alignment horizontal="left" vertical="center"/>
    </xf>
    <xf numFmtId="0" fontId="3" fillId="4" borderId="9" xfId="52" applyFont="1" applyFill="1" applyBorder="1" applyAlignment="1">
      <alignment horizontal="left" vertical="center"/>
    </xf>
    <xf numFmtId="177" fontId="3" fillId="4" borderId="4" xfId="52" applyNumberFormat="1" applyFont="1" applyFill="1" applyBorder="1" applyAlignment="1">
      <alignment vertical="center"/>
    </xf>
    <xf numFmtId="0" fontId="1" fillId="0" borderId="0" xfId="52" applyFont="1" applyFill="1" applyAlignment="1">
      <alignment vertical="center"/>
    </xf>
    <xf numFmtId="179" fontId="2" fillId="0" borderId="0" xfId="52" applyNumberFormat="1" applyFont="1" applyFill="1" applyBorder="1" applyAlignment="1">
      <alignment vertical="center"/>
    </xf>
    <xf numFmtId="0" fontId="5" fillId="0" borderId="0" xfId="52" applyFont="1" applyAlignment="1">
      <alignment vertical="center"/>
    </xf>
    <xf numFmtId="0" fontId="1" fillId="2" borderId="10" xfId="52" applyFont="1" applyFill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1" fillId="2" borderId="11" xfId="52" applyFont="1" applyFill="1" applyBorder="1" applyAlignment="1">
      <alignment vertical="center"/>
    </xf>
    <xf numFmtId="0" fontId="2" fillId="0" borderId="0" xfId="52" applyFont="1" applyFill="1" applyBorder="1" applyAlignment="1">
      <alignment horizontal="center" vertical="center"/>
    </xf>
    <xf numFmtId="177" fontId="4" fillId="0" borderId="11" xfId="52" applyNumberFormat="1" applyFont="1" applyFill="1" applyBorder="1" applyAlignment="1">
      <alignment vertical="center"/>
    </xf>
    <xf numFmtId="177" fontId="4" fillId="0" borderId="11" xfId="52" applyNumberFormat="1" applyFont="1" applyFill="1" applyBorder="1" applyAlignment="1">
      <alignment vertical="center" wrapText="1"/>
    </xf>
    <xf numFmtId="177" fontId="4" fillId="0" borderId="11" xfId="52" applyNumberFormat="1" applyFont="1" applyFill="1" applyBorder="1" applyAlignment="1">
      <alignment horizontal="left" vertical="center"/>
    </xf>
    <xf numFmtId="0" fontId="4" fillId="0" borderId="11" xfId="0" applyNumberFormat="1" applyFont="1" applyBorder="1" applyAlignment="1">
      <alignment vertical="center" wrapText="1"/>
    </xf>
    <xf numFmtId="177" fontId="3" fillId="2" borderId="11" xfId="52" applyNumberFormat="1" applyFont="1" applyFill="1" applyBorder="1" applyAlignment="1">
      <alignment horizontal="left" vertical="center"/>
    </xf>
    <xf numFmtId="0" fontId="4" fillId="3" borderId="11" xfId="45" applyFont="1" applyFill="1" applyBorder="1" applyAlignment="1" applyProtection="1">
      <alignment horizontal="left" vertical="center" wrapText="1"/>
      <protection hidden="1"/>
    </xf>
    <xf numFmtId="0" fontId="2" fillId="0" borderId="0" xfId="52" applyFont="1" applyFill="1" applyAlignment="1">
      <alignment horizontal="center" vertical="center"/>
    </xf>
    <xf numFmtId="0" fontId="4" fillId="0" borderId="11" xfId="45" applyFont="1" applyFill="1" applyBorder="1" applyAlignment="1" applyProtection="1">
      <alignment horizontal="left" vertical="center" wrapText="1"/>
      <protection hidden="1"/>
    </xf>
    <xf numFmtId="177" fontId="4" fillId="0" borderId="12" xfId="52" applyNumberFormat="1" applyFont="1" applyFill="1" applyBorder="1" applyAlignment="1">
      <alignment vertical="center" wrapText="1"/>
    </xf>
    <xf numFmtId="177" fontId="4" fillId="0" borderId="13" xfId="52" applyNumberFormat="1" applyFont="1" applyFill="1" applyBorder="1" applyAlignment="1">
      <alignment horizontal="center" vertical="center"/>
    </xf>
    <xf numFmtId="177" fontId="3" fillId="4" borderId="11" xfId="52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177" fontId="4" fillId="5" borderId="4" xfId="8" applyNumberFormat="1" applyFont="1" applyFill="1" applyBorder="1" applyAlignment="1">
      <alignment horizontal="center" vertical="center"/>
    </xf>
    <xf numFmtId="0" fontId="2" fillId="0" borderId="4" xfId="45" applyFont="1" applyFill="1" applyBorder="1" applyAlignment="1" applyProtection="1">
      <alignment horizontal="center" vertical="center" wrapText="1"/>
      <protection hidden="1"/>
    </xf>
    <xf numFmtId="0" fontId="2" fillId="5" borderId="4" xfId="45" applyFont="1" applyFill="1" applyBorder="1" applyAlignment="1" applyProtection="1">
      <alignment horizontal="center" vertical="center" wrapText="1"/>
      <protection hidden="1"/>
    </xf>
    <xf numFmtId="0" fontId="6" fillId="5" borderId="4" xfId="45" applyFont="1" applyFill="1" applyBorder="1" applyAlignment="1" applyProtection="1">
      <alignment horizontal="center" vertical="center" wrapText="1"/>
      <protection hidden="1"/>
    </xf>
    <xf numFmtId="0" fontId="3" fillId="0" borderId="14" xfId="52" applyFont="1" applyFill="1" applyBorder="1" applyAlignment="1">
      <alignment horizontal="center" vertical="center"/>
    </xf>
    <xf numFmtId="0" fontId="3" fillId="0" borderId="3" xfId="52" applyFont="1" applyFill="1" applyBorder="1" applyAlignment="1">
      <alignment horizontal="center" vertical="center"/>
    </xf>
    <xf numFmtId="0" fontId="2" fillId="0" borderId="11" xfId="45" applyFont="1" applyFill="1" applyBorder="1" applyAlignment="1" applyProtection="1">
      <alignment horizontal="left" vertical="center" wrapText="1"/>
      <protection hidden="1"/>
    </xf>
    <xf numFmtId="0" fontId="2" fillId="3" borderId="11" xfId="45" applyFont="1" applyFill="1" applyBorder="1" applyAlignment="1" applyProtection="1">
      <alignment horizontal="left" vertical="center" wrapText="1"/>
      <protection hidden="1"/>
    </xf>
    <xf numFmtId="0" fontId="2" fillId="0" borderId="11" xfId="45" applyFont="1" applyFill="1" applyBorder="1" applyAlignment="1" applyProtection="1">
      <alignment vertical="center" wrapText="1"/>
      <protection hidden="1"/>
    </xf>
    <xf numFmtId="177" fontId="4" fillId="0" borderId="12" xfId="52" applyNumberFormat="1" applyFont="1" applyFill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177" fontId="4" fillId="0" borderId="4" xfId="8" applyNumberFormat="1" applyFont="1" applyFill="1" applyBorder="1" applyAlignment="1">
      <alignment horizontal="center" vertical="center"/>
    </xf>
    <xf numFmtId="0" fontId="3" fillId="0" borderId="6" xfId="52" applyFont="1" applyFill="1" applyBorder="1" applyAlignment="1">
      <alignment horizontal="center" vertical="center"/>
    </xf>
    <xf numFmtId="0" fontId="3" fillId="0" borderId="14" xfId="52" applyFont="1" applyFill="1" applyBorder="1" applyAlignment="1">
      <alignment horizontal="center" vertical="center"/>
    </xf>
    <xf numFmtId="0" fontId="3" fillId="0" borderId="5" xfId="52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  <cellStyle name="常规 2" xfId="52"/>
    <cellStyle name="常规 3" xfId="53"/>
    <cellStyle name="千位分隔 2" xfId="54"/>
    <cellStyle name="常规 4" xfId="55"/>
  </cellStyles>
  <tableStyles count="0" defaultTableStyle="TableStyleMedium2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503555</xdr:colOff>
      <xdr:row>0</xdr:row>
      <xdr:rowOff>635</xdr:rowOff>
    </xdr:from>
    <xdr:to>
      <xdr:col>8</xdr:col>
      <xdr:colOff>3225800</xdr:colOff>
      <xdr:row>6</xdr:row>
      <xdr:rowOff>105410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79025" y="635"/>
          <a:ext cx="2722245" cy="135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503555</xdr:colOff>
      <xdr:row>0</xdr:row>
      <xdr:rowOff>635</xdr:rowOff>
    </xdr:from>
    <xdr:to>
      <xdr:col>8</xdr:col>
      <xdr:colOff>3225800</xdr:colOff>
      <xdr:row>6</xdr:row>
      <xdr:rowOff>105410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79025" y="635"/>
          <a:ext cx="2722245" cy="135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503555</xdr:colOff>
      <xdr:row>0</xdr:row>
      <xdr:rowOff>635</xdr:rowOff>
    </xdr:from>
    <xdr:to>
      <xdr:col>8</xdr:col>
      <xdr:colOff>3225800</xdr:colOff>
      <xdr:row>6</xdr:row>
      <xdr:rowOff>105410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79025" y="635"/>
          <a:ext cx="2722245" cy="135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95"/>
  <sheetViews>
    <sheetView tabSelected="1" zoomScale="85" zoomScaleNormal="85" topLeftCell="A58" workbookViewId="0">
      <selection activeCell="H77" sqref="H77:H81"/>
    </sheetView>
  </sheetViews>
  <sheetFormatPr defaultColWidth="9" defaultRowHeight="13.5"/>
  <cols>
    <col min="1" max="1" width="13.975" style="1" customWidth="1"/>
    <col min="2" max="2" width="40.625" style="1" customWidth="1"/>
    <col min="3" max="8" width="11.625" style="1" customWidth="1"/>
    <col min="9" max="9" width="61.1416666666667" style="1" customWidth="1"/>
    <col min="10" max="10" width="13.375" style="1" customWidth="1"/>
    <col min="11" max="16384" width="9" style="1"/>
  </cols>
  <sheetData>
    <row r="1" ht="16.5" spans="1:22">
      <c r="A1" s="2" t="s">
        <v>0</v>
      </c>
      <c r="B1" s="3" t="s">
        <v>1</v>
      </c>
      <c r="C1" s="4"/>
      <c r="D1" s="4"/>
      <c r="E1" s="4"/>
      <c r="F1" s="4"/>
      <c r="G1" s="4"/>
      <c r="H1" s="4"/>
      <c r="I1" s="4"/>
      <c r="J1" s="2"/>
      <c r="K1" s="2"/>
      <c r="L1" s="2"/>
      <c r="M1" s="39"/>
      <c r="N1" s="39"/>
      <c r="O1" s="39"/>
      <c r="P1" s="39"/>
      <c r="Q1" s="39"/>
      <c r="R1" s="39"/>
      <c r="S1" s="39"/>
      <c r="T1" s="39"/>
      <c r="U1" s="39"/>
      <c r="V1" s="39"/>
    </row>
    <row r="2" ht="16.5" spans="1:22">
      <c r="A2" s="5" t="s">
        <v>2</v>
      </c>
      <c r="B2" s="3" t="s">
        <v>3</v>
      </c>
      <c r="C2" s="4"/>
      <c r="D2" s="4"/>
      <c r="E2" s="4"/>
      <c r="F2" s="4"/>
      <c r="G2" s="4"/>
      <c r="H2" s="4"/>
      <c r="I2" s="4"/>
      <c r="J2" s="2"/>
      <c r="K2" s="2"/>
      <c r="L2" s="2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ht="16.5" spans="1:22">
      <c r="A3" s="5" t="s">
        <v>4</v>
      </c>
      <c r="B3" s="3" t="s">
        <v>5</v>
      </c>
      <c r="C3" s="4"/>
      <c r="D3" s="4"/>
      <c r="E3" s="4"/>
      <c r="F3" s="4"/>
      <c r="G3" s="4"/>
      <c r="H3" s="4"/>
      <c r="I3" s="40"/>
      <c r="J3" s="2"/>
      <c r="K3" s="2"/>
      <c r="L3" s="2"/>
      <c r="M3" s="39"/>
      <c r="N3" s="39"/>
      <c r="O3" s="39"/>
      <c r="P3" s="39"/>
      <c r="Q3" s="39"/>
      <c r="R3" s="39"/>
      <c r="S3" s="39"/>
      <c r="T3" s="39"/>
      <c r="U3" s="39"/>
      <c r="V3" s="39"/>
    </row>
    <row r="4" ht="16.5" spans="1:22">
      <c r="A4" s="5" t="s">
        <v>6</v>
      </c>
      <c r="B4" s="6" t="s">
        <v>7</v>
      </c>
      <c r="C4" s="7"/>
      <c r="D4" s="7"/>
      <c r="E4" s="7"/>
      <c r="F4" s="7"/>
      <c r="G4" s="7"/>
      <c r="H4" s="7"/>
      <c r="I4" s="7"/>
      <c r="J4" s="2"/>
      <c r="K4" s="2"/>
      <c r="L4" s="2"/>
      <c r="M4" s="39"/>
      <c r="N4" s="39"/>
      <c r="O4" s="39"/>
      <c r="P4" s="39"/>
      <c r="Q4" s="39"/>
      <c r="R4" s="39"/>
      <c r="S4" s="39"/>
      <c r="T4" s="39"/>
      <c r="U4" s="39"/>
      <c r="V4" s="39"/>
    </row>
    <row r="5" ht="16.5" spans="1:22">
      <c r="A5" s="5" t="s">
        <v>8</v>
      </c>
      <c r="B5" s="6" t="s">
        <v>9</v>
      </c>
      <c r="C5" s="7"/>
      <c r="D5" s="7"/>
      <c r="E5" s="7"/>
      <c r="F5" s="7"/>
      <c r="G5" s="7"/>
      <c r="H5" s="7"/>
      <c r="I5" s="7"/>
      <c r="J5" s="2"/>
      <c r="K5" s="2"/>
      <c r="L5" s="2"/>
      <c r="M5" s="39"/>
      <c r="N5" s="39"/>
      <c r="O5" s="39"/>
      <c r="P5" s="39"/>
      <c r="Q5" s="39"/>
      <c r="R5" s="39"/>
      <c r="S5" s="39"/>
      <c r="T5" s="39"/>
      <c r="U5" s="39"/>
      <c r="V5" s="39"/>
    </row>
    <row r="6" ht="15.75" customHeight="1" spans="1:22">
      <c r="A6" s="5" t="s">
        <v>10</v>
      </c>
      <c r="B6" s="3" t="s">
        <v>11</v>
      </c>
      <c r="C6" s="4"/>
      <c r="D6" s="4"/>
      <c r="E6" s="4"/>
      <c r="F6" s="4"/>
      <c r="G6" s="4"/>
      <c r="H6" s="4"/>
      <c r="I6" s="4"/>
      <c r="J6" s="2"/>
      <c r="K6" s="2"/>
      <c r="L6" s="2"/>
      <c r="M6" s="39"/>
      <c r="N6" s="39"/>
      <c r="O6" s="39"/>
      <c r="P6" s="39"/>
      <c r="Q6" s="39"/>
      <c r="R6" s="39"/>
      <c r="S6" s="39"/>
      <c r="T6" s="39"/>
      <c r="U6" s="39"/>
      <c r="V6" s="39"/>
    </row>
    <row r="7" ht="20.25" customHeight="1" spans="1:22">
      <c r="A7" s="5" t="s">
        <v>12</v>
      </c>
      <c r="B7" s="3" t="s">
        <v>13</v>
      </c>
      <c r="C7" s="3"/>
      <c r="D7" s="3"/>
      <c r="E7" s="3"/>
      <c r="F7" s="3"/>
      <c r="G7" s="3"/>
      <c r="H7" s="3"/>
      <c r="I7" s="3"/>
      <c r="J7" s="3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</row>
    <row r="8" ht="15.95" customHeight="1" spans="1:22">
      <c r="A8" s="8" t="s">
        <v>14</v>
      </c>
      <c r="B8" s="9"/>
      <c r="C8" s="10" t="s">
        <v>15</v>
      </c>
      <c r="D8" s="10"/>
      <c r="E8" s="10"/>
      <c r="F8" s="10"/>
      <c r="G8" s="10"/>
      <c r="H8" s="10"/>
      <c r="I8" s="42" t="s">
        <v>16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</row>
    <row r="9" ht="15.95" customHeight="1" spans="1:22">
      <c r="A9" s="11"/>
      <c r="B9" s="12"/>
      <c r="C9" s="13" t="s">
        <v>17</v>
      </c>
      <c r="D9" s="13"/>
      <c r="E9" s="13"/>
      <c r="F9" s="13"/>
      <c r="G9" s="14" t="s">
        <v>18</v>
      </c>
      <c r="H9" s="14"/>
      <c r="I9" s="44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ht="15.95" customHeight="1" spans="1:22">
      <c r="A10" s="11"/>
      <c r="B10" s="12"/>
      <c r="C10" s="13" t="s">
        <v>19</v>
      </c>
      <c r="D10" s="13" t="s">
        <v>20</v>
      </c>
      <c r="E10" s="13" t="s">
        <v>19</v>
      </c>
      <c r="F10" s="13" t="s">
        <v>20</v>
      </c>
      <c r="G10" s="14" t="s">
        <v>21</v>
      </c>
      <c r="H10" s="14" t="s">
        <v>22</v>
      </c>
      <c r="I10" s="44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</row>
    <row r="11" s="1" customFormat="1" ht="16.5" spans="1:22">
      <c r="A11" s="15" t="s">
        <v>23</v>
      </c>
      <c r="B11" s="68" t="s">
        <v>24</v>
      </c>
      <c r="C11" s="17">
        <v>0</v>
      </c>
      <c r="D11" s="17" t="s">
        <v>25</v>
      </c>
      <c r="E11" s="17">
        <v>1</v>
      </c>
      <c r="F11" s="17" t="s">
        <v>26</v>
      </c>
      <c r="G11" s="18">
        <v>588</v>
      </c>
      <c r="H11" s="18">
        <f>G11*C11*E11</f>
        <v>0</v>
      </c>
      <c r="I11" s="46" t="s">
        <v>27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</row>
    <row r="12" s="1" customFormat="1" ht="15.95" customHeight="1" spans="1:22">
      <c r="A12" s="15"/>
      <c r="B12" s="68" t="s">
        <v>28</v>
      </c>
      <c r="C12" s="17">
        <v>0</v>
      </c>
      <c r="D12" s="17" t="s">
        <v>25</v>
      </c>
      <c r="E12" s="17">
        <v>1</v>
      </c>
      <c r="F12" s="17" t="s">
        <v>26</v>
      </c>
      <c r="G12" s="18">
        <v>588</v>
      </c>
      <c r="H12" s="18">
        <f>G12*E12*C12</f>
        <v>0</v>
      </c>
      <c r="I12" s="46" t="s">
        <v>27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</row>
    <row r="13" s="1" customFormat="1" ht="15.95" customHeight="1" spans="1:22">
      <c r="A13" s="24" t="s">
        <v>29</v>
      </c>
      <c r="B13" s="25"/>
      <c r="C13" s="26"/>
      <c r="D13" s="26"/>
      <c r="E13" s="26"/>
      <c r="F13" s="26"/>
      <c r="G13" s="27"/>
      <c r="H13" s="28"/>
      <c r="I13" s="50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</row>
    <row r="14" s="1" customFormat="1" ht="15.95" customHeight="1" spans="1:22">
      <c r="A14" s="15" t="s">
        <v>30</v>
      </c>
      <c r="B14" s="16" t="s">
        <v>31</v>
      </c>
      <c r="C14" s="17">
        <v>1</v>
      </c>
      <c r="D14" s="17" t="s">
        <v>25</v>
      </c>
      <c r="E14" s="17">
        <v>1</v>
      </c>
      <c r="F14" s="17" t="s">
        <v>26</v>
      </c>
      <c r="G14" s="18">
        <v>32000</v>
      </c>
      <c r="H14" s="19">
        <v>32000</v>
      </c>
      <c r="I14" s="46" t="s">
        <v>32</v>
      </c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</row>
    <row r="15" s="1" customFormat="1" ht="15.95" customHeight="1" spans="1:22">
      <c r="A15" s="15"/>
      <c r="B15" s="20" t="s">
        <v>33</v>
      </c>
      <c r="C15" s="17">
        <v>1</v>
      </c>
      <c r="D15" s="17" t="s">
        <v>25</v>
      </c>
      <c r="E15" s="17">
        <v>0.5</v>
      </c>
      <c r="F15" s="17" t="s">
        <v>26</v>
      </c>
      <c r="G15" s="18">
        <v>23000</v>
      </c>
      <c r="H15" s="19">
        <v>23000</v>
      </c>
      <c r="I15" s="47" t="s">
        <v>34</v>
      </c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</row>
    <row r="16" s="1" customFormat="1" ht="15.95" customHeight="1" spans="1:22">
      <c r="A16" s="15"/>
      <c r="B16" s="16" t="s">
        <v>35</v>
      </c>
      <c r="C16" s="17">
        <v>1</v>
      </c>
      <c r="D16" s="17" t="s">
        <v>25</v>
      </c>
      <c r="E16" s="17">
        <v>0.5</v>
      </c>
      <c r="F16" s="17" t="s">
        <v>26</v>
      </c>
      <c r="G16" s="18">
        <v>4000</v>
      </c>
      <c r="H16" s="19">
        <v>2500</v>
      </c>
      <c r="I16" s="46" t="s">
        <v>36</v>
      </c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="1" customFormat="1" ht="15.95" customHeight="1" spans="1:22">
      <c r="A17" s="15"/>
      <c r="B17" s="16" t="s">
        <v>37</v>
      </c>
      <c r="C17" s="17">
        <v>1</v>
      </c>
      <c r="D17" s="17" t="s">
        <v>25</v>
      </c>
      <c r="E17" s="17">
        <v>0.5</v>
      </c>
      <c r="F17" s="17" t="s">
        <v>26</v>
      </c>
      <c r="G17" s="18">
        <v>4000</v>
      </c>
      <c r="H17" s="19">
        <v>2700</v>
      </c>
      <c r="I17" s="46" t="s">
        <v>38</v>
      </c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</row>
    <row r="18" s="1" customFormat="1" ht="15" customHeight="1" spans="1:22">
      <c r="A18" s="15"/>
      <c r="B18" s="16" t="s">
        <v>39</v>
      </c>
      <c r="C18" s="17">
        <v>1</v>
      </c>
      <c r="D18" s="17" t="s">
        <v>25</v>
      </c>
      <c r="E18" s="17">
        <v>0.5</v>
      </c>
      <c r="F18" s="17" t="s">
        <v>26</v>
      </c>
      <c r="G18" s="18">
        <v>4000</v>
      </c>
      <c r="H18" s="19">
        <v>2500</v>
      </c>
      <c r="I18" s="46" t="s">
        <v>40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</row>
    <row r="19" s="1" customFormat="1" ht="15.95" customHeight="1" spans="1:22">
      <c r="A19" s="15"/>
      <c r="B19" s="16" t="s">
        <v>41</v>
      </c>
      <c r="C19" s="17">
        <v>1</v>
      </c>
      <c r="D19" s="17" t="s">
        <v>25</v>
      </c>
      <c r="E19" s="17">
        <v>1</v>
      </c>
      <c r="F19" s="17" t="s">
        <v>26</v>
      </c>
      <c r="G19" s="18">
        <v>6000</v>
      </c>
      <c r="H19" s="19">
        <v>3000</v>
      </c>
      <c r="I19" s="46" t="s">
        <v>42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</row>
    <row r="20" s="1" customFormat="1" ht="15.95" customHeight="1" spans="1:22">
      <c r="A20" s="24" t="s">
        <v>43</v>
      </c>
      <c r="B20" s="25"/>
      <c r="C20" s="26"/>
      <c r="D20" s="26"/>
      <c r="E20" s="26"/>
      <c r="F20" s="26"/>
      <c r="G20" s="27"/>
      <c r="H20" s="28">
        <f>SUM(H14:H19)</f>
        <v>65700</v>
      </c>
      <c r="I20" s="50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</row>
    <row r="21" ht="15.95" customHeight="1" spans="1:22">
      <c r="A21" s="15" t="s">
        <v>44</v>
      </c>
      <c r="B21" s="16" t="s">
        <v>45</v>
      </c>
      <c r="C21" s="21">
        <v>250</v>
      </c>
      <c r="D21" s="17" t="s">
        <v>46</v>
      </c>
      <c r="E21" s="17">
        <v>1</v>
      </c>
      <c r="F21" s="17" t="s">
        <v>25</v>
      </c>
      <c r="G21" s="22">
        <v>130</v>
      </c>
      <c r="H21" s="23">
        <f t="shared" ref="H21:H29" si="0">C21*E21*G21</f>
        <v>32500</v>
      </c>
      <c r="I21" s="48" t="s">
        <v>47</v>
      </c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</row>
    <row r="22" s="1" customFormat="1" ht="15.95" customHeight="1" spans="1:22">
      <c r="A22" s="15"/>
      <c r="B22" s="16" t="s">
        <v>48</v>
      </c>
      <c r="C22" s="21">
        <v>27</v>
      </c>
      <c r="D22" s="17" t="s">
        <v>49</v>
      </c>
      <c r="E22" s="17">
        <v>1</v>
      </c>
      <c r="F22" s="17" t="s">
        <v>25</v>
      </c>
      <c r="G22" s="22">
        <v>1350</v>
      </c>
      <c r="H22" s="23">
        <f>C22*E22*G22+405</f>
        <v>36855</v>
      </c>
      <c r="I22" s="49" t="s">
        <v>50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</row>
    <row r="23" s="1" customFormat="1" ht="15.95" customHeight="1" spans="1:22">
      <c r="A23" s="15"/>
      <c r="B23" s="16" t="s">
        <v>51</v>
      </c>
      <c r="C23" s="21">
        <v>250</v>
      </c>
      <c r="D23" s="17" t="s">
        <v>46</v>
      </c>
      <c r="E23" s="17">
        <v>1</v>
      </c>
      <c r="F23" s="17" t="s">
        <v>25</v>
      </c>
      <c r="G23" s="22">
        <v>130</v>
      </c>
      <c r="H23" s="23">
        <f t="shared" si="0"/>
        <v>32500</v>
      </c>
      <c r="I23" s="48" t="s">
        <v>47</v>
      </c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</row>
    <row r="24" s="1" customFormat="1" ht="15.95" customHeight="1" spans="1:22">
      <c r="A24" s="15"/>
      <c r="B24" s="58" t="s">
        <v>52</v>
      </c>
      <c r="C24" s="21">
        <v>27</v>
      </c>
      <c r="D24" s="17" t="s">
        <v>49</v>
      </c>
      <c r="E24" s="17">
        <v>1</v>
      </c>
      <c r="F24" s="17" t="s">
        <v>25</v>
      </c>
      <c r="G24" s="22">
        <v>1010</v>
      </c>
      <c r="H24" s="23">
        <f t="shared" si="0"/>
        <v>27270</v>
      </c>
      <c r="I24" s="49" t="s">
        <v>53</v>
      </c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</row>
    <row r="25" s="1" customFormat="1" ht="15.95" customHeight="1" spans="1:22">
      <c r="A25" s="15"/>
      <c r="B25" s="16" t="s">
        <v>54</v>
      </c>
      <c r="C25" s="21">
        <v>50</v>
      </c>
      <c r="D25" s="17" t="s">
        <v>46</v>
      </c>
      <c r="E25" s="17">
        <v>1</v>
      </c>
      <c r="F25" s="17" t="s">
        <v>25</v>
      </c>
      <c r="G25" s="22">
        <v>130</v>
      </c>
      <c r="H25" s="23">
        <f t="shared" si="0"/>
        <v>6500</v>
      </c>
      <c r="I25" s="48" t="s">
        <v>47</v>
      </c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</row>
    <row r="26" s="1" customFormat="1" ht="15.95" customHeight="1" spans="1:22">
      <c r="A26" s="15"/>
      <c r="B26" s="16" t="s">
        <v>55</v>
      </c>
      <c r="C26" s="21">
        <v>1</v>
      </c>
      <c r="D26" s="17" t="s">
        <v>25</v>
      </c>
      <c r="E26" s="17">
        <v>1</v>
      </c>
      <c r="F26" s="17" t="s">
        <v>25</v>
      </c>
      <c r="G26" s="22">
        <v>223</v>
      </c>
      <c r="H26" s="23">
        <f t="shared" si="0"/>
        <v>223</v>
      </c>
      <c r="I26" s="49" t="s">
        <v>56</v>
      </c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</row>
    <row r="27" s="1" customFormat="1" ht="15.95" customHeight="1" spans="1:22">
      <c r="A27" s="15"/>
      <c r="B27" s="69" t="s">
        <v>57</v>
      </c>
      <c r="C27" s="21">
        <v>1</v>
      </c>
      <c r="D27" s="17" t="s">
        <v>25</v>
      </c>
      <c r="E27" s="17">
        <v>1</v>
      </c>
      <c r="F27" s="17" t="s">
        <v>25</v>
      </c>
      <c r="G27" s="22">
        <v>125</v>
      </c>
      <c r="H27" s="23">
        <f t="shared" si="0"/>
        <v>125</v>
      </c>
      <c r="I27" s="49" t="s">
        <v>58</v>
      </c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</row>
    <row r="28" s="1" customFormat="1" ht="15.95" customHeight="1" spans="1:22">
      <c r="A28" s="15"/>
      <c r="B28" s="69" t="s">
        <v>59</v>
      </c>
      <c r="C28" s="21">
        <v>1</v>
      </c>
      <c r="D28" s="17" t="s">
        <v>25</v>
      </c>
      <c r="E28" s="17">
        <v>1</v>
      </c>
      <c r="F28" s="17" t="s">
        <v>25</v>
      </c>
      <c r="G28" s="22">
        <v>74</v>
      </c>
      <c r="H28" s="23">
        <f t="shared" si="0"/>
        <v>74</v>
      </c>
      <c r="I28" s="49" t="s">
        <v>60</v>
      </c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</row>
    <row r="29" s="1" customFormat="1" ht="15.95" customHeight="1" spans="1:22">
      <c r="A29" s="15"/>
      <c r="B29" s="58" t="s">
        <v>61</v>
      </c>
      <c r="C29" s="21">
        <v>1</v>
      </c>
      <c r="D29" s="17" t="s">
        <v>25</v>
      </c>
      <c r="E29" s="17">
        <v>1</v>
      </c>
      <c r="F29" s="17" t="s">
        <v>25</v>
      </c>
      <c r="G29" s="22">
        <v>277.82</v>
      </c>
      <c r="H29" s="23">
        <f>C29*E29*G29</f>
        <v>277.82</v>
      </c>
      <c r="I29" s="49" t="s">
        <v>62</v>
      </c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</row>
    <row r="30" s="1" customFormat="1" ht="15.95" customHeight="1" spans="1:22">
      <c r="A30" s="15"/>
      <c r="B30" s="58" t="s">
        <v>63</v>
      </c>
      <c r="C30" s="21">
        <v>1</v>
      </c>
      <c r="D30" s="17" t="s">
        <v>25</v>
      </c>
      <c r="E30" s="17">
        <v>1</v>
      </c>
      <c r="F30" s="17" t="s">
        <v>25</v>
      </c>
      <c r="G30" s="22">
        <v>684.95</v>
      </c>
      <c r="H30" s="23">
        <f>C30*E30*G30</f>
        <v>684.95</v>
      </c>
      <c r="I30" s="49" t="s">
        <v>64</v>
      </c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</row>
    <row r="31" ht="15.95" customHeight="1" spans="1:22">
      <c r="A31" s="24" t="s">
        <v>65</v>
      </c>
      <c r="B31" s="25"/>
      <c r="C31" s="26"/>
      <c r="D31" s="26"/>
      <c r="E31" s="26"/>
      <c r="F31" s="26"/>
      <c r="G31" s="27"/>
      <c r="H31" s="28">
        <f>SUM(H21:H30)</f>
        <v>137009.77</v>
      </c>
      <c r="I31" s="50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</row>
    <row r="32" s="1" customFormat="1" ht="16.5" spans="1:22">
      <c r="A32" s="70" t="s">
        <v>66</v>
      </c>
      <c r="B32" s="58" t="s">
        <v>67</v>
      </c>
      <c r="C32" s="59">
        <v>15</v>
      </c>
      <c r="D32" s="34" t="s">
        <v>68</v>
      </c>
      <c r="E32" s="17">
        <v>1</v>
      </c>
      <c r="F32" s="17" t="s">
        <v>25</v>
      </c>
      <c r="G32" s="33"/>
      <c r="H32" s="23">
        <v>1600</v>
      </c>
      <c r="I32" s="64" t="s">
        <v>69</v>
      </c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</row>
    <row r="33" s="1" customFormat="1" ht="16.5" spans="1:22">
      <c r="A33" s="70"/>
      <c r="B33" s="58" t="s">
        <v>70</v>
      </c>
      <c r="C33" s="17">
        <v>6</v>
      </c>
      <c r="D33" s="17" t="s">
        <v>71</v>
      </c>
      <c r="E33" s="17">
        <v>1</v>
      </c>
      <c r="F33" s="17" t="s">
        <v>25</v>
      </c>
      <c r="G33" s="33">
        <v>160</v>
      </c>
      <c r="H33" s="23">
        <f>G33*E33*C33</f>
        <v>960</v>
      </c>
      <c r="I33" s="48" t="s">
        <v>72</v>
      </c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</row>
    <row r="34" s="1" customFormat="1" ht="16.5" spans="1:22">
      <c r="A34" s="70"/>
      <c r="B34" s="58" t="s">
        <v>73</v>
      </c>
      <c r="C34" s="17">
        <v>10</v>
      </c>
      <c r="D34" s="17" t="s">
        <v>74</v>
      </c>
      <c r="E34" s="17">
        <v>1</v>
      </c>
      <c r="F34" s="17" t="s">
        <v>25</v>
      </c>
      <c r="G34" s="33">
        <v>2</v>
      </c>
      <c r="H34" s="23">
        <f>G34*E34*C34</f>
        <v>20</v>
      </c>
      <c r="I34" s="48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</row>
    <row r="35" s="1" customFormat="1" ht="16.5" spans="1:22">
      <c r="A35" s="70"/>
      <c r="B35" s="60" t="s">
        <v>75</v>
      </c>
      <c r="C35" s="59">
        <v>72</v>
      </c>
      <c r="D35" s="32" t="s">
        <v>76</v>
      </c>
      <c r="E35" s="17">
        <v>1</v>
      </c>
      <c r="F35" s="17" t="s">
        <v>25</v>
      </c>
      <c r="G35" s="33">
        <v>18</v>
      </c>
      <c r="H35" s="23">
        <f t="shared" ref="H35:H51" si="1">G35*E35*C35</f>
        <v>1296</v>
      </c>
      <c r="I35" s="65" t="s">
        <v>77</v>
      </c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</row>
    <row r="36" s="1" customFormat="1" ht="16.5" spans="1:22">
      <c r="A36" s="70"/>
      <c r="B36" s="60" t="s">
        <v>78</v>
      </c>
      <c r="C36" s="59">
        <v>92</v>
      </c>
      <c r="D36" s="32" t="s">
        <v>76</v>
      </c>
      <c r="E36" s="17">
        <v>1</v>
      </c>
      <c r="F36" s="17" t="s">
        <v>25</v>
      </c>
      <c r="G36" s="33">
        <v>13</v>
      </c>
      <c r="H36" s="23">
        <f t="shared" si="1"/>
        <v>1196</v>
      </c>
      <c r="I36" s="51" t="s">
        <v>79</v>
      </c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</row>
    <row r="37" s="1" customFormat="1" ht="16.5" spans="1:22">
      <c r="A37" s="70"/>
      <c r="B37" s="31" t="s">
        <v>80</v>
      </c>
      <c r="C37" s="31">
        <v>20</v>
      </c>
      <c r="D37" s="32" t="s">
        <v>76</v>
      </c>
      <c r="E37" s="17">
        <v>1</v>
      </c>
      <c r="F37" s="17" t="s">
        <v>25</v>
      </c>
      <c r="G37" s="33"/>
      <c r="H37" s="23">
        <v>886.1</v>
      </c>
      <c r="I37" s="51" t="s">
        <v>81</v>
      </c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</row>
    <row r="38" s="1" customFormat="1" ht="16.5" spans="1:22">
      <c r="A38" s="70"/>
      <c r="B38" s="31" t="s">
        <v>82</v>
      </c>
      <c r="C38" s="31">
        <v>15</v>
      </c>
      <c r="D38" s="32" t="s">
        <v>76</v>
      </c>
      <c r="E38" s="17">
        <v>1</v>
      </c>
      <c r="F38" s="17" t="s">
        <v>25</v>
      </c>
      <c r="G38" s="33">
        <v>0</v>
      </c>
      <c r="H38" s="23">
        <v>232</v>
      </c>
      <c r="I38" s="51" t="s">
        <v>83</v>
      </c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</row>
    <row r="39" s="1" customFormat="1" ht="16.5" spans="1:22">
      <c r="A39" s="70"/>
      <c r="B39" s="60" t="s">
        <v>84</v>
      </c>
      <c r="C39" s="31">
        <v>8</v>
      </c>
      <c r="D39" s="32" t="s">
        <v>76</v>
      </c>
      <c r="E39" s="17">
        <v>1</v>
      </c>
      <c r="F39" s="17" t="s">
        <v>25</v>
      </c>
      <c r="G39" s="33">
        <v>110</v>
      </c>
      <c r="H39" s="23">
        <f t="shared" si="1"/>
        <v>880</v>
      </c>
      <c r="I39" s="51" t="s">
        <v>85</v>
      </c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</row>
    <row r="40" s="1" customFormat="1" ht="16.5" spans="1:22">
      <c r="A40" s="70"/>
      <c r="B40" s="31" t="s">
        <v>86</v>
      </c>
      <c r="C40" s="31">
        <v>6</v>
      </c>
      <c r="D40" s="32" t="s">
        <v>87</v>
      </c>
      <c r="E40" s="17">
        <v>1</v>
      </c>
      <c r="F40" s="17" t="s">
        <v>25</v>
      </c>
      <c r="G40" s="33">
        <v>0</v>
      </c>
      <c r="H40" s="23">
        <f t="shared" si="1"/>
        <v>0</v>
      </c>
      <c r="I40" s="51" t="s">
        <v>88</v>
      </c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s="1" customFormat="1" ht="16.5" spans="1:22">
      <c r="A41" s="70"/>
      <c r="B41" s="60" t="s">
        <v>89</v>
      </c>
      <c r="C41" s="31">
        <v>10</v>
      </c>
      <c r="D41" s="32" t="s">
        <v>90</v>
      </c>
      <c r="E41" s="17">
        <v>1</v>
      </c>
      <c r="F41" s="17" t="s">
        <v>25</v>
      </c>
      <c r="G41" s="33">
        <v>20</v>
      </c>
      <c r="H41" s="23">
        <f t="shared" si="1"/>
        <v>200</v>
      </c>
      <c r="I41" s="51" t="s">
        <v>91</v>
      </c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s="1" customFormat="1" ht="16.5" spans="1:22">
      <c r="A42" s="70"/>
      <c r="B42" s="60" t="s">
        <v>92</v>
      </c>
      <c r="C42" s="31">
        <v>15</v>
      </c>
      <c r="D42" s="32" t="s">
        <v>87</v>
      </c>
      <c r="E42" s="17">
        <v>1</v>
      </c>
      <c r="F42" s="17" t="s">
        <v>25</v>
      </c>
      <c r="G42" s="33">
        <v>45</v>
      </c>
      <c r="H42" s="23">
        <f t="shared" si="1"/>
        <v>675</v>
      </c>
      <c r="I42" s="51" t="s">
        <v>93</v>
      </c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s="1" customFormat="1" ht="16.5" spans="1:22">
      <c r="A43" s="70"/>
      <c r="B43" s="60" t="s">
        <v>94</v>
      </c>
      <c r="C43" s="31">
        <v>5</v>
      </c>
      <c r="D43" s="32" t="s">
        <v>76</v>
      </c>
      <c r="E43" s="17">
        <v>1</v>
      </c>
      <c r="F43" s="17" t="s">
        <v>25</v>
      </c>
      <c r="G43" s="33">
        <v>30</v>
      </c>
      <c r="H43" s="23">
        <f t="shared" si="1"/>
        <v>150</v>
      </c>
      <c r="I43" s="51" t="s">
        <v>95</v>
      </c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s="1" customFormat="1" ht="16.5" spans="1:22">
      <c r="A44" s="70"/>
      <c r="B44" s="31" t="s">
        <v>96</v>
      </c>
      <c r="C44" s="34">
        <v>6</v>
      </c>
      <c r="D44" s="32" t="s">
        <v>76</v>
      </c>
      <c r="E44" s="17">
        <v>1</v>
      </c>
      <c r="F44" s="17" t="s">
        <v>25</v>
      </c>
      <c r="G44" s="33">
        <v>0</v>
      </c>
      <c r="H44" s="23">
        <f t="shared" si="1"/>
        <v>0</v>
      </c>
      <c r="I44" s="53" t="s">
        <v>97</v>
      </c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</row>
    <row r="45" s="1" customFormat="1" ht="16.5" spans="1:22">
      <c r="A45" s="70"/>
      <c r="B45" s="60" t="s">
        <v>98</v>
      </c>
      <c r="C45" s="34">
        <v>1</v>
      </c>
      <c r="D45" s="32" t="s">
        <v>25</v>
      </c>
      <c r="E45" s="17">
        <v>1</v>
      </c>
      <c r="F45" s="17" t="s">
        <v>25</v>
      </c>
      <c r="G45" s="33">
        <v>300</v>
      </c>
      <c r="H45" s="23">
        <f t="shared" si="1"/>
        <v>300</v>
      </c>
      <c r="I45" s="53" t="s">
        <v>99</v>
      </c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</row>
    <row r="46" s="1" customFormat="1" ht="16.5" spans="1:22">
      <c r="A46" s="70"/>
      <c r="B46" s="60" t="s">
        <v>100</v>
      </c>
      <c r="C46" s="34">
        <v>8</v>
      </c>
      <c r="D46" s="32" t="s">
        <v>90</v>
      </c>
      <c r="E46" s="17">
        <v>1</v>
      </c>
      <c r="F46" s="17" t="s">
        <v>25</v>
      </c>
      <c r="G46" s="33">
        <v>20</v>
      </c>
      <c r="H46" s="23">
        <f t="shared" si="1"/>
        <v>160</v>
      </c>
      <c r="I46" s="53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</row>
    <row r="47" s="1" customFormat="1" ht="16.5" spans="1:22">
      <c r="A47" s="70"/>
      <c r="B47" s="60" t="s">
        <v>101</v>
      </c>
      <c r="C47" s="34">
        <v>300</v>
      </c>
      <c r="D47" s="32" t="s">
        <v>90</v>
      </c>
      <c r="E47" s="17">
        <v>1</v>
      </c>
      <c r="F47" s="17" t="s">
        <v>25</v>
      </c>
      <c r="G47" s="33">
        <v>2</v>
      </c>
      <c r="H47" s="23">
        <f t="shared" si="1"/>
        <v>600</v>
      </c>
      <c r="I47" s="53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</row>
    <row r="48" s="1" customFormat="1" ht="16.5" spans="1:22">
      <c r="A48" s="70"/>
      <c r="B48" s="60" t="s">
        <v>102</v>
      </c>
      <c r="C48" s="34">
        <v>6</v>
      </c>
      <c r="D48" s="32" t="s">
        <v>76</v>
      </c>
      <c r="E48" s="17">
        <v>1</v>
      </c>
      <c r="F48" s="17" t="s">
        <v>25</v>
      </c>
      <c r="G48" s="33">
        <v>50</v>
      </c>
      <c r="H48" s="23">
        <f t="shared" si="1"/>
        <v>300</v>
      </c>
      <c r="I48" s="53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</row>
    <row r="49" s="1" customFormat="1" ht="16.5" spans="1:22">
      <c r="A49" s="70"/>
      <c r="B49" s="31" t="s">
        <v>103</v>
      </c>
      <c r="C49" s="34">
        <v>300</v>
      </c>
      <c r="D49" s="32" t="s">
        <v>76</v>
      </c>
      <c r="E49" s="17">
        <v>1</v>
      </c>
      <c r="F49" s="17" t="s">
        <v>25</v>
      </c>
      <c r="G49" s="33">
        <v>0</v>
      </c>
      <c r="H49" s="23">
        <v>766</v>
      </c>
      <c r="I49" s="53" t="s">
        <v>104</v>
      </c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</row>
    <row r="50" s="1" customFormat="1" ht="16.5" spans="1:22">
      <c r="A50" s="70"/>
      <c r="B50" s="31" t="s">
        <v>105</v>
      </c>
      <c r="C50" s="34">
        <v>8</v>
      </c>
      <c r="D50" s="32" t="s">
        <v>76</v>
      </c>
      <c r="E50" s="17">
        <v>1</v>
      </c>
      <c r="F50" s="17" t="s">
        <v>25</v>
      </c>
      <c r="G50" s="33">
        <v>0</v>
      </c>
      <c r="H50" s="23">
        <v>484.64</v>
      </c>
      <c r="I50" s="53" t="s">
        <v>106</v>
      </c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</row>
    <row r="51" s="1" customFormat="1" ht="16.5" spans="1:22">
      <c r="A51" s="70"/>
      <c r="B51" s="31" t="s">
        <v>107</v>
      </c>
      <c r="C51" s="34">
        <v>1</v>
      </c>
      <c r="D51" s="32" t="s">
        <v>87</v>
      </c>
      <c r="E51" s="17">
        <v>1</v>
      </c>
      <c r="F51" s="17" t="s">
        <v>25</v>
      </c>
      <c r="G51" s="33">
        <v>0</v>
      </c>
      <c r="H51" s="23">
        <v>749</v>
      </c>
      <c r="I51" s="53" t="s">
        <v>108</v>
      </c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</row>
    <row r="52" s="1" customFormat="1" ht="16.5" spans="1:22">
      <c r="A52" s="70"/>
      <c r="B52" s="60" t="s">
        <v>109</v>
      </c>
      <c r="C52" s="34">
        <v>22</v>
      </c>
      <c r="D52" s="32" t="s">
        <v>90</v>
      </c>
      <c r="E52" s="17">
        <v>1</v>
      </c>
      <c r="F52" s="17" t="s">
        <v>25</v>
      </c>
      <c r="G52" s="33">
        <v>0</v>
      </c>
      <c r="H52" s="23">
        <v>50</v>
      </c>
      <c r="I52" s="53" t="s">
        <v>110</v>
      </c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</row>
    <row r="53" s="1" customFormat="1" ht="16.5" spans="1:22">
      <c r="A53" s="70"/>
      <c r="B53" s="60" t="s">
        <v>111</v>
      </c>
      <c r="C53" s="34">
        <v>300</v>
      </c>
      <c r="D53" s="32" t="s">
        <v>90</v>
      </c>
      <c r="E53" s="17">
        <v>1</v>
      </c>
      <c r="F53" s="17" t="s">
        <v>25</v>
      </c>
      <c r="G53" s="33">
        <v>3</v>
      </c>
      <c r="H53" s="23">
        <f>G53*E53*C53</f>
        <v>900</v>
      </c>
      <c r="I53" s="53" t="s">
        <v>112</v>
      </c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</row>
    <row r="54" s="1" customFormat="1" ht="16.5" spans="1:22">
      <c r="A54" s="71"/>
      <c r="B54" s="60" t="s">
        <v>113</v>
      </c>
      <c r="C54" s="34">
        <v>85</v>
      </c>
      <c r="D54" s="32" t="s">
        <v>68</v>
      </c>
      <c r="E54" s="17">
        <v>1</v>
      </c>
      <c r="F54" s="17" t="s">
        <v>25</v>
      </c>
      <c r="G54" s="33">
        <v>30</v>
      </c>
      <c r="H54" s="23">
        <f>G54*E54*C54</f>
        <v>2550</v>
      </c>
      <c r="I54" s="53" t="s">
        <v>114</v>
      </c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</row>
    <row r="55" s="1" customFormat="1" ht="16.5" spans="1:22">
      <c r="A55" s="24" t="s">
        <v>115</v>
      </c>
      <c r="B55" s="25"/>
      <c r="C55" s="26"/>
      <c r="D55" s="26"/>
      <c r="E55" s="26"/>
      <c r="F55" s="26"/>
      <c r="G55" s="27"/>
      <c r="H55" s="28">
        <f>SUM(H32:H54)</f>
        <v>14954.74</v>
      </c>
      <c r="I55" s="50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</row>
    <row r="56" s="1" customFormat="1" ht="16.5" spans="1:22">
      <c r="A56" s="72" t="s">
        <v>116</v>
      </c>
      <c r="B56" s="61" t="s">
        <v>117</v>
      </c>
      <c r="C56" s="34">
        <v>1</v>
      </c>
      <c r="D56" s="34" t="s">
        <v>87</v>
      </c>
      <c r="E56" s="17">
        <v>1</v>
      </c>
      <c r="F56" s="17" t="s">
        <v>25</v>
      </c>
      <c r="G56" s="33">
        <v>3000</v>
      </c>
      <c r="H56" s="23">
        <f t="shared" ref="H56:H63" si="2">G56*E56*C56</f>
        <v>3000</v>
      </c>
      <c r="I56" s="53" t="s">
        <v>118</v>
      </c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</row>
    <row r="57" s="1" customFormat="1" ht="16.5" spans="1:22">
      <c r="A57" s="70"/>
      <c r="B57" s="61" t="s">
        <v>119</v>
      </c>
      <c r="C57" s="34">
        <v>1</v>
      </c>
      <c r="D57" s="34" t="s">
        <v>87</v>
      </c>
      <c r="E57" s="17">
        <v>1</v>
      </c>
      <c r="F57" s="17" t="s">
        <v>25</v>
      </c>
      <c r="G57" s="33">
        <v>1000</v>
      </c>
      <c r="H57" s="23">
        <f t="shared" si="2"/>
        <v>1000</v>
      </c>
      <c r="I57" s="53" t="s">
        <v>120</v>
      </c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</row>
    <row r="58" s="1" customFormat="1" ht="16.5" spans="1:22">
      <c r="A58" s="70"/>
      <c r="B58" s="61" t="s">
        <v>121</v>
      </c>
      <c r="C58" s="34">
        <v>15</v>
      </c>
      <c r="D58" s="34" t="s">
        <v>76</v>
      </c>
      <c r="E58" s="17">
        <v>1</v>
      </c>
      <c r="F58" s="17" t="s">
        <v>25</v>
      </c>
      <c r="G58" s="33">
        <v>80</v>
      </c>
      <c r="H58" s="23">
        <f t="shared" si="2"/>
        <v>1200</v>
      </c>
      <c r="I58" s="53" t="s">
        <v>122</v>
      </c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</row>
    <row r="59" s="1" customFormat="1" ht="16.5" spans="1:22">
      <c r="A59" s="70"/>
      <c r="B59" s="61" t="s">
        <v>123</v>
      </c>
      <c r="C59" s="34">
        <v>5</v>
      </c>
      <c r="D59" s="34" t="s">
        <v>76</v>
      </c>
      <c r="E59" s="17">
        <v>1</v>
      </c>
      <c r="F59" s="17" t="s">
        <v>25</v>
      </c>
      <c r="G59" s="33">
        <v>50</v>
      </c>
      <c r="H59" s="23">
        <f t="shared" si="2"/>
        <v>250</v>
      </c>
      <c r="I59" s="53" t="s">
        <v>122</v>
      </c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</row>
    <row r="60" s="1" customFormat="1" ht="16.5" spans="1:22">
      <c r="A60" s="70"/>
      <c r="B60" s="61" t="s">
        <v>124</v>
      </c>
      <c r="C60" s="34">
        <v>6</v>
      </c>
      <c r="D60" s="34" t="s">
        <v>76</v>
      </c>
      <c r="E60" s="17">
        <v>1</v>
      </c>
      <c r="F60" s="17" t="s">
        <v>25</v>
      </c>
      <c r="G60" s="33">
        <v>200</v>
      </c>
      <c r="H60" s="23">
        <f t="shared" si="2"/>
        <v>1200</v>
      </c>
      <c r="I60" s="53" t="s">
        <v>125</v>
      </c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</row>
    <row r="61" s="1" customFormat="1" ht="16.5" spans="1:22">
      <c r="A61" s="70"/>
      <c r="B61" s="61" t="s">
        <v>126</v>
      </c>
      <c r="C61" s="34">
        <v>1</v>
      </c>
      <c r="D61" s="34" t="s">
        <v>87</v>
      </c>
      <c r="E61" s="17">
        <v>1</v>
      </c>
      <c r="F61" s="17" t="s">
        <v>25</v>
      </c>
      <c r="G61" s="33">
        <v>3000</v>
      </c>
      <c r="H61" s="23">
        <f t="shared" si="2"/>
        <v>3000</v>
      </c>
      <c r="I61" s="53" t="s">
        <v>127</v>
      </c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</row>
    <row r="62" s="57" customFormat="1" ht="16.5" spans="1:22">
      <c r="A62" s="70"/>
      <c r="B62" s="60" t="s">
        <v>128</v>
      </c>
      <c r="C62" s="34">
        <v>6</v>
      </c>
      <c r="D62" s="34" t="s">
        <v>46</v>
      </c>
      <c r="E62" s="17">
        <v>1</v>
      </c>
      <c r="F62" s="17" t="s">
        <v>25</v>
      </c>
      <c r="G62" s="33">
        <v>0</v>
      </c>
      <c r="H62" s="23">
        <f t="shared" si="2"/>
        <v>0</v>
      </c>
      <c r="I62" s="53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</row>
    <row r="63" s="57" customFormat="1" ht="16.5" spans="1:22">
      <c r="A63" s="71"/>
      <c r="B63" s="60" t="s">
        <v>129</v>
      </c>
      <c r="C63" s="34">
        <v>2</v>
      </c>
      <c r="D63" s="34" t="s">
        <v>25</v>
      </c>
      <c r="E63" s="17">
        <v>1</v>
      </c>
      <c r="F63" s="17" t="s">
        <v>25</v>
      </c>
      <c r="G63" s="33">
        <v>0</v>
      </c>
      <c r="H63" s="23">
        <f t="shared" si="2"/>
        <v>0</v>
      </c>
      <c r="I63" s="53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</row>
    <row r="64" s="1" customFormat="1" ht="16.5" spans="1:22">
      <c r="A64" s="24" t="s">
        <v>130</v>
      </c>
      <c r="B64" s="25"/>
      <c r="C64" s="26"/>
      <c r="D64" s="26"/>
      <c r="E64" s="26"/>
      <c r="F64" s="26"/>
      <c r="G64" s="27"/>
      <c r="H64" s="28">
        <f>SUM(H56:H63)</f>
        <v>9650</v>
      </c>
      <c r="I64" s="50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</row>
    <row r="65" s="1" customFormat="1" ht="16.5" spans="1:22">
      <c r="A65" s="63" t="s">
        <v>131</v>
      </c>
      <c r="B65" s="60" t="s">
        <v>132</v>
      </c>
      <c r="C65" s="17">
        <v>1</v>
      </c>
      <c r="D65" s="17" t="s">
        <v>46</v>
      </c>
      <c r="E65" s="17">
        <v>1</v>
      </c>
      <c r="F65" s="17" t="s">
        <v>26</v>
      </c>
      <c r="G65" s="33">
        <v>1500</v>
      </c>
      <c r="H65" s="23">
        <f t="shared" ref="H65:H68" si="3">E65*G65*C65</f>
        <v>1500</v>
      </c>
      <c r="I65" s="66" t="s">
        <v>133</v>
      </c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</row>
    <row r="66" s="1" customFormat="1" ht="16.5" spans="1:22">
      <c r="A66" s="63"/>
      <c r="B66" s="60" t="s">
        <v>134</v>
      </c>
      <c r="C66" s="17">
        <v>1</v>
      </c>
      <c r="D66" s="17" t="s">
        <v>46</v>
      </c>
      <c r="E66" s="17">
        <v>1</v>
      </c>
      <c r="F66" s="17" t="s">
        <v>26</v>
      </c>
      <c r="G66" s="33">
        <v>1500</v>
      </c>
      <c r="H66" s="23">
        <f t="shared" si="3"/>
        <v>1500</v>
      </c>
      <c r="I66" s="66" t="s">
        <v>135</v>
      </c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</row>
    <row r="67" s="1" customFormat="1" ht="16.5" spans="1:22">
      <c r="A67" s="63"/>
      <c r="B67" s="60" t="s">
        <v>136</v>
      </c>
      <c r="C67" s="17">
        <v>1</v>
      </c>
      <c r="D67" s="17" t="s">
        <v>46</v>
      </c>
      <c r="E67" s="17">
        <v>1</v>
      </c>
      <c r="F67" s="17" t="s">
        <v>26</v>
      </c>
      <c r="G67" s="33">
        <v>3500</v>
      </c>
      <c r="H67" s="23">
        <f>C67*E67*G67</f>
        <v>3500</v>
      </c>
      <c r="I67" s="66" t="s">
        <v>137</v>
      </c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</row>
    <row r="68" s="1" customFormat="1" ht="16.5" spans="1:22">
      <c r="A68" s="63"/>
      <c r="B68" s="60" t="s">
        <v>138</v>
      </c>
      <c r="C68" s="17">
        <v>1</v>
      </c>
      <c r="D68" s="17" t="s">
        <v>46</v>
      </c>
      <c r="E68" s="17">
        <v>1</v>
      </c>
      <c r="F68" s="17" t="s">
        <v>26</v>
      </c>
      <c r="G68" s="33">
        <v>500</v>
      </c>
      <c r="H68" s="23">
        <f t="shared" si="3"/>
        <v>500</v>
      </c>
      <c r="I68" s="66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</row>
    <row r="69" s="1" customFormat="1" ht="16.5" spans="1:22">
      <c r="A69" s="63"/>
      <c r="B69" s="60" t="s">
        <v>139</v>
      </c>
      <c r="C69" s="17">
        <v>1</v>
      </c>
      <c r="D69" s="17" t="s">
        <v>46</v>
      </c>
      <c r="E69" s="17">
        <v>1</v>
      </c>
      <c r="F69" s="17" t="s">
        <v>26</v>
      </c>
      <c r="G69" s="33">
        <v>1000</v>
      </c>
      <c r="H69" s="23">
        <f>C69*E69*G69</f>
        <v>1000</v>
      </c>
      <c r="I69" s="66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</row>
    <row r="70" s="1" customFormat="1" ht="16.5" spans="1:22">
      <c r="A70" s="63"/>
      <c r="B70" s="60" t="s">
        <v>140</v>
      </c>
      <c r="C70" s="17">
        <v>1</v>
      </c>
      <c r="D70" s="17" t="s">
        <v>25</v>
      </c>
      <c r="E70" s="17">
        <v>1</v>
      </c>
      <c r="F70" s="17" t="s">
        <v>25</v>
      </c>
      <c r="G70" s="33">
        <v>0</v>
      </c>
      <c r="H70" s="23">
        <f>C70*E70*G70</f>
        <v>0</v>
      </c>
      <c r="I70" s="66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</row>
    <row r="71" s="1" customFormat="1" ht="16.5" spans="1:22">
      <c r="A71" s="24" t="s">
        <v>141</v>
      </c>
      <c r="B71" s="25"/>
      <c r="C71" s="26"/>
      <c r="D71" s="26"/>
      <c r="E71" s="26"/>
      <c r="F71" s="26"/>
      <c r="G71" s="27"/>
      <c r="H71" s="28">
        <f>SUM(H65:H70)</f>
        <v>8000</v>
      </c>
      <c r="I71" s="50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</row>
    <row r="72" s="1" customFormat="1" ht="16.5" spans="1:22">
      <c r="A72" s="63" t="s">
        <v>142</v>
      </c>
      <c r="B72" s="16" t="s">
        <v>142</v>
      </c>
      <c r="C72" s="17">
        <v>1</v>
      </c>
      <c r="D72" s="17" t="s">
        <v>46</v>
      </c>
      <c r="E72" s="17">
        <v>1</v>
      </c>
      <c r="F72" s="17" t="s">
        <v>25</v>
      </c>
      <c r="G72" s="33">
        <v>4398.59</v>
      </c>
      <c r="H72" s="23">
        <f>C72*E72*G72</f>
        <v>4398.59</v>
      </c>
      <c r="I72" s="48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</row>
    <row r="73" s="1" customFormat="1" ht="16.5" spans="1:22">
      <c r="A73" s="24" t="s">
        <v>143</v>
      </c>
      <c r="B73" s="25"/>
      <c r="C73" s="26"/>
      <c r="D73" s="26"/>
      <c r="E73" s="26"/>
      <c r="F73" s="26"/>
      <c r="G73" s="27"/>
      <c r="H73" s="28">
        <f>SUM(H72:H72)</f>
        <v>4398.59</v>
      </c>
      <c r="I73" s="50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</row>
    <row r="74" ht="16.5" spans="1:22">
      <c r="A74" s="72" t="s">
        <v>144</v>
      </c>
      <c r="B74" s="16" t="s">
        <v>145</v>
      </c>
      <c r="C74" s="17">
        <v>1</v>
      </c>
      <c r="D74" s="17" t="s">
        <v>46</v>
      </c>
      <c r="E74" s="17">
        <v>1</v>
      </c>
      <c r="F74" s="17" t="s">
        <v>26</v>
      </c>
      <c r="G74" s="33">
        <v>0</v>
      </c>
      <c r="H74" s="22">
        <f>C74*E74*G74</f>
        <v>0</v>
      </c>
      <c r="I74" s="54" t="s">
        <v>146</v>
      </c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</row>
    <row r="75" ht="16.5" spans="1:22">
      <c r="A75" s="70"/>
      <c r="B75" s="16" t="s">
        <v>147</v>
      </c>
      <c r="C75" s="17">
        <v>1</v>
      </c>
      <c r="D75" s="17" t="s">
        <v>46</v>
      </c>
      <c r="E75" s="17">
        <v>1</v>
      </c>
      <c r="F75" s="17" t="s">
        <v>25</v>
      </c>
      <c r="G75" s="33">
        <v>1829</v>
      </c>
      <c r="H75" s="22">
        <f t="shared" ref="H75:H81" si="4">G75*E75*C75</f>
        <v>1829</v>
      </c>
      <c r="I75" s="54" t="s">
        <v>148</v>
      </c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</row>
    <row r="76" ht="16.5" spans="1:22">
      <c r="A76" s="70"/>
      <c r="B76" s="16" t="s">
        <v>149</v>
      </c>
      <c r="C76" s="17">
        <v>1</v>
      </c>
      <c r="D76" s="17" t="s">
        <v>46</v>
      </c>
      <c r="E76" s="17">
        <v>1</v>
      </c>
      <c r="F76" s="17" t="s">
        <v>26</v>
      </c>
      <c r="G76" s="33">
        <v>775</v>
      </c>
      <c r="H76" s="22">
        <f>C76*E76*G76</f>
        <v>775</v>
      </c>
      <c r="I76" s="54" t="s">
        <v>146</v>
      </c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</row>
    <row r="77" ht="16.5" spans="1:22">
      <c r="A77" s="70"/>
      <c r="B77" s="58" t="s">
        <v>150</v>
      </c>
      <c r="C77" s="17">
        <v>1</v>
      </c>
      <c r="D77" s="17" t="s">
        <v>46</v>
      </c>
      <c r="E77" s="17">
        <v>5</v>
      </c>
      <c r="F77" s="17" t="s">
        <v>26</v>
      </c>
      <c r="G77" s="33">
        <v>400</v>
      </c>
      <c r="H77" s="23">
        <f t="shared" si="4"/>
        <v>2000</v>
      </c>
      <c r="I77" s="54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</row>
    <row r="78" ht="16.5" spans="1:22">
      <c r="A78" s="70"/>
      <c r="B78" s="58" t="s">
        <v>150</v>
      </c>
      <c r="C78" s="17">
        <v>5</v>
      </c>
      <c r="D78" s="17" t="s">
        <v>46</v>
      </c>
      <c r="E78" s="17">
        <v>1</v>
      </c>
      <c r="F78" s="17" t="s">
        <v>26</v>
      </c>
      <c r="G78" s="33">
        <v>300</v>
      </c>
      <c r="H78" s="23">
        <f t="shared" si="4"/>
        <v>1500</v>
      </c>
      <c r="I78" s="67" t="s">
        <v>151</v>
      </c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</row>
    <row r="79" ht="16.5" spans="1:22">
      <c r="A79" s="70"/>
      <c r="B79" s="58" t="s">
        <v>152</v>
      </c>
      <c r="C79" s="17">
        <v>10</v>
      </c>
      <c r="D79" s="17" t="s">
        <v>46</v>
      </c>
      <c r="E79" s="17">
        <v>1</v>
      </c>
      <c r="F79" s="17" t="s">
        <v>26</v>
      </c>
      <c r="G79" s="33">
        <v>60</v>
      </c>
      <c r="H79" s="23">
        <f t="shared" si="4"/>
        <v>600</v>
      </c>
      <c r="I79" s="55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</row>
    <row r="80" customFormat="1" ht="16.5" spans="1:22">
      <c r="A80" s="70"/>
      <c r="B80" s="58" t="s">
        <v>153</v>
      </c>
      <c r="C80" s="17">
        <v>10</v>
      </c>
      <c r="D80" s="17" t="s">
        <v>46</v>
      </c>
      <c r="E80" s="17">
        <v>1</v>
      </c>
      <c r="F80" s="17" t="s">
        <v>26</v>
      </c>
      <c r="G80" s="33">
        <v>200</v>
      </c>
      <c r="H80" s="23">
        <f t="shared" si="4"/>
        <v>2000</v>
      </c>
      <c r="I80" s="55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</row>
    <row r="81" s="1" customFormat="1" ht="16.5" spans="1:22">
      <c r="A81" s="71"/>
      <c r="B81" s="58" t="s">
        <v>154</v>
      </c>
      <c r="C81" s="17">
        <v>1</v>
      </c>
      <c r="D81" s="17" t="s">
        <v>46</v>
      </c>
      <c r="E81" s="17">
        <v>1</v>
      </c>
      <c r="F81" s="17" t="s">
        <v>26</v>
      </c>
      <c r="G81" s="33">
        <v>150</v>
      </c>
      <c r="H81" s="23">
        <f t="shared" si="4"/>
        <v>150</v>
      </c>
      <c r="I81" s="55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</row>
    <row r="82" ht="16.5" spans="1:22">
      <c r="A82" s="24" t="s">
        <v>155</v>
      </c>
      <c r="B82" s="25"/>
      <c r="C82" s="26"/>
      <c r="D82" s="26"/>
      <c r="E82" s="26"/>
      <c r="F82" s="26"/>
      <c r="G82" s="27"/>
      <c r="H82" s="28">
        <f>SUM(H74:H81)</f>
        <v>8854</v>
      </c>
      <c r="I82" s="50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</row>
    <row r="83" s="1" customFormat="1" ht="16.5" spans="1:22">
      <c r="A83" s="63" t="s">
        <v>156</v>
      </c>
      <c r="B83" s="60" t="s">
        <v>157</v>
      </c>
      <c r="C83" s="17">
        <v>5</v>
      </c>
      <c r="D83" s="17" t="s">
        <v>158</v>
      </c>
      <c r="E83" s="17">
        <v>2</v>
      </c>
      <c r="F83" s="17" t="s">
        <v>25</v>
      </c>
      <c r="G83" s="33">
        <v>800</v>
      </c>
      <c r="H83" s="22">
        <f>E83*G83*C83</f>
        <v>8000</v>
      </c>
      <c r="I83" s="66" t="s">
        <v>159</v>
      </c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</row>
    <row r="84" s="1" customFormat="1" ht="16.5" spans="1:22">
      <c r="A84" s="24" t="s">
        <v>160</v>
      </c>
      <c r="B84" s="25"/>
      <c r="C84" s="26"/>
      <c r="D84" s="26"/>
      <c r="E84" s="26"/>
      <c r="F84" s="26"/>
      <c r="G84" s="27"/>
      <c r="H84" s="28">
        <f>SUM(H83)</f>
        <v>8000</v>
      </c>
      <c r="I84" s="50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</row>
    <row r="85" s="1" customFormat="1" ht="16.5" spans="1:22">
      <c r="A85" s="71" t="s">
        <v>161</v>
      </c>
      <c r="B85" s="58" t="s">
        <v>161</v>
      </c>
      <c r="C85" s="17">
        <v>1</v>
      </c>
      <c r="D85" s="17" t="s">
        <v>25</v>
      </c>
      <c r="E85" s="17">
        <v>1</v>
      </c>
      <c r="F85" s="17" t="s">
        <v>25</v>
      </c>
      <c r="G85" s="33"/>
      <c r="H85" s="22">
        <f>(H32+H33+H34+H35+H36+H39+H41+H42+H43+H45+H46+H47+H48+H52+H53+H54+H64+H71+H77+H78+H79+H81+H84+H80)*0.08</f>
        <v>3498.96</v>
      </c>
      <c r="I85" s="55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</row>
    <row r="86" s="1" customFormat="1" ht="16.5" spans="1:22">
      <c r="A86" s="24" t="s">
        <v>155</v>
      </c>
      <c r="B86" s="25"/>
      <c r="C86" s="26"/>
      <c r="D86" s="26"/>
      <c r="E86" s="26"/>
      <c r="F86" s="26"/>
      <c r="G86" s="27"/>
      <c r="H86" s="28">
        <f>H85</f>
        <v>3498.96</v>
      </c>
      <c r="I86" s="50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</row>
    <row r="87" s="1" customFormat="1" ht="16.5" spans="1:22">
      <c r="A87" s="30" t="s">
        <v>162</v>
      </c>
      <c r="B87" s="16" t="s">
        <v>163</v>
      </c>
      <c r="C87" s="17">
        <v>1</v>
      </c>
      <c r="D87" s="17" t="s">
        <v>25</v>
      </c>
      <c r="E87" s="17">
        <v>1</v>
      </c>
      <c r="F87" s="17" t="s">
        <v>25</v>
      </c>
      <c r="G87" s="33">
        <v>65</v>
      </c>
      <c r="H87" s="22">
        <f>C87*E87*G87</f>
        <v>65</v>
      </c>
      <c r="I87" s="55" t="s">
        <v>164</v>
      </c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</row>
    <row r="88" s="1" customFormat="1" ht="16.5" spans="1:22">
      <c r="A88" s="30"/>
      <c r="B88" s="16" t="s">
        <v>163</v>
      </c>
      <c r="C88" s="17">
        <v>1</v>
      </c>
      <c r="D88" s="17" t="s">
        <v>25</v>
      </c>
      <c r="E88" s="17">
        <v>1</v>
      </c>
      <c r="F88" s="17" t="s">
        <v>25</v>
      </c>
      <c r="G88" s="33">
        <v>63</v>
      </c>
      <c r="H88" s="22">
        <f>C88*E88*G88</f>
        <v>63</v>
      </c>
      <c r="I88" s="55" t="s">
        <v>165</v>
      </c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</row>
    <row r="89" s="1" customFormat="1" ht="16.5" spans="1:22">
      <c r="A89" s="30"/>
      <c r="B89" s="16" t="s">
        <v>163</v>
      </c>
      <c r="C89" s="17">
        <v>1</v>
      </c>
      <c r="D89" s="17" t="s">
        <v>25</v>
      </c>
      <c r="E89" s="17">
        <v>1</v>
      </c>
      <c r="F89" s="17" t="s">
        <v>25</v>
      </c>
      <c r="G89" s="33">
        <v>385</v>
      </c>
      <c r="H89" s="22">
        <f>C89*E89*G89</f>
        <v>385</v>
      </c>
      <c r="I89" s="55" t="s">
        <v>166</v>
      </c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</row>
    <row r="90" s="1" customFormat="1" ht="16.5" spans="1:22">
      <c r="A90" s="24" t="s">
        <v>155</v>
      </c>
      <c r="B90" s="25"/>
      <c r="C90" s="26"/>
      <c r="D90" s="26"/>
      <c r="E90" s="26"/>
      <c r="F90" s="26"/>
      <c r="G90" s="27"/>
      <c r="H90" s="28">
        <f>SUM(H87:H89)</f>
        <v>513</v>
      </c>
      <c r="I90" s="50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</row>
    <row r="91" ht="16.5" spans="1:22">
      <c r="A91" s="35" t="s">
        <v>167</v>
      </c>
      <c r="B91" s="36"/>
      <c r="C91" s="36"/>
      <c r="D91" s="36"/>
      <c r="E91" s="36"/>
      <c r="F91" s="36"/>
      <c r="G91" s="37"/>
      <c r="H91" s="38">
        <f>H20+H31+H71+H64+H73+H55+H82+H84+H86+H90</f>
        <v>260579.06</v>
      </c>
      <c r="I91" s="56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</row>
    <row r="92" ht="16" customHeight="1"/>
    <row r="93" ht="19" customHeight="1"/>
    <row r="94" ht="29" customHeight="1"/>
    <row r="95" ht="21" customHeight="1"/>
  </sheetData>
  <mergeCells count="25">
    <mergeCell ref="C8:H8"/>
    <mergeCell ref="C9:F9"/>
    <mergeCell ref="G9:H9"/>
    <mergeCell ref="A13:B13"/>
    <mergeCell ref="A20:B20"/>
    <mergeCell ref="A31:B31"/>
    <mergeCell ref="A55:B55"/>
    <mergeCell ref="A64:B64"/>
    <mergeCell ref="A71:B71"/>
    <mergeCell ref="A73:B73"/>
    <mergeCell ref="A82:B82"/>
    <mergeCell ref="A84:B84"/>
    <mergeCell ref="A86:B86"/>
    <mergeCell ref="A90:B90"/>
    <mergeCell ref="A91:G91"/>
    <mergeCell ref="A11:A12"/>
    <mergeCell ref="A14:A19"/>
    <mergeCell ref="A21:A30"/>
    <mergeCell ref="A32:A54"/>
    <mergeCell ref="A56:A63"/>
    <mergeCell ref="A65:A70"/>
    <mergeCell ref="A74:A81"/>
    <mergeCell ref="A87:A89"/>
    <mergeCell ref="I78:I79"/>
    <mergeCell ref="A8:B10"/>
  </mergeCells>
  <pageMargins left="0.707638888888889" right="0.707638888888889" top="0.747916666666667" bottom="0.747916666666667" header="0.313888888888889" footer="0.313888888888889"/>
  <pageSetup paperSize="9" fitToHeight="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61"/>
  <sheetViews>
    <sheetView zoomScale="85" zoomScaleNormal="85" topLeftCell="A38" workbookViewId="0">
      <selection activeCell="H54" sqref="H54"/>
    </sheetView>
  </sheetViews>
  <sheetFormatPr defaultColWidth="9" defaultRowHeight="13.5"/>
  <cols>
    <col min="1" max="1" width="13.975" style="1" customWidth="1"/>
    <col min="2" max="2" width="40.625" style="1" customWidth="1"/>
    <col min="3" max="8" width="11.625" style="1" customWidth="1"/>
    <col min="9" max="9" width="61.1416666666667" style="1" customWidth="1"/>
    <col min="10" max="10" width="13.375" style="1" customWidth="1"/>
    <col min="11" max="16384" width="9" style="1"/>
  </cols>
  <sheetData>
    <row r="1" ht="16.5" spans="1:22">
      <c r="A1" s="2" t="s">
        <v>0</v>
      </c>
      <c r="B1" s="3" t="s">
        <v>1</v>
      </c>
      <c r="C1" s="4"/>
      <c r="D1" s="4"/>
      <c r="E1" s="4"/>
      <c r="F1" s="4"/>
      <c r="G1" s="4"/>
      <c r="H1" s="4"/>
      <c r="I1" s="4"/>
      <c r="J1" s="2"/>
      <c r="K1" s="2"/>
      <c r="L1" s="2"/>
      <c r="M1" s="39"/>
      <c r="N1" s="39"/>
      <c r="O1" s="39"/>
      <c r="P1" s="39"/>
      <c r="Q1" s="39"/>
      <c r="R1" s="39"/>
      <c r="S1" s="39"/>
      <c r="T1" s="39"/>
      <c r="U1" s="39"/>
      <c r="V1" s="39"/>
    </row>
    <row r="2" ht="16.5" spans="1:22">
      <c r="A2" s="5" t="s">
        <v>2</v>
      </c>
      <c r="B2" s="3" t="s">
        <v>3</v>
      </c>
      <c r="C2" s="4"/>
      <c r="D2" s="4"/>
      <c r="E2" s="4"/>
      <c r="F2" s="4"/>
      <c r="G2" s="4"/>
      <c r="H2" s="4"/>
      <c r="I2" s="4"/>
      <c r="J2" s="2"/>
      <c r="K2" s="2"/>
      <c r="L2" s="2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ht="16.5" spans="1:22">
      <c r="A3" s="5" t="s">
        <v>4</v>
      </c>
      <c r="B3" s="3" t="s">
        <v>5</v>
      </c>
      <c r="C3" s="4"/>
      <c r="D3" s="4"/>
      <c r="E3" s="4"/>
      <c r="F3" s="4"/>
      <c r="G3" s="4"/>
      <c r="H3" s="4"/>
      <c r="I3" s="40"/>
      <c r="J3" s="2"/>
      <c r="K3" s="2"/>
      <c r="L3" s="2"/>
      <c r="M3" s="39"/>
      <c r="N3" s="39"/>
      <c r="O3" s="39"/>
      <c r="P3" s="39"/>
      <c r="Q3" s="39"/>
      <c r="R3" s="39"/>
      <c r="S3" s="39"/>
      <c r="T3" s="39"/>
      <c r="U3" s="39"/>
      <c r="V3" s="39"/>
    </row>
    <row r="4" ht="16.5" spans="1:22">
      <c r="A4" s="5" t="s">
        <v>6</v>
      </c>
      <c r="B4" s="6" t="s">
        <v>7</v>
      </c>
      <c r="C4" s="7"/>
      <c r="D4" s="7"/>
      <c r="E4" s="7"/>
      <c r="F4" s="7"/>
      <c r="G4" s="7"/>
      <c r="H4" s="7"/>
      <c r="I4" s="7"/>
      <c r="J4" s="2"/>
      <c r="K4" s="2"/>
      <c r="L4" s="2"/>
      <c r="M4" s="39"/>
      <c r="N4" s="39"/>
      <c r="O4" s="39"/>
      <c r="P4" s="39"/>
      <c r="Q4" s="39"/>
      <c r="R4" s="39"/>
      <c r="S4" s="39"/>
      <c r="T4" s="39"/>
      <c r="U4" s="39"/>
      <c r="V4" s="39"/>
    </row>
    <row r="5" ht="16.5" spans="1:22">
      <c r="A5" s="5" t="s">
        <v>8</v>
      </c>
      <c r="B5" s="6" t="s">
        <v>9</v>
      </c>
      <c r="C5" s="7"/>
      <c r="D5" s="7"/>
      <c r="E5" s="7"/>
      <c r="F5" s="7"/>
      <c r="G5" s="7"/>
      <c r="H5" s="7"/>
      <c r="I5" s="7"/>
      <c r="J5" s="2"/>
      <c r="K5" s="2"/>
      <c r="L5" s="2"/>
      <c r="M5" s="39"/>
      <c r="N5" s="39"/>
      <c r="O5" s="39"/>
      <c r="P5" s="39"/>
      <c r="Q5" s="39"/>
      <c r="R5" s="39"/>
      <c r="S5" s="39"/>
      <c r="T5" s="39"/>
      <c r="U5" s="39"/>
      <c r="V5" s="39"/>
    </row>
    <row r="6" ht="15.75" customHeight="1" spans="1:22">
      <c r="A6" s="5" t="s">
        <v>10</v>
      </c>
      <c r="B6" s="3" t="s">
        <v>11</v>
      </c>
      <c r="C6" s="4"/>
      <c r="D6" s="4"/>
      <c r="E6" s="4"/>
      <c r="F6" s="4"/>
      <c r="G6" s="4"/>
      <c r="H6" s="4"/>
      <c r="I6" s="4"/>
      <c r="J6" s="2"/>
      <c r="K6" s="2"/>
      <c r="L6" s="2"/>
      <c r="M6" s="39"/>
      <c r="N6" s="39"/>
      <c r="O6" s="39"/>
      <c r="P6" s="39"/>
      <c r="Q6" s="39"/>
      <c r="R6" s="39"/>
      <c r="S6" s="39"/>
      <c r="T6" s="39"/>
      <c r="U6" s="39"/>
      <c r="V6" s="39"/>
    </row>
    <row r="7" ht="20.25" customHeight="1" spans="1:22">
      <c r="A7" s="5" t="s">
        <v>12</v>
      </c>
      <c r="B7" s="3" t="s">
        <v>13</v>
      </c>
      <c r="C7" s="3"/>
      <c r="D7" s="3"/>
      <c r="E7" s="3"/>
      <c r="F7" s="3"/>
      <c r="G7" s="3"/>
      <c r="H7" s="3"/>
      <c r="I7" s="3"/>
      <c r="J7" s="3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</row>
    <row r="8" ht="15.95" customHeight="1" spans="1:22">
      <c r="A8" s="8" t="s">
        <v>14</v>
      </c>
      <c r="B8" s="9"/>
      <c r="C8" s="10" t="s">
        <v>15</v>
      </c>
      <c r="D8" s="10"/>
      <c r="E8" s="10"/>
      <c r="F8" s="10"/>
      <c r="G8" s="10"/>
      <c r="H8" s="10"/>
      <c r="I8" s="42" t="s">
        <v>16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</row>
    <row r="9" ht="15.95" customHeight="1" spans="1:22">
      <c r="A9" s="11"/>
      <c r="B9" s="12"/>
      <c r="C9" s="13" t="s">
        <v>17</v>
      </c>
      <c r="D9" s="13"/>
      <c r="E9" s="13"/>
      <c r="F9" s="13"/>
      <c r="G9" s="14" t="s">
        <v>18</v>
      </c>
      <c r="H9" s="14"/>
      <c r="I9" s="44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ht="15.95" customHeight="1" spans="1:22">
      <c r="A10" s="11"/>
      <c r="B10" s="12"/>
      <c r="C10" s="13" t="s">
        <v>19</v>
      </c>
      <c r="D10" s="13" t="s">
        <v>20</v>
      </c>
      <c r="E10" s="13" t="s">
        <v>19</v>
      </c>
      <c r="F10" s="13" t="s">
        <v>20</v>
      </c>
      <c r="G10" s="14" t="s">
        <v>21</v>
      </c>
      <c r="H10" s="14" t="s">
        <v>22</v>
      </c>
      <c r="I10" s="44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</row>
    <row r="11" s="1" customFormat="1" ht="15.95" customHeight="1" spans="1:22">
      <c r="A11" s="15" t="s">
        <v>168</v>
      </c>
      <c r="B11" s="58" t="s">
        <v>52</v>
      </c>
      <c r="C11" s="21">
        <v>27</v>
      </c>
      <c r="D11" s="17" t="s">
        <v>49</v>
      </c>
      <c r="E11" s="17">
        <v>1</v>
      </c>
      <c r="F11" s="17" t="s">
        <v>25</v>
      </c>
      <c r="G11" s="22">
        <v>1010</v>
      </c>
      <c r="H11" s="23">
        <f t="shared" ref="H11:H13" si="0">C11*E11*G11</f>
        <v>27270</v>
      </c>
      <c r="I11" s="49" t="s">
        <v>53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</row>
    <row r="12" s="1" customFormat="1" ht="15.95" customHeight="1" spans="1:22">
      <c r="A12" s="15"/>
      <c r="B12" s="58" t="s">
        <v>57</v>
      </c>
      <c r="C12" s="21">
        <v>1</v>
      </c>
      <c r="D12" s="17" t="s">
        <v>25</v>
      </c>
      <c r="E12" s="17">
        <v>1</v>
      </c>
      <c r="F12" s="17" t="s">
        <v>25</v>
      </c>
      <c r="G12" s="22">
        <v>125</v>
      </c>
      <c r="H12" s="23">
        <f t="shared" si="0"/>
        <v>125</v>
      </c>
      <c r="I12" s="49" t="s">
        <v>58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</row>
    <row r="13" s="1" customFormat="1" ht="15.95" customHeight="1" spans="1:22">
      <c r="A13" s="15"/>
      <c r="B13" s="58" t="s">
        <v>59</v>
      </c>
      <c r="C13" s="21">
        <v>1</v>
      </c>
      <c r="D13" s="17" t="s">
        <v>25</v>
      </c>
      <c r="E13" s="17">
        <v>1</v>
      </c>
      <c r="F13" s="17" t="s">
        <v>25</v>
      </c>
      <c r="G13" s="22">
        <v>74</v>
      </c>
      <c r="H13" s="23">
        <f t="shared" si="0"/>
        <v>74</v>
      </c>
      <c r="I13" s="49" t="s">
        <v>60</v>
      </c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</row>
    <row r="14" s="1" customFormat="1" ht="15.95" customHeight="1" spans="1:22">
      <c r="A14" s="15"/>
      <c r="B14" s="58" t="s">
        <v>61</v>
      </c>
      <c r="C14" s="21">
        <v>1</v>
      </c>
      <c r="D14" s="17" t="s">
        <v>25</v>
      </c>
      <c r="E14" s="17">
        <v>1</v>
      </c>
      <c r="F14" s="17" t="s">
        <v>25</v>
      </c>
      <c r="G14" s="22">
        <v>277.82</v>
      </c>
      <c r="H14" s="23">
        <f>C14*E14*G14</f>
        <v>277.82</v>
      </c>
      <c r="I14" s="49" t="s">
        <v>62</v>
      </c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</row>
    <row r="15" s="1" customFormat="1" ht="15.95" customHeight="1" spans="1:22">
      <c r="A15" s="15"/>
      <c r="B15" s="58" t="s">
        <v>63</v>
      </c>
      <c r="C15" s="21">
        <v>1</v>
      </c>
      <c r="D15" s="17" t="s">
        <v>25</v>
      </c>
      <c r="E15" s="17">
        <v>1</v>
      </c>
      <c r="F15" s="17" t="s">
        <v>25</v>
      </c>
      <c r="G15" s="22">
        <v>684.95</v>
      </c>
      <c r="H15" s="23">
        <f>C15*E15*G15</f>
        <v>684.95</v>
      </c>
      <c r="I15" s="49" t="s">
        <v>64</v>
      </c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</row>
    <row r="16" ht="15.95" customHeight="1" spans="1:22">
      <c r="A16" s="24" t="s">
        <v>65</v>
      </c>
      <c r="B16" s="25"/>
      <c r="C16" s="26"/>
      <c r="D16" s="26"/>
      <c r="E16" s="26"/>
      <c r="F16" s="26"/>
      <c r="G16" s="27"/>
      <c r="H16" s="28">
        <f>SUM(H11:H15)</f>
        <v>28431.77</v>
      </c>
      <c r="I16" s="50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="1" customFormat="1" ht="16.5" spans="1:22">
      <c r="A17" s="30" t="s">
        <v>169</v>
      </c>
      <c r="B17" s="58" t="s">
        <v>67</v>
      </c>
      <c r="C17" s="59">
        <v>15</v>
      </c>
      <c r="D17" s="34" t="s">
        <v>68</v>
      </c>
      <c r="E17" s="17">
        <v>1</v>
      </c>
      <c r="F17" s="17" t="s">
        <v>25</v>
      </c>
      <c r="G17" s="33"/>
      <c r="H17" s="23">
        <v>1600</v>
      </c>
      <c r="I17" s="64" t="s">
        <v>69</v>
      </c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</row>
    <row r="18" s="1" customFormat="1" ht="16.5" spans="1:22">
      <c r="A18" s="30"/>
      <c r="B18" s="58" t="s">
        <v>70</v>
      </c>
      <c r="C18" s="17">
        <v>6</v>
      </c>
      <c r="D18" s="17" t="s">
        <v>71</v>
      </c>
      <c r="E18" s="17">
        <v>1</v>
      </c>
      <c r="F18" s="17" t="s">
        <v>25</v>
      </c>
      <c r="G18" s="33">
        <v>160</v>
      </c>
      <c r="H18" s="23">
        <f t="shared" ref="H18:H21" si="1">G18*E18*C18</f>
        <v>960</v>
      </c>
      <c r="I18" s="48" t="s">
        <v>72</v>
      </c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</row>
    <row r="19" s="1" customFormat="1" ht="16.5" spans="1:22">
      <c r="A19" s="30"/>
      <c r="B19" s="58" t="s">
        <v>73</v>
      </c>
      <c r="C19" s="17">
        <v>10</v>
      </c>
      <c r="D19" s="17" t="s">
        <v>74</v>
      </c>
      <c r="E19" s="17">
        <v>1</v>
      </c>
      <c r="F19" s="17" t="s">
        <v>25</v>
      </c>
      <c r="G19" s="33">
        <v>2</v>
      </c>
      <c r="H19" s="23">
        <f t="shared" si="1"/>
        <v>20</v>
      </c>
      <c r="I19" s="48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</row>
    <row r="20" s="1" customFormat="1" ht="16.5" spans="1:22">
      <c r="A20" s="30"/>
      <c r="B20" s="60" t="s">
        <v>75</v>
      </c>
      <c r="C20" s="59">
        <v>72</v>
      </c>
      <c r="D20" s="32" t="s">
        <v>76</v>
      </c>
      <c r="E20" s="17">
        <v>1</v>
      </c>
      <c r="F20" s="17" t="s">
        <v>25</v>
      </c>
      <c r="G20" s="33">
        <v>18</v>
      </c>
      <c r="H20" s="23">
        <f t="shared" si="1"/>
        <v>1296</v>
      </c>
      <c r="I20" s="65" t="s">
        <v>77</v>
      </c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</row>
    <row r="21" s="1" customFormat="1" ht="16.5" spans="1:22">
      <c r="A21" s="30"/>
      <c r="B21" s="60" t="s">
        <v>78</v>
      </c>
      <c r="C21" s="59">
        <v>92</v>
      </c>
      <c r="D21" s="32" t="s">
        <v>76</v>
      </c>
      <c r="E21" s="17">
        <v>1</v>
      </c>
      <c r="F21" s="17" t="s">
        <v>25</v>
      </c>
      <c r="G21" s="33">
        <v>13</v>
      </c>
      <c r="H21" s="23">
        <f t="shared" si="1"/>
        <v>1196</v>
      </c>
      <c r="I21" s="51" t="s">
        <v>79</v>
      </c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</row>
    <row r="22" s="1" customFormat="1" ht="16.5" spans="1:22">
      <c r="A22" s="30"/>
      <c r="B22" s="60" t="s">
        <v>84</v>
      </c>
      <c r="C22" s="31">
        <v>8</v>
      </c>
      <c r="D22" s="32" t="s">
        <v>76</v>
      </c>
      <c r="E22" s="17">
        <v>1</v>
      </c>
      <c r="F22" s="17" t="s">
        <v>25</v>
      </c>
      <c r="G22" s="33">
        <v>110</v>
      </c>
      <c r="H22" s="23">
        <f>G22*E22*C22</f>
        <v>880</v>
      </c>
      <c r="I22" s="51" t="s">
        <v>85</v>
      </c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</row>
    <row r="23" s="1" customFormat="1" ht="16.5" spans="1:22">
      <c r="A23" s="30"/>
      <c r="B23" s="60" t="s">
        <v>89</v>
      </c>
      <c r="C23" s="31">
        <v>10</v>
      </c>
      <c r="D23" s="32" t="s">
        <v>90</v>
      </c>
      <c r="E23" s="17">
        <v>1</v>
      </c>
      <c r="F23" s="17" t="s">
        <v>25</v>
      </c>
      <c r="G23" s="33">
        <v>20</v>
      </c>
      <c r="H23" s="23">
        <f>G23*E23*C23</f>
        <v>200</v>
      </c>
      <c r="I23" s="51" t="s">
        <v>91</v>
      </c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</row>
    <row r="24" s="1" customFormat="1" ht="16.5" spans="1:22">
      <c r="A24" s="30"/>
      <c r="B24" s="60" t="s">
        <v>92</v>
      </c>
      <c r="C24" s="31">
        <v>15</v>
      </c>
      <c r="D24" s="32" t="s">
        <v>87</v>
      </c>
      <c r="E24" s="17">
        <v>1</v>
      </c>
      <c r="F24" s="17" t="s">
        <v>25</v>
      </c>
      <c r="G24" s="33">
        <v>45</v>
      </c>
      <c r="H24" s="23">
        <f>G24*E24*C24</f>
        <v>675</v>
      </c>
      <c r="I24" s="51" t="s">
        <v>93</v>
      </c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</row>
    <row r="25" s="1" customFormat="1" ht="16.5" spans="1:22">
      <c r="A25" s="30"/>
      <c r="B25" s="60" t="s">
        <v>94</v>
      </c>
      <c r="C25" s="31">
        <v>5</v>
      </c>
      <c r="D25" s="32" t="s">
        <v>76</v>
      </c>
      <c r="E25" s="17">
        <v>1</v>
      </c>
      <c r="F25" s="17" t="s">
        <v>25</v>
      </c>
      <c r="G25" s="33">
        <v>30</v>
      </c>
      <c r="H25" s="23">
        <f>G25*E25*C25</f>
        <v>150</v>
      </c>
      <c r="I25" s="51" t="s">
        <v>95</v>
      </c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</row>
    <row r="26" s="1" customFormat="1" ht="16.5" spans="1:22">
      <c r="A26" s="30"/>
      <c r="B26" s="60" t="s">
        <v>98</v>
      </c>
      <c r="C26" s="34">
        <v>1</v>
      </c>
      <c r="D26" s="32" t="s">
        <v>25</v>
      </c>
      <c r="E26" s="17">
        <v>1</v>
      </c>
      <c r="F26" s="17" t="s">
        <v>25</v>
      </c>
      <c r="G26" s="33">
        <v>300</v>
      </c>
      <c r="H26" s="23">
        <f>G26*E26*C26</f>
        <v>300</v>
      </c>
      <c r="I26" s="53" t="s">
        <v>99</v>
      </c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</row>
    <row r="27" s="1" customFormat="1" ht="16.5" spans="1:22">
      <c r="A27" s="30"/>
      <c r="B27" s="60" t="s">
        <v>100</v>
      </c>
      <c r="C27" s="34">
        <v>8</v>
      </c>
      <c r="D27" s="32" t="s">
        <v>90</v>
      </c>
      <c r="E27" s="17">
        <v>1</v>
      </c>
      <c r="F27" s="17" t="s">
        <v>25</v>
      </c>
      <c r="G27" s="33">
        <v>20</v>
      </c>
      <c r="H27" s="23">
        <f>G27*E27*C27</f>
        <v>160</v>
      </c>
      <c r="I27" s="53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</row>
    <row r="28" s="1" customFormat="1" ht="16.5" spans="1:22">
      <c r="A28" s="30"/>
      <c r="B28" s="60" t="s">
        <v>101</v>
      </c>
      <c r="C28" s="34">
        <v>300</v>
      </c>
      <c r="D28" s="32" t="s">
        <v>90</v>
      </c>
      <c r="E28" s="17">
        <v>1</v>
      </c>
      <c r="F28" s="17" t="s">
        <v>25</v>
      </c>
      <c r="G28" s="33">
        <v>2</v>
      </c>
      <c r="H28" s="23">
        <f>G28*E28*C28</f>
        <v>600</v>
      </c>
      <c r="I28" s="53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</row>
    <row r="29" s="1" customFormat="1" ht="16.5" spans="1:22">
      <c r="A29" s="30"/>
      <c r="B29" s="60" t="s">
        <v>102</v>
      </c>
      <c r="C29" s="34">
        <v>6</v>
      </c>
      <c r="D29" s="32" t="s">
        <v>76</v>
      </c>
      <c r="E29" s="17">
        <v>1</v>
      </c>
      <c r="F29" s="17" t="s">
        <v>25</v>
      </c>
      <c r="G29" s="33">
        <v>50</v>
      </c>
      <c r="H29" s="23">
        <f>G29*E29*C29</f>
        <v>300</v>
      </c>
      <c r="I29" s="53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</row>
    <row r="30" s="1" customFormat="1" ht="16.5" spans="1:22">
      <c r="A30" s="30"/>
      <c r="B30" s="60" t="s">
        <v>109</v>
      </c>
      <c r="C30" s="34">
        <v>22</v>
      </c>
      <c r="D30" s="32" t="s">
        <v>90</v>
      </c>
      <c r="E30" s="17">
        <v>1</v>
      </c>
      <c r="F30" s="17" t="s">
        <v>25</v>
      </c>
      <c r="G30" s="33">
        <v>0</v>
      </c>
      <c r="H30" s="23">
        <v>50</v>
      </c>
      <c r="I30" s="53" t="s">
        <v>110</v>
      </c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</row>
    <row r="31" s="1" customFormat="1" ht="16.5" spans="1:22">
      <c r="A31" s="30"/>
      <c r="B31" s="60" t="s">
        <v>111</v>
      </c>
      <c r="C31" s="34">
        <v>300</v>
      </c>
      <c r="D31" s="32" t="s">
        <v>90</v>
      </c>
      <c r="E31" s="17">
        <v>1</v>
      </c>
      <c r="F31" s="17" t="s">
        <v>25</v>
      </c>
      <c r="G31" s="33">
        <v>3</v>
      </c>
      <c r="H31" s="23">
        <f>G31*E31*C31</f>
        <v>900</v>
      </c>
      <c r="I31" s="53" t="s">
        <v>112</v>
      </c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</row>
    <row r="32" s="1" customFormat="1" ht="16.5" spans="1:22">
      <c r="A32" s="30"/>
      <c r="B32" s="60" t="s">
        <v>113</v>
      </c>
      <c r="C32" s="34">
        <v>85</v>
      </c>
      <c r="D32" s="32" t="s">
        <v>68</v>
      </c>
      <c r="E32" s="17">
        <v>1</v>
      </c>
      <c r="F32" s="17" t="s">
        <v>25</v>
      </c>
      <c r="G32" s="33">
        <v>30</v>
      </c>
      <c r="H32" s="23">
        <f>G32*E32*C32</f>
        <v>2550</v>
      </c>
      <c r="I32" s="53" t="s">
        <v>114</v>
      </c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</row>
    <row r="33" s="1" customFormat="1" ht="16.5" spans="1:22">
      <c r="A33" s="30"/>
      <c r="B33" s="61" t="s">
        <v>117</v>
      </c>
      <c r="C33" s="34">
        <v>1</v>
      </c>
      <c r="D33" s="34" t="s">
        <v>87</v>
      </c>
      <c r="E33" s="17">
        <v>1</v>
      </c>
      <c r="F33" s="17" t="s">
        <v>25</v>
      </c>
      <c r="G33" s="33">
        <v>3000</v>
      </c>
      <c r="H33" s="23">
        <f t="shared" ref="H33:H40" si="2">G33*E33*C33</f>
        <v>3000</v>
      </c>
      <c r="I33" s="53" t="s">
        <v>118</v>
      </c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</row>
    <row r="34" s="1" customFormat="1" ht="16.5" spans="1:22">
      <c r="A34" s="30"/>
      <c r="B34" s="61" t="s">
        <v>119</v>
      </c>
      <c r="C34" s="34">
        <v>1</v>
      </c>
      <c r="D34" s="34" t="s">
        <v>87</v>
      </c>
      <c r="E34" s="17">
        <v>1</v>
      </c>
      <c r="F34" s="17" t="s">
        <v>25</v>
      </c>
      <c r="G34" s="33">
        <v>1000</v>
      </c>
      <c r="H34" s="23">
        <f t="shared" si="2"/>
        <v>1000</v>
      </c>
      <c r="I34" s="53" t="s">
        <v>120</v>
      </c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</row>
    <row r="35" s="1" customFormat="1" ht="16.5" spans="1:22">
      <c r="A35" s="30"/>
      <c r="B35" s="61" t="s">
        <v>121</v>
      </c>
      <c r="C35" s="34">
        <v>15</v>
      </c>
      <c r="D35" s="34" t="s">
        <v>76</v>
      </c>
      <c r="E35" s="17">
        <v>1</v>
      </c>
      <c r="F35" s="17" t="s">
        <v>25</v>
      </c>
      <c r="G35" s="33">
        <v>80</v>
      </c>
      <c r="H35" s="23">
        <f t="shared" si="2"/>
        <v>1200</v>
      </c>
      <c r="I35" s="53" t="s">
        <v>122</v>
      </c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</row>
    <row r="36" s="1" customFormat="1" ht="16.5" spans="1:22">
      <c r="A36" s="30"/>
      <c r="B36" s="61" t="s">
        <v>123</v>
      </c>
      <c r="C36" s="34">
        <v>5</v>
      </c>
      <c r="D36" s="34" t="s">
        <v>76</v>
      </c>
      <c r="E36" s="17">
        <v>1</v>
      </c>
      <c r="F36" s="17" t="s">
        <v>25</v>
      </c>
      <c r="G36" s="33">
        <v>50</v>
      </c>
      <c r="H36" s="23">
        <f t="shared" si="2"/>
        <v>250</v>
      </c>
      <c r="I36" s="53" t="s">
        <v>122</v>
      </c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</row>
    <row r="37" s="1" customFormat="1" ht="16.5" spans="1:22">
      <c r="A37" s="30"/>
      <c r="B37" s="61" t="s">
        <v>124</v>
      </c>
      <c r="C37" s="34">
        <v>6</v>
      </c>
      <c r="D37" s="34" t="s">
        <v>76</v>
      </c>
      <c r="E37" s="17">
        <v>1</v>
      </c>
      <c r="F37" s="17" t="s">
        <v>25</v>
      </c>
      <c r="G37" s="33">
        <v>200</v>
      </c>
      <c r="H37" s="23">
        <f t="shared" si="2"/>
        <v>1200</v>
      </c>
      <c r="I37" s="53" t="s">
        <v>125</v>
      </c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</row>
    <row r="38" s="1" customFormat="1" ht="16.5" spans="1:22">
      <c r="A38" s="30"/>
      <c r="B38" s="61" t="s">
        <v>126</v>
      </c>
      <c r="C38" s="34">
        <v>1</v>
      </c>
      <c r="D38" s="34" t="s">
        <v>87</v>
      </c>
      <c r="E38" s="17">
        <v>1</v>
      </c>
      <c r="F38" s="17" t="s">
        <v>25</v>
      </c>
      <c r="G38" s="33">
        <v>3000</v>
      </c>
      <c r="H38" s="23">
        <f t="shared" si="2"/>
        <v>3000</v>
      </c>
      <c r="I38" s="53" t="s">
        <v>127</v>
      </c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</row>
    <row r="39" s="57" customFormat="1" ht="16.5" spans="1:22">
      <c r="A39" s="30"/>
      <c r="B39" s="60" t="s">
        <v>128</v>
      </c>
      <c r="C39" s="34">
        <v>6</v>
      </c>
      <c r="D39" s="34" t="s">
        <v>46</v>
      </c>
      <c r="E39" s="17">
        <v>1</v>
      </c>
      <c r="F39" s="17" t="s">
        <v>25</v>
      </c>
      <c r="G39" s="33">
        <v>0</v>
      </c>
      <c r="H39" s="23">
        <f t="shared" si="2"/>
        <v>0</v>
      </c>
      <c r="I39" s="53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</row>
    <row r="40" s="57" customFormat="1" ht="16.5" spans="1:22">
      <c r="A40" s="30"/>
      <c r="B40" s="60" t="s">
        <v>129</v>
      </c>
      <c r="C40" s="34">
        <v>2</v>
      </c>
      <c r="D40" s="34" t="s">
        <v>25</v>
      </c>
      <c r="E40" s="17">
        <v>1</v>
      </c>
      <c r="F40" s="17" t="s">
        <v>25</v>
      </c>
      <c r="G40" s="33">
        <v>0</v>
      </c>
      <c r="H40" s="23">
        <f t="shared" si="2"/>
        <v>0</v>
      </c>
      <c r="I40" s="53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s="1" customFormat="1" ht="16.5" spans="1:22">
      <c r="A41" s="30"/>
      <c r="B41" s="60" t="s">
        <v>132</v>
      </c>
      <c r="C41" s="17">
        <v>1</v>
      </c>
      <c r="D41" s="17" t="s">
        <v>46</v>
      </c>
      <c r="E41" s="17">
        <v>1</v>
      </c>
      <c r="F41" s="17" t="s">
        <v>26</v>
      </c>
      <c r="G41" s="33">
        <v>1500</v>
      </c>
      <c r="H41" s="23">
        <f t="shared" ref="H41:H44" si="3">E41*G41*C41</f>
        <v>1500</v>
      </c>
      <c r="I41" s="66" t="s">
        <v>133</v>
      </c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s="1" customFormat="1" ht="16.5" spans="1:22">
      <c r="A42" s="30"/>
      <c r="B42" s="60" t="s">
        <v>134</v>
      </c>
      <c r="C42" s="17">
        <v>1</v>
      </c>
      <c r="D42" s="17" t="s">
        <v>46</v>
      </c>
      <c r="E42" s="17">
        <v>1</v>
      </c>
      <c r="F42" s="17" t="s">
        <v>26</v>
      </c>
      <c r="G42" s="33">
        <v>1500</v>
      </c>
      <c r="H42" s="23">
        <f t="shared" si="3"/>
        <v>1500</v>
      </c>
      <c r="I42" s="66" t="s">
        <v>135</v>
      </c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s="1" customFormat="1" ht="16.5" spans="1:22">
      <c r="A43" s="30"/>
      <c r="B43" s="60" t="s">
        <v>136</v>
      </c>
      <c r="C43" s="17">
        <v>1</v>
      </c>
      <c r="D43" s="17" t="s">
        <v>46</v>
      </c>
      <c r="E43" s="17">
        <v>1</v>
      </c>
      <c r="F43" s="17" t="s">
        <v>26</v>
      </c>
      <c r="G43" s="33">
        <v>3500</v>
      </c>
      <c r="H43" s="23">
        <f>C43*E43*G43</f>
        <v>3500</v>
      </c>
      <c r="I43" s="66" t="s">
        <v>137</v>
      </c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s="1" customFormat="1" ht="16.5" spans="1:22">
      <c r="A44" s="30"/>
      <c r="B44" s="60" t="s">
        <v>138</v>
      </c>
      <c r="C44" s="17">
        <v>1</v>
      </c>
      <c r="D44" s="17" t="s">
        <v>46</v>
      </c>
      <c r="E44" s="17">
        <v>1</v>
      </c>
      <c r="F44" s="17" t="s">
        <v>26</v>
      </c>
      <c r="G44" s="33">
        <v>500</v>
      </c>
      <c r="H44" s="23">
        <f t="shared" si="3"/>
        <v>500</v>
      </c>
      <c r="I44" s="66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</row>
    <row r="45" s="1" customFormat="1" ht="16.5" spans="1:22">
      <c r="A45" s="30"/>
      <c r="B45" s="60" t="s">
        <v>139</v>
      </c>
      <c r="C45" s="17">
        <v>1</v>
      </c>
      <c r="D45" s="17" t="s">
        <v>46</v>
      </c>
      <c r="E45" s="17">
        <v>1</v>
      </c>
      <c r="F45" s="17" t="s">
        <v>26</v>
      </c>
      <c r="G45" s="33">
        <v>1000</v>
      </c>
      <c r="H45" s="23">
        <f>C45*E45*G45</f>
        <v>1000</v>
      </c>
      <c r="I45" s="66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</row>
    <row r="46" s="1" customFormat="1" ht="16.5" spans="1:22">
      <c r="A46" s="30"/>
      <c r="B46" s="60" t="s">
        <v>140</v>
      </c>
      <c r="C46" s="17">
        <v>1</v>
      </c>
      <c r="D46" s="17" t="s">
        <v>25</v>
      </c>
      <c r="E46" s="17">
        <v>1</v>
      </c>
      <c r="F46" s="17" t="s">
        <v>25</v>
      </c>
      <c r="G46" s="33">
        <v>0</v>
      </c>
      <c r="H46" s="23">
        <f>C46*E46*G46</f>
        <v>0</v>
      </c>
      <c r="I46" s="66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</row>
    <row r="47" ht="16.5" spans="1:22">
      <c r="A47" s="30"/>
      <c r="B47" s="58" t="s">
        <v>150</v>
      </c>
      <c r="C47" s="17">
        <v>1</v>
      </c>
      <c r="D47" s="17" t="s">
        <v>46</v>
      </c>
      <c r="E47" s="17">
        <v>5</v>
      </c>
      <c r="F47" s="17" t="s">
        <v>26</v>
      </c>
      <c r="G47" s="33">
        <v>400</v>
      </c>
      <c r="H47" s="23">
        <f>G47*E47*C47</f>
        <v>2000</v>
      </c>
      <c r="I47" s="54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</row>
    <row r="48" ht="16.5" spans="1:22">
      <c r="A48" s="30"/>
      <c r="B48" s="58" t="s">
        <v>150</v>
      </c>
      <c r="C48" s="17">
        <v>5</v>
      </c>
      <c r="D48" s="17" t="s">
        <v>46</v>
      </c>
      <c r="E48" s="17">
        <v>1</v>
      </c>
      <c r="F48" s="17" t="s">
        <v>26</v>
      </c>
      <c r="G48" s="33">
        <v>300</v>
      </c>
      <c r="H48" s="23">
        <f>G48*E48*C48</f>
        <v>1500</v>
      </c>
      <c r="I48" s="67" t="s">
        <v>151</v>
      </c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</row>
    <row r="49" ht="16.5" spans="1:22">
      <c r="A49" s="30"/>
      <c r="B49" s="58" t="s">
        <v>152</v>
      </c>
      <c r="C49" s="17">
        <v>10</v>
      </c>
      <c r="D49" s="17" t="s">
        <v>46</v>
      </c>
      <c r="E49" s="17">
        <v>1</v>
      </c>
      <c r="F49" s="17" t="s">
        <v>26</v>
      </c>
      <c r="G49" s="33">
        <v>60</v>
      </c>
      <c r="H49" s="23">
        <f>G49*E49*C49</f>
        <v>600</v>
      </c>
      <c r="I49" s="55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</row>
    <row r="50" customFormat="1" ht="16.5" spans="1:22">
      <c r="A50" s="30"/>
      <c r="B50" s="58" t="s">
        <v>153</v>
      </c>
      <c r="C50" s="17">
        <v>10</v>
      </c>
      <c r="D50" s="17" t="s">
        <v>46</v>
      </c>
      <c r="E50" s="17">
        <v>1</v>
      </c>
      <c r="F50" s="17" t="s">
        <v>26</v>
      </c>
      <c r="G50" s="33">
        <v>200</v>
      </c>
      <c r="H50" s="23">
        <f>G50*E50*C50</f>
        <v>2000</v>
      </c>
      <c r="I50" s="55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</row>
    <row r="51" s="1" customFormat="1" ht="16.5" spans="1:22">
      <c r="A51" s="30"/>
      <c r="B51" s="58" t="s">
        <v>154</v>
      </c>
      <c r="C51" s="17">
        <v>1</v>
      </c>
      <c r="D51" s="17" t="s">
        <v>46</v>
      </c>
      <c r="E51" s="17">
        <v>1</v>
      </c>
      <c r="F51" s="17" t="s">
        <v>26</v>
      </c>
      <c r="G51" s="33">
        <v>150</v>
      </c>
      <c r="H51" s="23">
        <f>G51*E51*C51</f>
        <v>150</v>
      </c>
      <c r="I51" s="55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</row>
    <row r="52" s="1" customFormat="1" ht="16.5" spans="1:22">
      <c r="A52" s="30"/>
      <c r="B52" s="60" t="s">
        <v>157</v>
      </c>
      <c r="C52" s="17">
        <v>5</v>
      </c>
      <c r="D52" s="17" t="s">
        <v>158</v>
      </c>
      <c r="E52" s="17">
        <v>2</v>
      </c>
      <c r="F52" s="17" t="s">
        <v>25</v>
      </c>
      <c r="G52" s="33">
        <v>800</v>
      </c>
      <c r="H52" s="22">
        <f>E52*G52*C52</f>
        <v>8000</v>
      </c>
      <c r="I52" s="66" t="s">
        <v>159</v>
      </c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</row>
    <row r="53" s="1" customFormat="1" ht="16.5" spans="1:22">
      <c r="A53" s="62"/>
      <c r="B53" s="58" t="s">
        <v>161</v>
      </c>
      <c r="C53" s="17">
        <v>1</v>
      </c>
      <c r="D53" s="17" t="s">
        <v>25</v>
      </c>
      <c r="E53" s="17">
        <v>1</v>
      </c>
      <c r="F53" s="17" t="s">
        <v>25</v>
      </c>
      <c r="G53" s="33"/>
      <c r="H53" s="22">
        <f>SUM(H17:H52)*0.08</f>
        <v>3498.96</v>
      </c>
      <c r="I53" s="55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</row>
    <row r="54" s="1" customFormat="1" ht="16.5" spans="1:22">
      <c r="A54" s="24" t="s">
        <v>170</v>
      </c>
      <c r="B54" s="25"/>
      <c r="C54" s="26"/>
      <c r="D54" s="26"/>
      <c r="E54" s="26"/>
      <c r="F54" s="26"/>
      <c r="G54" s="27"/>
      <c r="H54" s="28">
        <f>SUM(H17:H53)</f>
        <v>47235.96</v>
      </c>
      <c r="I54" s="50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</row>
    <row r="55" s="1" customFormat="1" ht="16.5" spans="1:22">
      <c r="A55" s="63" t="s">
        <v>171</v>
      </c>
      <c r="B55" s="58" t="s">
        <v>142</v>
      </c>
      <c r="C55" s="17">
        <v>1</v>
      </c>
      <c r="D55" s="17" t="s">
        <v>46</v>
      </c>
      <c r="E55" s="17">
        <v>1</v>
      </c>
      <c r="F55" s="17" t="s">
        <v>25</v>
      </c>
      <c r="G55" s="33">
        <v>4398.59</v>
      </c>
      <c r="H55" s="23">
        <f>C55*E55*G55</f>
        <v>4398.59</v>
      </c>
      <c r="I55" s="48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</row>
    <row r="56" s="1" customFormat="1" ht="16.5" spans="1:22">
      <c r="A56" s="24" t="s">
        <v>143</v>
      </c>
      <c r="B56" s="25"/>
      <c r="C56" s="26"/>
      <c r="D56" s="26"/>
      <c r="E56" s="26"/>
      <c r="F56" s="26"/>
      <c r="G56" s="27"/>
      <c r="H56" s="28">
        <f>SUM(H55:H55)</f>
        <v>4398.59</v>
      </c>
      <c r="I56" s="50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</row>
    <row r="57" ht="16.5" spans="1:22">
      <c r="A57" s="35" t="s">
        <v>167</v>
      </c>
      <c r="B57" s="36"/>
      <c r="C57" s="36"/>
      <c r="D57" s="36"/>
      <c r="E57" s="36"/>
      <c r="F57" s="36"/>
      <c r="G57" s="37"/>
      <c r="H57" s="38">
        <f>H16+H54+H56</f>
        <v>80066.32</v>
      </c>
      <c r="I57" s="56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</row>
    <row r="58" ht="16" customHeight="1"/>
    <row r="59" ht="19" customHeight="1"/>
    <row r="60" ht="29" customHeight="1"/>
    <row r="61" ht="21" customHeight="1"/>
  </sheetData>
  <mergeCells count="11">
    <mergeCell ref="C8:H8"/>
    <mergeCell ref="C9:F9"/>
    <mergeCell ref="G9:H9"/>
    <mergeCell ref="A16:B16"/>
    <mergeCell ref="A54:B54"/>
    <mergeCell ref="A56:B56"/>
    <mergeCell ref="A57:G57"/>
    <mergeCell ref="A11:A15"/>
    <mergeCell ref="A17:A53"/>
    <mergeCell ref="I48:I49"/>
    <mergeCell ref="A8:B10"/>
  </mergeCells>
  <pageMargins left="0.707638888888889" right="0.707638888888889" top="0.747916666666667" bottom="0.747916666666667" header="0.313888888888889" footer="0.313888888888889"/>
  <pageSetup paperSize="9" fitToHeight="2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41"/>
  <sheetViews>
    <sheetView zoomScale="85" zoomScaleNormal="85" topLeftCell="A13" workbookViewId="0">
      <selection activeCell="I30" sqref="I30"/>
    </sheetView>
  </sheetViews>
  <sheetFormatPr defaultColWidth="9" defaultRowHeight="13.5"/>
  <cols>
    <col min="1" max="1" width="13.975" style="1" customWidth="1"/>
    <col min="2" max="2" width="40.625" style="1" customWidth="1"/>
    <col min="3" max="8" width="11.625" style="1" customWidth="1"/>
    <col min="9" max="9" width="61.1416666666667" style="1" customWidth="1"/>
    <col min="10" max="10" width="13.375" style="1" customWidth="1"/>
    <col min="11" max="16384" width="9" style="1"/>
  </cols>
  <sheetData>
    <row r="1" ht="16.5" spans="1:22">
      <c r="A1" s="2" t="s">
        <v>0</v>
      </c>
      <c r="B1" s="3" t="s">
        <v>1</v>
      </c>
      <c r="C1" s="4"/>
      <c r="D1" s="4"/>
      <c r="E1" s="4"/>
      <c r="F1" s="4"/>
      <c r="G1" s="4"/>
      <c r="H1" s="4"/>
      <c r="I1" s="4"/>
      <c r="J1" s="2"/>
      <c r="K1" s="2"/>
      <c r="L1" s="2"/>
      <c r="M1" s="39"/>
      <c r="N1" s="39"/>
      <c r="O1" s="39"/>
      <c r="P1" s="39"/>
      <c r="Q1" s="39"/>
      <c r="R1" s="39"/>
      <c r="S1" s="39"/>
      <c r="T1" s="39"/>
      <c r="U1" s="39"/>
      <c r="V1" s="39"/>
    </row>
    <row r="2" ht="16.5" spans="1:22">
      <c r="A2" s="5" t="s">
        <v>2</v>
      </c>
      <c r="B2" s="3" t="s">
        <v>3</v>
      </c>
      <c r="C2" s="4"/>
      <c r="D2" s="4"/>
      <c r="E2" s="4"/>
      <c r="F2" s="4"/>
      <c r="G2" s="4"/>
      <c r="H2" s="4"/>
      <c r="I2" s="4"/>
      <c r="J2" s="2"/>
      <c r="K2" s="2"/>
      <c r="L2" s="2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ht="16.5" spans="1:22">
      <c r="A3" s="5" t="s">
        <v>4</v>
      </c>
      <c r="B3" s="3" t="s">
        <v>5</v>
      </c>
      <c r="C3" s="4"/>
      <c r="D3" s="4"/>
      <c r="E3" s="4"/>
      <c r="F3" s="4"/>
      <c r="G3" s="4"/>
      <c r="H3" s="4"/>
      <c r="I3" s="40"/>
      <c r="J3" s="2"/>
      <c r="K3" s="2"/>
      <c r="L3" s="2"/>
      <c r="M3" s="39"/>
      <c r="N3" s="39"/>
      <c r="O3" s="39"/>
      <c r="P3" s="39"/>
      <c r="Q3" s="39"/>
      <c r="R3" s="39"/>
      <c r="S3" s="39"/>
      <c r="T3" s="39"/>
      <c r="U3" s="39"/>
      <c r="V3" s="39"/>
    </row>
    <row r="4" ht="16.5" spans="1:22">
      <c r="A4" s="5" t="s">
        <v>6</v>
      </c>
      <c r="B4" s="6" t="s">
        <v>7</v>
      </c>
      <c r="C4" s="7"/>
      <c r="D4" s="7"/>
      <c r="E4" s="7"/>
      <c r="F4" s="7"/>
      <c r="G4" s="7"/>
      <c r="H4" s="7"/>
      <c r="I4" s="7"/>
      <c r="J4" s="2"/>
      <c r="K4" s="2"/>
      <c r="L4" s="2"/>
      <c r="M4" s="39"/>
      <c r="N4" s="39"/>
      <c r="O4" s="39"/>
      <c r="P4" s="39"/>
      <c r="Q4" s="39"/>
      <c r="R4" s="39"/>
      <c r="S4" s="39"/>
      <c r="T4" s="39"/>
      <c r="U4" s="39"/>
      <c r="V4" s="39"/>
    </row>
    <row r="5" ht="16.5" spans="1:22">
      <c r="A5" s="5" t="s">
        <v>8</v>
      </c>
      <c r="B5" s="6" t="s">
        <v>9</v>
      </c>
      <c r="C5" s="7"/>
      <c r="D5" s="7"/>
      <c r="E5" s="7"/>
      <c r="F5" s="7"/>
      <c r="G5" s="7"/>
      <c r="H5" s="7"/>
      <c r="I5" s="7"/>
      <c r="J5" s="2"/>
      <c r="K5" s="2"/>
      <c r="L5" s="2"/>
      <c r="M5" s="39"/>
      <c r="N5" s="39"/>
      <c r="O5" s="39"/>
      <c r="P5" s="39"/>
      <c r="Q5" s="39"/>
      <c r="R5" s="39"/>
      <c r="S5" s="39"/>
      <c r="T5" s="39"/>
      <c r="U5" s="39"/>
      <c r="V5" s="39"/>
    </row>
    <row r="6" ht="15.75" customHeight="1" spans="1:22">
      <c r="A6" s="5" t="s">
        <v>10</v>
      </c>
      <c r="B6" s="3" t="s">
        <v>11</v>
      </c>
      <c r="C6" s="4"/>
      <c r="D6" s="4"/>
      <c r="E6" s="4"/>
      <c r="F6" s="4"/>
      <c r="G6" s="4"/>
      <c r="H6" s="4"/>
      <c r="I6" s="4"/>
      <c r="J6" s="2"/>
      <c r="K6" s="2"/>
      <c r="L6" s="2"/>
      <c r="M6" s="39"/>
      <c r="N6" s="39"/>
      <c r="O6" s="39"/>
      <c r="P6" s="39"/>
      <c r="Q6" s="39"/>
      <c r="R6" s="39"/>
      <c r="S6" s="39"/>
      <c r="T6" s="39"/>
      <c r="U6" s="39"/>
      <c r="V6" s="39"/>
    </row>
    <row r="7" ht="20.25" customHeight="1" spans="1:22">
      <c r="A7" s="5" t="s">
        <v>12</v>
      </c>
      <c r="B7" s="3" t="s">
        <v>13</v>
      </c>
      <c r="C7" s="3"/>
      <c r="D7" s="3"/>
      <c r="E7" s="3"/>
      <c r="F7" s="3"/>
      <c r="G7" s="3"/>
      <c r="H7" s="3"/>
      <c r="I7" s="3"/>
      <c r="J7" s="3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</row>
    <row r="8" ht="15.95" customHeight="1" spans="1:22">
      <c r="A8" s="8" t="s">
        <v>14</v>
      </c>
      <c r="B8" s="9"/>
      <c r="C8" s="10" t="s">
        <v>15</v>
      </c>
      <c r="D8" s="10"/>
      <c r="E8" s="10"/>
      <c r="F8" s="10"/>
      <c r="G8" s="10"/>
      <c r="H8" s="10"/>
      <c r="I8" s="42" t="s">
        <v>16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</row>
    <row r="9" ht="15.95" customHeight="1" spans="1:22">
      <c r="A9" s="11"/>
      <c r="B9" s="12"/>
      <c r="C9" s="13" t="s">
        <v>17</v>
      </c>
      <c r="D9" s="13"/>
      <c r="E9" s="13"/>
      <c r="F9" s="13"/>
      <c r="G9" s="14" t="s">
        <v>18</v>
      </c>
      <c r="H9" s="14"/>
      <c r="I9" s="44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ht="15.95" customHeight="1" spans="1:22">
      <c r="A10" s="11"/>
      <c r="B10" s="12"/>
      <c r="C10" s="13" t="s">
        <v>19</v>
      </c>
      <c r="D10" s="13" t="s">
        <v>20</v>
      </c>
      <c r="E10" s="13" t="s">
        <v>19</v>
      </c>
      <c r="F10" s="13" t="s">
        <v>20</v>
      </c>
      <c r="G10" s="14" t="s">
        <v>21</v>
      </c>
      <c r="H10" s="14" t="s">
        <v>22</v>
      </c>
      <c r="I10" s="44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</row>
    <row r="11" s="1" customFormat="1" ht="15.95" customHeight="1" spans="1:22">
      <c r="A11" s="15" t="s">
        <v>172</v>
      </c>
      <c r="B11" s="16" t="s">
        <v>31</v>
      </c>
      <c r="C11" s="17">
        <v>1</v>
      </c>
      <c r="D11" s="17" t="s">
        <v>25</v>
      </c>
      <c r="E11" s="17">
        <v>1</v>
      </c>
      <c r="F11" s="17" t="s">
        <v>26</v>
      </c>
      <c r="G11" s="18">
        <v>32000</v>
      </c>
      <c r="H11" s="19">
        <v>32000</v>
      </c>
      <c r="I11" s="46" t="s">
        <v>32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</row>
    <row r="12" s="1" customFormat="1" ht="15.95" customHeight="1" spans="1:22">
      <c r="A12" s="15"/>
      <c r="B12" s="20" t="s">
        <v>33</v>
      </c>
      <c r="C12" s="17">
        <v>1</v>
      </c>
      <c r="D12" s="17" t="s">
        <v>25</v>
      </c>
      <c r="E12" s="17">
        <v>0.5</v>
      </c>
      <c r="F12" s="17" t="s">
        <v>26</v>
      </c>
      <c r="G12" s="18">
        <v>23000</v>
      </c>
      <c r="H12" s="19">
        <v>23000</v>
      </c>
      <c r="I12" s="47" t="s">
        <v>34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</row>
    <row r="13" s="1" customFormat="1" ht="15.95" customHeight="1" spans="1:22">
      <c r="A13" s="15"/>
      <c r="B13" s="16" t="s">
        <v>35</v>
      </c>
      <c r="C13" s="17">
        <v>1</v>
      </c>
      <c r="D13" s="17" t="s">
        <v>25</v>
      </c>
      <c r="E13" s="17">
        <v>0.5</v>
      </c>
      <c r="F13" s="17" t="s">
        <v>26</v>
      </c>
      <c r="G13" s="18">
        <v>4000</v>
      </c>
      <c r="H13" s="19">
        <v>2500</v>
      </c>
      <c r="I13" s="46" t="s">
        <v>36</v>
      </c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</row>
    <row r="14" s="1" customFormat="1" ht="15.95" customHeight="1" spans="1:22">
      <c r="A14" s="15"/>
      <c r="B14" s="16" t="s">
        <v>37</v>
      </c>
      <c r="C14" s="17">
        <v>1</v>
      </c>
      <c r="D14" s="17" t="s">
        <v>25</v>
      </c>
      <c r="E14" s="17">
        <v>0.5</v>
      </c>
      <c r="F14" s="17" t="s">
        <v>26</v>
      </c>
      <c r="G14" s="18">
        <v>4000</v>
      </c>
      <c r="H14" s="19">
        <v>2700</v>
      </c>
      <c r="I14" s="46" t="s">
        <v>38</v>
      </c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</row>
    <row r="15" s="1" customFormat="1" ht="15" customHeight="1" spans="1:22">
      <c r="A15" s="15"/>
      <c r="B15" s="16" t="s">
        <v>39</v>
      </c>
      <c r="C15" s="17">
        <v>1</v>
      </c>
      <c r="D15" s="17" t="s">
        <v>25</v>
      </c>
      <c r="E15" s="17">
        <v>0.5</v>
      </c>
      <c r="F15" s="17" t="s">
        <v>26</v>
      </c>
      <c r="G15" s="18">
        <v>4000</v>
      </c>
      <c r="H15" s="19">
        <v>2500</v>
      </c>
      <c r="I15" s="46" t="s">
        <v>40</v>
      </c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</row>
    <row r="16" s="1" customFormat="1" ht="15.95" customHeight="1" spans="1:22">
      <c r="A16" s="15"/>
      <c r="B16" s="16" t="s">
        <v>41</v>
      </c>
      <c r="C16" s="17">
        <v>1</v>
      </c>
      <c r="D16" s="17" t="s">
        <v>25</v>
      </c>
      <c r="E16" s="17">
        <v>1</v>
      </c>
      <c r="F16" s="17" t="s">
        <v>26</v>
      </c>
      <c r="G16" s="18">
        <v>6000</v>
      </c>
      <c r="H16" s="19">
        <v>3000</v>
      </c>
      <c r="I16" s="46" t="s">
        <v>42</v>
      </c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ht="15.95" customHeight="1" spans="1:22">
      <c r="A17" s="15"/>
      <c r="B17" s="16" t="s">
        <v>45</v>
      </c>
      <c r="C17" s="21">
        <v>250</v>
      </c>
      <c r="D17" s="17" t="s">
        <v>46</v>
      </c>
      <c r="E17" s="17">
        <v>1</v>
      </c>
      <c r="F17" s="17" t="s">
        <v>25</v>
      </c>
      <c r="G17" s="22">
        <v>130</v>
      </c>
      <c r="H17" s="23">
        <f>C17*E17*G17</f>
        <v>32500</v>
      </c>
      <c r="I17" s="48" t="s">
        <v>47</v>
      </c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</row>
    <row r="18" s="1" customFormat="1" ht="15.95" customHeight="1" spans="1:22">
      <c r="A18" s="15"/>
      <c r="B18" s="16" t="s">
        <v>48</v>
      </c>
      <c r="C18" s="21">
        <v>27</v>
      </c>
      <c r="D18" s="17" t="s">
        <v>49</v>
      </c>
      <c r="E18" s="17">
        <v>1</v>
      </c>
      <c r="F18" s="17" t="s">
        <v>25</v>
      </c>
      <c r="G18" s="22">
        <v>1350</v>
      </c>
      <c r="H18" s="23">
        <f>C18*E18*G18+405</f>
        <v>36855</v>
      </c>
      <c r="I18" s="49" t="s">
        <v>50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</row>
    <row r="19" s="1" customFormat="1" ht="15.95" customHeight="1" spans="1:22">
      <c r="A19" s="15"/>
      <c r="B19" s="16" t="s">
        <v>51</v>
      </c>
      <c r="C19" s="21">
        <v>250</v>
      </c>
      <c r="D19" s="17" t="s">
        <v>46</v>
      </c>
      <c r="E19" s="17">
        <v>1</v>
      </c>
      <c r="F19" s="17" t="s">
        <v>25</v>
      </c>
      <c r="G19" s="22">
        <v>130</v>
      </c>
      <c r="H19" s="23">
        <f>C19*E19*G19</f>
        <v>32500</v>
      </c>
      <c r="I19" s="48" t="s">
        <v>47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</row>
    <row r="20" s="1" customFormat="1" ht="15.95" customHeight="1" spans="1:22">
      <c r="A20" s="15"/>
      <c r="B20" s="16" t="s">
        <v>54</v>
      </c>
      <c r="C20" s="21">
        <v>50</v>
      </c>
      <c r="D20" s="17" t="s">
        <v>46</v>
      </c>
      <c r="E20" s="17">
        <v>1</v>
      </c>
      <c r="F20" s="17" t="s">
        <v>25</v>
      </c>
      <c r="G20" s="22">
        <v>130</v>
      </c>
      <c r="H20" s="23">
        <f>C20*E20*G20</f>
        <v>6500</v>
      </c>
      <c r="I20" s="48" t="s">
        <v>47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</row>
    <row r="21" ht="15.95" customHeight="1" spans="1:22">
      <c r="A21" s="24" t="s">
        <v>173</v>
      </c>
      <c r="B21" s="25"/>
      <c r="C21" s="26"/>
      <c r="D21" s="26"/>
      <c r="E21" s="26"/>
      <c r="F21" s="26"/>
      <c r="G21" s="27"/>
      <c r="H21" s="28">
        <f>SUM(H11:H20)</f>
        <v>174055</v>
      </c>
      <c r="I21" s="50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</row>
    <row r="22" s="1" customFormat="1" ht="15.95" customHeight="1" spans="1:22">
      <c r="A22" s="29" t="s">
        <v>174</v>
      </c>
      <c r="B22" s="16" t="s">
        <v>55</v>
      </c>
      <c r="C22" s="21">
        <v>1</v>
      </c>
      <c r="D22" s="17" t="s">
        <v>25</v>
      </c>
      <c r="E22" s="17">
        <v>1</v>
      </c>
      <c r="F22" s="17" t="s">
        <v>25</v>
      </c>
      <c r="G22" s="22">
        <v>223</v>
      </c>
      <c r="H22" s="23">
        <f>C22*E22*G22</f>
        <v>223</v>
      </c>
      <c r="I22" s="49" t="s">
        <v>56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</row>
    <row r="23" s="1" customFormat="1" ht="16.5" spans="1:22">
      <c r="A23" s="30"/>
      <c r="B23" s="31" t="s">
        <v>80</v>
      </c>
      <c r="C23" s="31">
        <v>20</v>
      </c>
      <c r="D23" s="32" t="s">
        <v>76</v>
      </c>
      <c r="E23" s="17">
        <v>1</v>
      </c>
      <c r="F23" s="17" t="s">
        <v>25</v>
      </c>
      <c r="G23" s="33"/>
      <c r="H23" s="23">
        <v>886.1</v>
      </c>
      <c r="I23" s="51" t="s">
        <v>81</v>
      </c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</row>
    <row r="24" s="1" customFormat="1" ht="16.5" spans="1:22">
      <c r="A24" s="30"/>
      <c r="B24" s="31" t="s">
        <v>82</v>
      </c>
      <c r="C24" s="31">
        <v>15</v>
      </c>
      <c r="D24" s="32" t="s">
        <v>76</v>
      </c>
      <c r="E24" s="17">
        <v>1</v>
      </c>
      <c r="F24" s="17" t="s">
        <v>25</v>
      </c>
      <c r="G24" s="33">
        <v>0</v>
      </c>
      <c r="H24" s="23">
        <v>232</v>
      </c>
      <c r="I24" s="51" t="s">
        <v>83</v>
      </c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</row>
    <row r="25" s="1" customFormat="1" ht="16.5" spans="1:22">
      <c r="A25" s="30"/>
      <c r="B25" s="31" t="s">
        <v>86</v>
      </c>
      <c r="C25" s="31">
        <v>6</v>
      </c>
      <c r="D25" s="32" t="s">
        <v>87</v>
      </c>
      <c r="E25" s="17">
        <v>1</v>
      </c>
      <c r="F25" s="17" t="s">
        <v>25</v>
      </c>
      <c r="G25" s="33">
        <v>0</v>
      </c>
      <c r="H25" s="23">
        <f>G25*E25*C25</f>
        <v>0</v>
      </c>
      <c r="I25" s="51" t="s">
        <v>88</v>
      </c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</row>
    <row r="26" s="1" customFormat="1" ht="16.5" spans="1:22">
      <c r="A26" s="30"/>
      <c r="B26" s="31" t="s">
        <v>96</v>
      </c>
      <c r="C26" s="34">
        <v>6</v>
      </c>
      <c r="D26" s="32" t="s">
        <v>76</v>
      </c>
      <c r="E26" s="17">
        <v>1</v>
      </c>
      <c r="F26" s="17" t="s">
        <v>25</v>
      </c>
      <c r="G26" s="33">
        <v>0</v>
      </c>
      <c r="H26" s="23">
        <f>G26*E26*C26</f>
        <v>0</v>
      </c>
      <c r="I26" s="53" t="s">
        <v>97</v>
      </c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</row>
    <row r="27" s="1" customFormat="1" ht="16.5" spans="1:22">
      <c r="A27" s="30"/>
      <c r="B27" s="31" t="s">
        <v>103</v>
      </c>
      <c r="C27" s="34">
        <v>300</v>
      </c>
      <c r="D27" s="32" t="s">
        <v>76</v>
      </c>
      <c r="E27" s="17">
        <v>1</v>
      </c>
      <c r="F27" s="17" t="s">
        <v>25</v>
      </c>
      <c r="G27" s="33">
        <v>0</v>
      </c>
      <c r="H27" s="23">
        <v>766</v>
      </c>
      <c r="I27" s="53" t="s">
        <v>104</v>
      </c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</row>
    <row r="28" s="1" customFormat="1" ht="16.5" spans="1:22">
      <c r="A28" s="30"/>
      <c r="B28" s="31" t="s">
        <v>105</v>
      </c>
      <c r="C28" s="34">
        <v>8</v>
      </c>
      <c r="D28" s="32" t="s">
        <v>76</v>
      </c>
      <c r="E28" s="17">
        <v>1</v>
      </c>
      <c r="F28" s="17" t="s">
        <v>25</v>
      </c>
      <c r="G28" s="33">
        <v>0</v>
      </c>
      <c r="H28" s="23">
        <v>484.64</v>
      </c>
      <c r="I28" s="53" t="s">
        <v>106</v>
      </c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</row>
    <row r="29" s="1" customFormat="1" ht="16.5" spans="1:22">
      <c r="A29" s="30"/>
      <c r="B29" s="31" t="s">
        <v>107</v>
      </c>
      <c r="C29" s="34">
        <v>1</v>
      </c>
      <c r="D29" s="32" t="s">
        <v>87</v>
      </c>
      <c r="E29" s="17">
        <v>1</v>
      </c>
      <c r="F29" s="17" t="s">
        <v>25</v>
      </c>
      <c r="G29" s="33">
        <v>0</v>
      </c>
      <c r="H29" s="23">
        <v>749</v>
      </c>
      <c r="I29" s="53" t="s">
        <v>108</v>
      </c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</row>
    <row r="30" ht="16.5" spans="1:22">
      <c r="A30" s="30"/>
      <c r="B30" s="16" t="s">
        <v>145</v>
      </c>
      <c r="C30" s="17">
        <v>1</v>
      </c>
      <c r="D30" s="17" t="s">
        <v>46</v>
      </c>
      <c r="E30" s="17">
        <v>1</v>
      </c>
      <c r="F30" s="17" t="s">
        <v>26</v>
      </c>
      <c r="G30" s="33">
        <v>0</v>
      </c>
      <c r="H30" s="22">
        <f t="shared" ref="H30:H33" si="0">C30*E30*G30</f>
        <v>0</v>
      </c>
      <c r="I30" s="54" t="s">
        <v>146</v>
      </c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</row>
    <row r="31" ht="16.5" spans="1:22">
      <c r="A31" s="30"/>
      <c r="B31" s="16" t="s">
        <v>147</v>
      </c>
      <c r="C31" s="17">
        <v>1</v>
      </c>
      <c r="D31" s="17" t="s">
        <v>46</v>
      </c>
      <c r="E31" s="17">
        <v>1</v>
      </c>
      <c r="F31" s="17" t="s">
        <v>25</v>
      </c>
      <c r="G31" s="33">
        <v>1829</v>
      </c>
      <c r="H31" s="22">
        <f>G31*E31*C31</f>
        <v>1829</v>
      </c>
      <c r="I31" s="54" t="s">
        <v>148</v>
      </c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</row>
    <row r="32" ht="16.5" spans="1:22">
      <c r="A32" s="30"/>
      <c r="B32" s="16" t="s">
        <v>149</v>
      </c>
      <c r="C32" s="17">
        <v>1</v>
      </c>
      <c r="D32" s="17" t="s">
        <v>46</v>
      </c>
      <c r="E32" s="17">
        <v>1</v>
      </c>
      <c r="F32" s="17" t="s">
        <v>26</v>
      </c>
      <c r="G32" s="33">
        <v>775</v>
      </c>
      <c r="H32" s="22">
        <f t="shared" si="0"/>
        <v>775</v>
      </c>
      <c r="I32" s="54" t="s">
        <v>146</v>
      </c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</row>
    <row r="33" s="1" customFormat="1" ht="16.5" spans="1:22">
      <c r="A33" s="30"/>
      <c r="B33" s="16" t="s">
        <v>163</v>
      </c>
      <c r="C33" s="17">
        <v>1</v>
      </c>
      <c r="D33" s="17" t="s">
        <v>25</v>
      </c>
      <c r="E33" s="17">
        <v>1</v>
      </c>
      <c r="F33" s="17" t="s">
        <v>25</v>
      </c>
      <c r="G33" s="33">
        <v>65</v>
      </c>
      <c r="H33" s="22">
        <f t="shared" si="0"/>
        <v>65</v>
      </c>
      <c r="I33" s="55" t="s">
        <v>164</v>
      </c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</row>
    <row r="34" s="1" customFormat="1" ht="16.5" spans="1:22">
      <c r="A34" s="30"/>
      <c r="B34" s="16" t="s">
        <v>163</v>
      </c>
      <c r="C34" s="17">
        <v>1</v>
      </c>
      <c r="D34" s="17" t="s">
        <v>25</v>
      </c>
      <c r="E34" s="17">
        <v>1</v>
      </c>
      <c r="F34" s="17" t="s">
        <v>25</v>
      </c>
      <c r="G34" s="33">
        <v>63</v>
      </c>
      <c r="H34" s="22">
        <f>C34*E34*G34</f>
        <v>63</v>
      </c>
      <c r="I34" s="55" t="s">
        <v>165</v>
      </c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</row>
    <row r="35" s="1" customFormat="1" ht="16.5" spans="1:22">
      <c r="A35" s="30"/>
      <c r="B35" s="16" t="s">
        <v>163</v>
      </c>
      <c r="C35" s="17">
        <v>1</v>
      </c>
      <c r="D35" s="17" t="s">
        <v>25</v>
      </c>
      <c r="E35" s="17">
        <v>1</v>
      </c>
      <c r="F35" s="17" t="s">
        <v>25</v>
      </c>
      <c r="G35" s="33">
        <v>385</v>
      </c>
      <c r="H35" s="22">
        <f>C35*E35*G35</f>
        <v>385</v>
      </c>
      <c r="I35" s="55" t="s">
        <v>166</v>
      </c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</row>
    <row r="36" s="1" customFormat="1" ht="16.5" spans="1:22">
      <c r="A36" s="24" t="s">
        <v>155</v>
      </c>
      <c r="B36" s="25"/>
      <c r="C36" s="26"/>
      <c r="D36" s="26"/>
      <c r="E36" s="26"/>
      <c r="F36" s="26"/>
      <c r="G36" s="27"/>
      <c r="H36" s="28">
        <f>SUM(H22:H35)</f>
        <v>6457.74</v>
      </c>
      <c r="I36" s="50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</row>
    <row r="37" ht="16.5" spans="1:22">
      <c r="A37" s="35" t="s">
        <v>167</v>
      </c>
      <c r="B37" s="36"/>
      <c r="C37" s="36"/>
      <c r="D37" s="36"/>
      <c r="E37" s="36"/>
      <c r="F37" s="36"/>
      <c r="G37" s="37"/>
      <c r="H37" s="38">
        <f>H21+H36</f>
        <v>180512.74</v>
      </c>
      <c r="I37" s="56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</row>
    <row r="38" ht="16" customHeight="1"/>
    <row r="39" ht="19" customHeight="1"/>
    <row r="40" ht="29" customHeight="1"/>
    <row r="41" ht="21" customHeight="1"/>
  </sheetData>
  <mergeCells count="9">
    <mergeCell ref="C8:H8"/>
    <mergeCell ref="C9:F9"/>
    <mergeCell ref="G9:H9"/>
    <mergeCell ref="A21:B21"/>
    <mergeCell ref="A36:B36"/>
    <mergeCell ref="A37:G37"/>
    <mergeCell ref="A11:A20"/>
    <mergeCell ref="A22:A35"/>
    <mergeCell ref="A8:B10"/>
  </mergeCells>
  <pageMargins left="0.707638888888889" right="0.707638888888889" top="0.747916666666667" bottom="0.747916666666667" header="0.313888888888889" footer="0.313888888888889"/>
  <pageSetup paperSize="9" fitToHeight="2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团总成本</vt:lpstr>
      <vt:lpstr>集团成本</vt:lpstr>
      <vt:lpstr>会展成本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忏摩</cp:lastModifiedBy>
  <dcterms:created xsi:type="dcterms:W3CDTF">2012-11-28T09:47:00Z</dcterms:created>
  <cp:lastPrinted>2015-07-08T03:40:00Z</cp:lastPrinted>
  <dcterms:modified xsi:type="dcterms:W3CDTF">2017-12-12T06:38:07Z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