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烟台万达文华酒店" sheetId="13" r:id="rId1"/>
  </sheets>
  <calcPr calcId="144525" concurrentCalc="0"/>
</workbook>
</file>

<file path=xl/sharedStrings.xml><?xml version="1.0" encoding="utf-8"?>
<sst xmlns="http://schemas.openxmlformats.org/spreadsheetml/2006/main" count="54">
  <si>
    <t>报价人</t>
  </si>
  <si>
    <t>中国康辉旅行社集团有限责任公司
China Comfort Travel Group</t>
  </si>
  <si>
    <t>报价时间</t>
  </si>
  <si>
    <t>2017.10.23</t>
  </si>
  <si>
    <t>时间:</t>
  </si>
  <si>
    <t>2017年11月29日-12月1日</t>
  </si>
  <si>
    <t>地点：</t>
  </si>
  <si>
    <t>烟台万达文化酒店（芝罘区 胜利路139号 ，近南大街/第一海水浴场 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</si>
  <si>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</si>
  <si>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</si>
  <si>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</si>
  <si>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</si>
  <si>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</si>
  <si>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</si>
  <si>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</si>
  <si>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</si>
  <si>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</si>
  <si>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</si>
  <si>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</si>
  <si>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</si>
  <si>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</si>
  <si>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</si>
  <si>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</si>
  <si>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</si>
  <si>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</si>
  <si>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</si>
  <si>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</si>
  <si>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11.30号全天会议室(宴会厅）</t>
  </si>
  <si>
    <t>次</t>
  </si>
  <si>
    <t>350平 可容纳150人课桌式 含投影仪及幕布，音响设备</t>
  </si>
  <si>
    <t>会议合计Total</t>
  </si>
  <si>
    <t>用餐</t>
  </si>
  <si>
    <t>自助午餐</t>
  </si>
  <si>
    <t>人</t>
  </si>
  <si>
    <t>围桌晚宴</t>
  </si>
  <si>
    <t>桌</t>
  </si>
  <si>
    <t>含软饮两瓶</t>
  </si>
  <si>
    <t>12.1号中午简餐</t>
  </si>
  <si>
    <t>用餐合计Total</t>
  </si>
  <si>
    <t xml:space="preserve">          外出用车</t>
  </si>
  <si>
    <t>12.1号PDC工厂参观</t>
  </si>
  <si>
    <t>车</t>
  </si>
  <si>
    <t>交通合计Total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</si>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</sst>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7" formatCode="&quot;￥&quot;#,##0.00;&quot;￥&quot;\-#,##0.00"/>
    <numFmt numFmtId="176" formatCode="\¥#,##0.00_);[Red]\(\¥#,##0.00\)"/>
    <numFmt numFmtId="177" formatCode="_-\¥\ * #,##0.00_-;\-\¥\ * #,##0.00_-;_-\¥\ * &quot;-&quot;??_-;_-@_-"/>
    <numFmt numFmtId="41" formatCode="_ * #,##0_ ;_ * \-#,##0_ ;_ * &quot;-&quot;_ ;_ @_ "/>
    <numFmt numFmtId="178" formatCode="0;[Red]0"/>
    <numFmt numFmtId="179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7" borderId="32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8" fillId="0" borderId="30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23" fillId="31" borderId="32" applyNumberFormat="0" applyAlignment="0" applyProtection="0">
      <alignment vertical="center"/>
    </xf>
    <xf numFmtId="0" fontId="18" fillId="20" borderId="33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6" fontId="1" fillId="0" borderId="9" xfId="8" applyNumberFormat="1" applyFont="1" applyFill="1" applyBorder="1" applyAlignment="1">
      <alignment horizontal="center" vertical="center" wrapText="1"/>
    </xf>
    <xf numFmtId="176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2" borderId="17" xfId="8" applyNumberFormat="1" applyFont="1" applyFill="1" applyBorder="1" applyAlignment="1">
      <alignment vertical="center"/>
    </xf>
    <xf numFmtId="176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6" fontId="2" fillId="0" borderId="18" xfId="8" applyNumberFormat="1" applyFont="1" applyFill="1" applyBorder="1" applyAlignment="1">
      <alignment horizontal="center" vertical="center" wrapText="1"/>
    </xf>
    <xf numFmtId="176" fontId="3" fillId="4" borderId="9" xfId="8" applyNumberFormat="1" applyFont="1" applyFill="1" applyBorder="1" applyAlignment="1">
      <alignment horizontal="center" vertical="center" wrapText="1"/>
    </xf>
    <xf numFmtId="176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6" fontId="2" fillId="2" borderId="17" xfId="8" applyNumberFormat="1" applyFont="1" applyFill="1" applyBorder="1" applyAlignment="1">
      <alignment horizontal="left" vertical="center"/>
    </xf>
    <xf numFmtId="176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6" fontId="2" fillId="0" borderId="15" xfId="8" applyNumberFormat="1" applyFont="1" applyFill="1" applyBorder="1" applyAlignment="1">
      <alignment horizontal="center" vertical="center" wrapText="1"/>
    </xf>
    <xf numFmtId="176" fontId="1" fillId="4" borderId="10" xfId="8" applyNumberFormat="1" applyFont="1" applyFill="1" applyBorder="1" applyAlignment="1">
      <alignment horizontal="center" vertical="center" wrapText="1"/>
    </xf>
    <xf numFmtId="176" fontId="1" fillId="4" borderId="11" xfId="8" applyNumberFormat="1" applyFont="1" applyFill="1" applyBorder="1" applyAlignment="1">
      <alignment horizontal="center" vertical="center" wrapText="1"/>
    </xf>
    <xf numFmtId="176" fontId="1" fillId="0" borderId="10" xfId="8" applyNumberFormat="1" applyFont="1" applyFill="1" applyBorder="1" applyAlignment="1">
      <alignment horizontal="center" vertical="center" wrapText="1"/>
    </xf>
    <xf numFmtId="176" fontId="1" fillId="0" borderId="15" xfId="8" applyNumberFormat="1" applyFont="1" applyFill="1" applyBorder="1" applyAlignment="1">
      <alignment horizontal="center" vertical="center" wrapText="1"/>
    </xf>
    <xf numFmtId="176" fontId="2" fillId="0" borderId="15" xfId="8" applyNumberFormat="1" applyFont="1" applyFill="1" applyBorder="1" applyAlignment="1">
      <alignment horizontal="left" vertical="center"/>
    </xf>
    <xf numFmtId="176" fontId="1" fillId="0" borderId="15" xfId="8" applyNumberFormat="1" applyFont="1" applyFill="1" applyBorder="1" applyAlignment="1">
      <alignment horizontal="center" vertical="center"/>
    </xf>
    <xf numFmtId="178" fontId="2" fillId="0" borderId="15" xfId="8" applyNumberFormat="1" applyFont="1" applyFill="1" applyBorder="1" applyAlignment="1">
      <alignment horizontal="center" vertical="center"/>
    </xf>
    <xf numFmtId="176" fontId="2" fillId="0" borderId="15" xfId="8" applyNumberFormat="1" applyFont="1" applyFill="1" applyBorder="1" applyAlignment="1">
      <alignment horizontal="center" vertical="center"/>
    </xf>
    <xf numFmtId="7" fontId="1" fillId="0" borderId="15" xfId="8" applyNumberFormat="1" applyFont="1" applyFill="1" applyBorder="1" applyAlignment="1">
      <alignment horizontal="right" vertical="center"/>
    </xf>
    <xf numFmtId="176" fontId="2" fillId="4" borderId="17" xfId="8" applyNumberFormat="1" applyFont="1" applyFill="1" applyBorder="1" applyAlignment="1">
      <alignment horizontal="center" vertical="center"/>
    </xf>
    <xf numFmtId="176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6" fontId="2" fillId="6" borderId="17" xfId="8" applyNumberFormat="1" applyFont="1" applyFill="1" applyBorder="1" applyAlignment="1">
      <alignment horizontal="center" vertical="center"/>
    </xf>
    <xf numFmtId="176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6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center" vertical="center" wrapText="1"/>
    </xf>
    <xf numFmtId="176" fontId="1" fillId="0" borderId="28" xfId="0" applyNumberFormat="1" applyFont="1" applyFill="1" applyBorder="1" applyAlignment="1">
      <alignment horizontal="left" vertical="center"/>
    </xf>
    <xf numFmtId="176" fontId="1" fillId="0" borderId="28" xfId="0" applyNumberFormat="1" applyFont="1" applyFill="1" applyBorder="1" applyAlignment="1">
      <alignment horizontal="left" vertical="center"/>
    </xf>
    <xf numFmtId="7" fontId="2" fillId="0" borderId="15" xfId="0" applyNumberFormat="1" applyFont="1" applyFill="1" applyBorder="1" applyAlignment="1">
      <alignment horizontal="right" vertical="center"/>
    </xf>
    <xf numFmtId="176" fontId="2" fillId="0" borderId="15" xfId="0" applyNumberFormat="1" applyFont="1" applyFill="1" applyBorder="1" applyAlignment="1">
      <alignment horizontal="center" vertical="center"/>
    </xf>
    <xf numFmtId="7" fontId="7" fillId="4" borderId="15" xfId="0" applyNumberFormat="1" applyFont="1" applyFill="1" applyBorder="1" applyAlignment="1">
      <alignment horizontal="right" vertical="center"/>
    </xf>
    <xf numFmtId="176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6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6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6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4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7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8"/>
      <c r="J6" s="79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80"/>
      <c r="J7" s="81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82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83">
        <f>D9*F9*H9</f>
        <v>0</v>
      </c>
      <c r="J9" s="84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83">
        <f>H10*D10*F10</f>
        <v>0</v>
      </c>
      <c r="J10" s="84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5">
        <f>SUM(I9:I10)</f>
        <v>0</v>
      </c>
      <c r="J11" s="86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18000</v>
      </c>
      <c r="I12" s="83">
        <f>H12*F12*D12</f>
        <v>18000</v>
      </c>
      <c r="J12" s="87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85">
        <f>SUM(I12:I12)</f>
        <v>18000</v>
      </c>
      <c r="J13" s="86"/>
    </row>
    <row r="14" customFormat="1" ht="15.95" customHeight="1" spans="1:10">
      <c r="A14" s="48" t="s">
        <v>31</v>
      </c>
      <c r="B14" s="49" t="s">
        <v>32</v>
      </c>
      <c r="C14" s="50"/>
      <c r="D14" s="41">
        <v>100</v>
      </c>
      <c r="E14" s="42" t="s">
        <v>33</v>
      </c>
      <c r="F14" s="43">
        <v>1</v>
      </c>
      <c r="G14" s="42" t="s">
        <v>28</v>
      </c>
      <c r="H14" s="44">
        <v>148</v>
      </c>
      <c r="I14" s="83">
        <f t="shared" ref="I12:I15" si="0">H14*F14*D14</f>
        <v>14800</v>
      </c>
      <c r="J14" s="87"/>
    </row>
    <row r="15" customFormat="1" ht="16.5" spans="1:10">
      <c r="A15" s="48"/>
      <c r="B15" s="51" t="s">
        <v>34</v>
      </c>
      <c r="C15" s="30"/>
      <c r="D15" s="41">
        <v>10</v>
      </c>
      <c r="E15" s="42" t="s">
        <v>35</v>
      </c>
      <c r="F15" s="43">
        <v>1</v>
      </c>
      <c r="G15" s="32" t="s">
        <v>28</v>
      </c>
      <c r="H15" s="44">
        <v>1800</v>
      </c>
      <c r="I15" s="83">
        <f t="shared" si="0"/>
        <v>18000</v>
      </c>
      <c r="J15" s="88" t="s">
        <v>36</v>
      </c>
    </row>
    <row r="16" customFormat="1" ht="16.5" spans="1:10">
      <c r="A16" s="48"/>
      <c r="B16" s="52" t="s">
        <v>37</v>
      </c>
      <c r="C16" s="52"/>
      <c r="D16" s="41">
        <v>100</v>
      </c>
      <c r="E16" s="42" t="s">
        <v>33</v>
      </c>
      <c r="F16" s="43">
        <v>1</v>
      </c>
      <c r="G16" s="32" t="s">
        <v>28</v>
      </c>
      <c r="H16" s="44">
        <v>5000</v>
      </c>
      <c r="I16" s="83">
        <v>5000</v>
      </c>
      <c r="J16" s="89"/>
    </row>
    <row r="17" customFormat="1" ht="15" spans="1:10">
      <c r="A17" s="45" t="s">
        <v>38</v>
      </c>
      <c r="B17" s="46"/>
      <c r="C17" s="46"/>
      <c r="D17" s="46"/>
      <c r="E17" s="46"/>
      <c r="F17" s="46"/>
      <c r="G17" s="46"/>
      <c r="H17" s="47"/>
      <c r="I17" s="85">
        <f>I14+I15+I16</f>
        <v>37800</v>
      </c>
      <c r="J17" s="86"/>
    </row>
    <row r="18" customFormat="1" ht="16.5" spans="1:10">
      <c r="A18" s="53" t="s">
        <v>39</v>
      </c>
      <c r="B18" s="54" t="s">
        <v>40</v>
      </c>
      <c r="C18" s="54"/>
      <c r="D18" s="55">
        <v>2</v>
      </c>
      <c r="E18" s="56" t="s">
        <v>41</v>
      </c>
      <c r="F18" s="55">
        <v>1</v>
      </c>
      <c r="G18" s="56" t="s">
        <v>28</v>
      </c>
      <c r="H18" s="57">
        <v>1500</v>
      </c>
      <c r="I18" s="90">
        <f>D18*F18*H18</f>
        <v>3000</v>
      </c>
      <c r="J18" s="91"/>
    </row>
    <row r="19" customFormat="1" ht="15" spans="1:10">
      <c r="A19" s="45" t="s">
        <v>42</v>
      </c>
      <c r="B19" s="46"/>
      <c r="C19" s="46"/>
      <c r="D19" s="46"/>
      <c r="E19" s="46"/>
      <c r="F19" s="46"/>
      <c r="G19" s="46"/>
      <c r="H19" s="47"/>
      <c r="I19" s="85">
        <f>I18</f>
        <v>3000</v>
      </c>
      <c r="J19" s="86"/>
    </row>
    <row r="20" customFormat="1" ht="16.5" spans="1:10">
      <c r="A20" s="58" t="s">
        <v>43</v>
      </c>
      <c r="B20" s="59" t="s">
        <v>44</v>
      </c>
      <c r="C20" s="59"/>
      <c r="D20" s="60">
        <v>1</v>
      </c>
      <c r="E20" s="60" t="s">
        <v>33</v>
      </c>
      <c r="F20" s="60">
        <v>3</v>
      </c>
      <c r="G20" s="60" t="s">
        <v>28</v>
      </c>
      <c r="H20" s="61">
        <v>100</v>
      </c>
      <c r="I20" s="92">
        <f>F20*D20*H20</f>
        <v>300</v>
      </c>
      <c r="J20" s="93"/>
    </row>
    <row r="21" customFormat="1" ht="16.5" spans="1:10">
      <c r="A21" s="58"/>
      <c r="B21" s="59" t="s">
        <v>45</v>
      </c>
      <c r="C21" s="59"/>
      <c r="D21" s="60">
        <v>1</v>
      </c>
      <c r="E21" s="60" t="s">
        <v>33</v>
      </c>
      <c r="F21" s="60">
        <v>2</v>
      </c>
      <c r="G21" s="60" t="s">
        <v>28</v>
      </c>
      <c r="H21" s="61">
        <v>1500</v>
      </c>
      <c r="I21" s="92">
        <f t="shared" ref="I21:I23" si="1">H21*F21*D21</f>
        <v>3000</v>
      </c>
      <c r="J21" s="93"/>
    </row>
    <row r="22" customFormat="1" ht="16.5" spans="1:10">
      <c r="A22" s="58"/>
      <c r="B22" s="59" t="s">
        <v>46</v>
      </c>
      <c r="C22" s="59"/>
      <c r="D22" s="60">
        <v>1</v>
      </c>
      <c r="E22" s="60" t="s">
        <v>33</v>
      </c>
      <c r="F22" s="60">
        <v>2</v>
      </c>
      <c r="G22" s="60" t="s">
        <v>28</v>
      </c>
      <c r="H22" s="61">
        <v>500</v>
      </c>
      <c r="I22" s="92">
        <f t="shared" si="1"/>
        <v>1000</v>
      </c>
      <c r="J22" s="93"/>
    </row>
    <row r="23" customFormat="1" ht="16.5" spans="1:10">
      <c r="A23" s="58"/>
      <c r="B23" s="59" t="s">
        <v>43</v>
      </c>
      <c r="C23" s="59"/>
      <c r="D23" s="60">
        <v>1</v>
      </c>
      <c r="E23" s="60" t="s">
        <v>33</v>
      </c>
      <c r="F23" s="60">
        <v>3</v>
      </c>
      <c r="G23" s="60" t="s">
        <v>28</v>
      </c>
      <c r="H23" s="61">
        <v>500</v>
      </c>
      <c r="I23" s="92">
        <f t="shared" si="1"/>
        <v>1500</v>
      </c>
      <c r="J23" s="93"/>
    </row>
    <row r="24" customFormat="1" ht="15" spans="1:10">
      <c r="A24" s="45" t="s">
        <v>47</v>
      </c>
      <c r="B24" s="46"/>
      <c r="C24" s="46"/>
      <c r="D24" s="46"/>
      <c r="E24" s="46"/>
      <c r="F24" s="46"/>
      <c r="G24" s="46"/>
      <c r="H24" s="47"/>
      <c r="I24" s="85">
        <f>I20+I21+I22+I23</f>
        <v>5800</v>
      </c>
      <c r="J24" s="86"/>
    </row>
    <row r="25" customFormat="1" ht="15" spans="1:10">
      <c r="A25" s="62" t="s">
        <v>48</v>
      </c>
      <c r="B25" s="63"/>
      <c r="C25" s="63"/>
      <c r="D25" s="63"/>
      <c r="E25" s="63"/>
      <c r="F25" s="63"/>
      <c r="G25" s="63"/>
      <c r="H25" s="64"/>
      <c r="I25" s="94">
        <f>I13+I17+I19+I24</f>
        <v>64600</v>
      </c>
      <c r="J25" s="95"/>
    </row>
    <row r="26" customFormat="1" ht="15" spans="1:10">
      <c r="A26" s="62" t="s">
        <v>49</v>
      </c>
      <c r="B26" s="63"/>
      <c r="C26" s="63"/>
      <c r="D26" s="63"/>
      <c r="E26" s="63"/>
      <c r="F26" s="63"/>
      <c r="G26" s="63"/>
      <c r="H26" s="65"/>
      <c r="I26" s="94">
        <f>I25*0.1</f>
        <v>6460</v>
      </c>
      <c r="J26" s="95"/>
    </row>
    <row r="27" customFormat="1" ht="15" spans="1:10">
      <c r="A27" s="62" t="s">
        <v>50</v>
      </c>
      <c r="B27" s="63"/>
      <c r="C27" s="63"/>
      <c r="D27" s="63"/>
      <c r="E27" s="63"/>
      <c r="F27" s="63"/>
      <c r="G27" s="63"/>
      <c r="H27" s="65"/>
      <c r="I27" s="94">
        <f>SUM(I25:I26)</f>
        <v>71060</v>
      </c>
      <c r="J27" s="95"/>
    </row>
    <row r="28" customFormat="1" ht="15" spans="1:10">
      <c r="A28" s="66" t="s">
        <v>51</v>
      </c>
      <c r="B28" s="67"/>
      <c r="C28" s="67"/>
      <c r="D28" s="68"/>
      <c r="E28" s="69"/>
      <c r="F28" s="69"/>
      <c r="G28" s="69"/>
      <c r="H28" s="70"/>
      <c r="I28" s="96">
        <f>I27*0.06</f>
        <v>4263.6</v>
      </c>
      <c r="J28" s="97"/>
    </row>
    <row r="29" customFormat="1" ht="21.75" spans="1:10">
      <c r="A29" s="71" t="s">
        <v>52</v>
      </c>
      <c r="B29" s="72"/>
      <c r="C29" s="73"/>
      <c r="D29" s="74"/>
      <c r="E29" s="75"/>
      <c r="F29" s="75"/>
      <c r="G29" s="75"/>
      <c r="H29" s="76"/>
      <c r="I29" s="98">
        <f>SUM(I27:I28)</f>
        <v>75323.6</v>
      </c>
      <c r="J29" s="99"/>
    </row>
    <row r="31" spans="1:1">
      <c r="A31" t="s">
        <v>53</v>
      </c>
    </row>
  </sheetData>
  <mergeCells count="29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B18:C18"/>
    <mergeCell ref="A19:H19"/>
    <mergeCell ref="B20:C20"/>
    <mergeCell ref="B21:C21"/>
    <mergeCell ref="B22:C22"/>
    <mergeCell ref="B23:C23"/>
    <mergeCell ref="A24:H24"/>
    <mergeCell ref="A29:C29"/>
    <mergeCell ref="A9:A10"/>
    <mergeCell ref="A14:A16"/>
    <mergeCell ref="A20:A23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烟台万达文华酒店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2017-11-15T06:27:02Z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