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110" windowHeight="9225" tabRatio="684"/>
  </bookViews>
  <sheets>
    <sheet name="报价" sheetId="4" r:id="rId1"/>
    <sheet name="台湾研修（北京出发）" sheetId="5" state="hidden" r:id="rId2"/>
  </sheets>
  <definedNames>
    <definedName name="_xlnm.Print_Area" localSheetId="0">报价!$A$1:$H$143</definedName>
  </definedNames>
  <calcPr calcId="125725" concurrentCalc="0"/>
</workbook>
</file>

<file path=xl/calcChain.xml><?xml version="1.0" encoding="utf-8"?>
<calcChain xmlns="http://schemas.openxmlformats.org/spreadsheetml/2006/main">
  <c r="H129" i="4"/>
  <c r="H138"/>
  <c r="H139"/>
  <c r="H135"/>
  <c r="H118"/>
  <c r="H117"/>
  <c r="H116"/>
  <c r="H115"/>
  <c r="H114"/>
  <c r="H128"/>
  <c r="H124"/>
  <c r="H121"/>
  <c r="H122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9"/>
  <c r="H120"/>
  <c r="H123"/>
  <c r="H125"/>
  <c r="H126"/>
  <c r="H127"/>
  <c r="H130"/>
  <c r="H131"/>
  <c r="H132"/>
  <c r="H133"/>
  <c r="H134"/>
  <c r="H136"/>
  <c r="H137"/>
  <c r="H15"/>
  <c r="H58"/>
  <c r="D11"/>
  <c r="H140"/>
  <c r="H141"/>
  <c r="H17" i="5"/>
  <c r="H21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0"/>
  <c r="H19"/>
  <c r="H18"/>
  <c r="H16"/>
  <c r="H15"/>
  <c r="H44"/>
  <c r="H45"/>
  <c r="H46"/>
  <c r="H47"/>
  <c r="H48"/>
  <c r="D11"/>
</calcChain>
</file>

<file path=xl/sharedStrings.xml><?xml version="1.0" encoding="utf-8"?>
<sst xmlns="http://schemas.openxmlformats.org/spreadsheetml/2006/main" count="405" uniqueCount="286">
  <si>
    <t>报   价   书</t>
  </si>
  <si>
    <t>致：丰田汽车（中国）投资有限公司</t>
  </si>
  <si>
    <t>以下内容请仔细查阅。对于贵部的疑问及请求，我们将作全面周至的解答和服务。</t>
  </si>
  <si>
    <t>件　　　 名：</t>
  </si>
  <si>
    <t>合 計 金 額：</t>
  </si>
  <si>
    <t>内容</t>
  </si>
  <si>
    <t>数量</t>
  </si>
  <si>
    <t>单位</t>
  </si>
  <si>
    <t>机票</t>
  </si>
  <si>
    <t>次/人</t>
  </si>
  <si>
    <t>酒店</t>
  </si>
  <si>
    <t>间/天</t>
  </si>
  <si>
    <t>场</t>
  </si>
  <si>
    <t>台北</t>
  </si>
  <si>
    <t>人/餐</t>
  </si>
  <si>
    <t>门票</t>
  </si>
  <si>
    <t>景区门票</t>
  </si>
  <si>
    <t>用车</t>
  </si>
  <si>
    <t>台湾全程车辆</t>
  </si>
  <si>
    <t>辆/全程</t>
  </si>
  <si>
    <t>人工</t>
  </si>
  <si>
    <t>领队机票</t>
  </si>
  <si>
    <t>北京/香港-台北-香港/北京</t>
  </si>
  <si>
    <t>人/次</t>
  </si>
  <si>
    <t>领队酒店</t>
  </si>
  <si>
    <t>领队用餐</t>
  </si>
  <si>
    <t>领队工资</t>
  </si>
  <si>
    <t>人/天</t>
  </si>
  <si>
    <t>导游工资</t>
  </si>
  <si>
    <t>其他</t>
  </si>
  <si>
    <t>份</t>
  </si>
  <si>
    <t>个</t>
  </si>
  <si>
    <t>套</t>
  </si>
  <si>
    <t>相框</t>
  </si>
  <si>
    <t>人</t>
  </si>
  <si>
    <t>人/份</t>
  </si>
  <si>
    <t xml:space="preserve">   小              计  </t>
  </si>
  <si>
    <t>服务费</t>
  </si>
  <si>
    <t>税金</t>
  </si>
  <si>
    <t>合计</t>
  </si>
  <si>
    <t>单价</t>
    <phoneticPr fontId="11" type="noConversion"/>
  </si>
  <si>
    <t>总价</t>
    <phoneticPr fontId="11" type="noConversion"/>
  </si>
  <si>
    <t>次数</t>
    <phoneticPr fontId="11" type="noConversion"/>
  </si>
  <si>
    <r>
      <t>Day2</t>
    </r>
    <r>
      <rPr>
        <sz val="11"/>
        <rFont val="黑体"/>
        <family val="3"/>
        <charset val="134"/>
      </rPr>
      <t>午餐 飞机餐</t>
    </r>
    <phoneticPr fontId="11" type="noConversion"/>
  </si>
  <si>
    <r>
      <t>D</t>
    </r>
    <r>
      <rPr>
        <sz val="11"/>
        <rFont val="黑体"/>
        <family val="3"/>
        <charset val="134"/>
      </rPr>
      <t>ay3</t>
    </r>
    <r>
      <rPr>
        <sz val="11"/>
        <rFont val="黑体"/>
        <family val="3"/>
        <charset val="134"/>
      </rPr>
      <t xml:space="preserve">午餐 </t>
    </r>
    <phoneticPr fontId="11" type="noConversion"/>
  </si>
  <si>
    <t xml:space="preserve">Day4午餐 </t>
    <phoneticPr fontId="11" type="noConversion"/>
  </si>
  <si>
    <t>用餐</t>
    <phoneticPr fontId="11" type="noConversion"/>
  </si>
  <si>
    <t>辆</t>
    <phoneticPr fontId="11" type="noConversion"/>
  </si>
  <si>
    <t>4晚住宿</t>
    <phoneticPr fontId="11" type="noConversion"/>
  </si>
  <si>
    <t>全程用餐</t>
    <phoneticPr fontId="11" type="noConversion"/>
  </si>
  <si>
    <t>5天</t>
    <phoneticPr fontId="11" type="noConversion"/>
  </si>
  <si>
    <t>4天</t>
    <phoneticPr fontId="11" type="noConversion"/>
  </si>
  <si>
    <t>证件办理（不含邀请）</t>
    <phoneticPr fontId="11" type="noConversion"/>
  </si>
  <si>
    <t>台北行程手册</t>
    <phoneticPr fontId="11" type="noConversion"/>
  </si>
  <si>
    <t>人均单价</t>
    <phoneticPr fontId="11" type="noConversion"/>
  </si>
  <si>
    <t>旅游险</t>
    <phoneticPr fontId="11" type="noConversion"/>
  </si>
  <si>
    <t>人</t>
    <phoneticPr fontId="11" type="noConversion"/>
  </si>
  <si>
    <r>
      <t>Day3</t>
    </r>
    <r>
      <rPr>
        <sz val="11"/>
        <rFont val="黑体"/>
        <family val="3"/>
        <charset val="134"/>
      </rPr>
      <t xml:space="preserve">晚餐 </t>
    </r>
    <phoneticPr fontId="11" type="noConversion"/>
  </si>
  <si>
    <t>日月潭包船</t>
    <phoneticPr fontId="11" type="noConversion"/>
  </si>
  <si>
    <t>包船</t>
    <phoneticPr fontId="11" type="noConversion"/>
  </si>
  <si>
    <t>艘/次</t>
    <phoneticPr fontId="11" type="noConversion"/>
  </si>
  <si>
    <r>
      <t>Day2</t>
    </r>
    <r>
      <rPr>
        <sz val="11"/>
        <rFont val="黑体"/>
        <family val="3"/>
        <charset val="134"/>
      </rPr>
      <t>晚餐 （五角船板餐厅）</t>
    </r>
    <phoneticPr fontId="11" type="noConversion"/>
  </si>
  <si>
    <t>全程用车（含南投日月潭）</t>
    <phoneticPr fontId="11" type="noConversion"/>
  </si>
  <si>
    <r>
      <t>Day4</t>
    </r>
    <r>
      <rPr>
        <sz val="11"/>
        <rFont val="黑体"/>
        <family val="3"/>
        <charset val="134"/>
      </rPr>
      <t>晚餐 夜市</t>
    </r>
    <r>
      <rPr>
        <sz val="11"/>
        <rFont val="黑体"/>
        <family val="3"/>
        <charset val="134"/>
      </rPr>
      <t xml:space="preserve"> </t>
    </r>
    <phoneticPr fontId="11" type="noConversion"/>
  </si>
  <si>
    <t>万能转换插头</t>
    <phoneticPr fontId="11" type="noConversion"/>
  </si>
  <si>
    <t xml:space="preserve">   台湾研修（含国内集结）</t>
    <phoneticPr fontId="11" type="noConversion"/>
  </si>
  <si>
    <t>北京往返台北  香港转机 参考航班：
 1.  KA901  MO07MAR  PEKHKG 1230 1610          
 2.  KA482  MO07MAR  HKGTPE 1830 2010          
 3.  CX467  TH10MAR  TPEHKG 1445 1655          
 4.  KA904  TH10MAR  HKGPEK 1800 2110</t>
    <phoneticPr fontId="11" type="noConversion"/>
  </si>
  <si>
    <t>各地-北京往返</t>
    <phoneticPr fontId="11" type="noConversion"/>
  </si>
  <si>
    <t>北京</t>
    <phoneticPr fontId="11" type="noConversion"/>
  </si>
  <si>
    <t>北京会场</t>
    <phoneticPr fontId="11" type="noConversion"/>
  </si>
  <si>
    <t>北京行前说明会+颁奖仪式 100平米</t>
    <phoneticPr fontId="11" type="noConversion"/>
  </si>
  <si>
    <t>北京五星酒店（参考酒店北京希尔顿酒店 三元桥附近）</t>
    <phoneticPr fontId="11" type="noConversion"/>
  </si>
  <si>
    <t>台北城大飯店或同级4星标间</t>
    <phoneticPr fontId="11" type="noConversion"/>
  </si>
  <si>
    <t>台北城大飯店或同级5星大床</t>
    <phoneticPr fontId="11" type="noConversion"/>
  </si>
  <si>
    <t>Day1晚餐 北京（自理）</t>
    <phoneticPr fontId="11" type="noConversion"/>
  </si>
  <si>
    <t>北京往返台北  直飞  参考航班：
1.  CI512  MO07MAR  PEKTPE 1225 1535          
2.  CI517  TH10MAR  TPEPEK 1535 1855</t>
    <phoneticPr fontId="11" type="noConversion"/>
  </si>
  <si>
    <t>集结交通补助（前期预算按人均800预估，以实际为准）</t>
    <phoneticPr fontId="11" type="noConversion"/>
  </si>
  <si>
    <t>北京酒店-北京机场  往返巴士  45座</t>
    <phoneticPr fontId="11" type="noConversion"/>
  </si>
  <si>
    <t>接送机</t>
    <phoneticPr fontId="11" type="noConversion"/>
  </si>
  <si>
    <r>
      <t>D</t>
    </r>
    <r>
      <rPr>
        <sz val="11"/>
        <rFont val="黑体"/>
        <family val="3"/>
        <charset val="134"/>
      </rPr>
      <t>ay5午餐（建议自理，返程当天上午自由活动）</t>
    </r>
    <phoneticPr fontId="11" type="noConversion"/>
  </si>
  <si>
    <t>北京（香港）-台北往返</t>
    <phoneticPr fontId="11" type="noConversion"/>
  </si>
  <si>
    <r>
      <t>台北故宫+101登顶</t>
    </r>
    <r>
      <rPr>
        <sz val="11"/>
        <rFont val="黑体"/>
        <family val="3"/>
        <charset val="134"/>
      </rPr>
      <t>+</t>
    </r>
    <r>
      <rPr>
        <sz val="11"/>
        <rFont val="黑体"/>
        <family val="3"/>
        <charset val="134"/>
      </rPr>
      <t>日月潭</t>
    </r>
    <phoneticPr fontId="11" type="noConversion"/>
  </si>
  <si>
    <t xml:space="preserve">   LEXUS全国精品会议</t>
    <phoneticPr fontId="11" type="noConversion"/>
  </si>
  <si>
    <t>专业云摄影（25日两个机位，26日一个机位，含税费用3000元/机位）</t>
    <phoneticPr fontId="11" type="noConversion"/>
  </si>
  <si>
    <t>工作人员用餐</t>
    <phoneticPr fontId="11" type="noConversion"/>
  </si>
  <si>
    <t>全程用餐</t>
    <phoneticPr fontId="11" type="noConversion"/>
  </si>
  <si>
    <t>工作人员交通</t>
    <phoneticPr fontId="11" type="noConversion"/>
  </si>
  <si>
    <t>实报实销</t>
    <phoneticPr fontId="11" type="noConversion"/>
  </si>
  <si>
    <t>小计</t>
    <phoneticPr fontId="11" type="noConversion"/>
  </si>
  <si>
    <t>合计（不含税）</t>
    <phoneticPr fontId="11" type="noConversion"/>
  </si>
  <si>
    <t>合计（含增值税6%)</t>
    <phoneticPr fontId="11" type="noConversion"/>
  </si>
  <si>
    <t>单价</t>
    <phoneticPr fontId="11" type="noConversion"/>
  </si>
  <si>
    <t>次数</t>
    <phoneticPr fontId="11" type="noConversion"/>
  </si>
  <si>
    <t>总价</t>
    <phoneticPr fontId="11" type="noConversion"/>
  </si>
  <si>
    <t>人</t>
    <phoneticPr fontId="11" type="noConversion"/>
  </si>
  <si>
    <t>自助午餐</t>
    <phoneticPr fontId="11" type="noConversion"/>
  </si>
  <si>
    <t>25日自助午餐</t>
    <phoneticPr fontId="11" type="noConversion"/>
  </si>
  <si>
    <t>晚宴</t>
    <phoneticPr fontId="11" type="noConversion"/>
  </si>
  <si>
    <t>会议日晚餐 酒店内晚宴</t>
    <phoneticPr fontId="11" type="noConversion"/>
  </si>
  <si>
    <t>会议日晚餐 酒店内晚宴（主桌分餐）</t>
    <phoneticPr fontId="11" type="noConversion"/>
  </si>
  <si>
    <t>会议日晚餐 酒店内晚宴（主桌桌花）</t>
    <phoneticPr fontId="11" type="noConversion"/>
  </si>
  <si>
    <t>个</t>
    <phoneticPr fontId="11" type="noConversion"/>
  </si>
  <si>
    <t>会场</t>
    <phoneticPr fontId="11" type="noConversion"/>
  </si>
  <si>
    <t>会议室</t>
    <phoneticPr fontId="11" type="noConversion"/>
  </si>
  <si>
    <t>宴会厅及foyer，提前1天搭建费用（含税费用40000元）</t>
    <phoneticPr fontId="11" type="noConversion"/>
  </si>
  <si>
    <t>天</t>
    <phoneticPr fontId="11" type="noConversion"/>
  </si>
  <si>
    <t>宴会厅及foyer（含税费用28000元）</t>
    <phoneticPr fontId="11" type="noConversion"/>
  </si>
  <si>
    <t>元/天</t>
    <phoneticPr fontId="11" type="noConversion"/>
  </si>
  <si>
    <t>济州厅,168平米（含税费用10000元）</t>
    <phoneticPr fontId="11" type="noConversion"/>
  </si>
  <si>
    <t>茶歇</t>
    <phoneticPr fontId="11" type="noConversion"/>
  </si>
  <si>
    <t>会议茶歇</t>
    <phoneticPr fontId="11" type="noConversion"/>
  </si>
  <si>
    <t>元/人</t>
    <phoneticPr fontId="11" type="noConversion"/>
  </si>
  <si>
    <t>接机车辆</t>
    <phoneticPr fontId="11" type="noConversion"/>
  </si>
  <si>
    <t>苏州北站（司机接站）-中茵皇冠假日 -苏州中心</t>
    <phoneticPr fontId="11" type="noConversion"/>
  </si>
  <si>
    <t>元/辆</t>
    <phoneticPr fontId="11" type="noConversion"/>
  </si>
  <si>
    <t>上海虹桥机场T2--中茵皇冠假日</t>
    <phoneticPr fontId="11" type="noConversion"/>
  </si>
  <si>
    <t>摆渡车辆</t>
    <phoneticPr fontId="11" type="noConversion"/>
  </si>
  <si>
    <t>中茵皇冠假日--张家港沙洲湖酒店</t>
    <phoneticPr fontId="11" type="noConversion"/>
  </si>
  <si>
    <t>福朋-万怡-中茵皇冠假日（摆渡车）</t>
    <phoneticPr fontId="11" type="noConversion"/>
  </si>
  <si>
    <t>中茵皇冠假日-苏州常隆雷克萨斯店</t>
    <phoneticPr fontId="11" type="noConversion"/>
  </si>
  <si>
    <t>苏州-张家港-上海虹桥</t>
    <phoneticPr fontId="11" type="noConversion"/>
  </si>
  <si>
    <t>苏州-张家港-上海浦东香格里拉酒店</t>
    <phoneticPr fontId="11" type="noConversion"/>
  </si>
  <si>
    <t>中茵皇冠假日-上海虹桥机场</t>
    <phoneticPr fontId="11" type="noConversion"/>
  </si>
  <si>
    <t>中茵皇冠假日-上海浦东香格里拉酒店</t>
    <phoneticPr fontId="11" type="noConversion"/>
  </si>
  <si>
    <t>搭建</t>
    <phoneticPr fontId="11" type="noConversion"/>
  </si>
  <si>
    <t>签到处</t>
    <phoneticPr fontId="11" type="noConversion"/>
  </si>
  <si>
    <t>酒店大堂签到处背景板</t>
    <phoneticPr fontId="11" type="noConversion"/>
  </si>
  <si>
    <t>元/平</t>
    <phoneticPr fontId="11" type="noConversion"/>
  </si>
  <si>
    <t>会场签到处背景板</t>
    <phoneticPr fontId="11" type="noConversion"/>
  </si>
  <si>
    <t>木质指示牌</t>
    <phoneticPr fontId="11" type="noConversion"/>
  </si>
  <si>
    <t>元/个</t>
    <phoneticPr fontId="11" type="noConversion"/>
  </si>
  <si>
    <t>定制签到桌</t>
    <phoneticPr fontId="11" type="noConversion"/>
  </si>
  <si>
    <t>元/延米</t>
    <phoneticPr fontId="11" type="noConversion"/>
  </si>
  <si>
    <t>二维码桌牌</t>
    <phoneticPr fontId="11" type="noConversion"/>
  </si>
  <si>
    <t>展车区域</t>
    <phoneticPr fontId="11" type="noConversion"/>
  </si>
  <si>
    <t>双层板地台3m*6m</t>
    <phoneticPr fontId="11" type="noConversion"/>
  </si>
  <si>
    <t>元/平米</t>
    <phoneticPr fontId="11" type="noConversion"/>
  </si>
  <si>
    <t>车台饰面板，三聚氰胺面板3m*6m</t>
    <phoneticPr fontId="11" type="noConversion"/>
  </si>
  <si>
    <t>车台不锈钢收边3m*6m</t>
    <phoneticPr fontId="11" type="noConversion"/>
  </si>
  <si>
    <t>IPAD支架</t>
    <phoneticPr fontId="11" type="noConversion"/>
  </si>
  <si>
    <t>IPAD租赁（24-26日）</t>
    <phoneticPr fontId="11" type="noConversion"/>
  </si>
  <si>
    <t>汽车电瓶充电器</t>
    <phoneticPr fontId="11" type="noConversion"/>
  </si>
  <si>
    <t>车美</t>
    <phoneticPr fontId="11" type="noConversion"/>
  </si>
  <si>
    <t>元/车</t>
    <phoneticPr fontId="11" type="noConversion"/>
  </si>
  <si>
    <t>展车灯光</t>
    <phoneticPr fontId="11" type="noConversion"/>
  </si>
  <si>
    <t>精品展示区域</t>
    <phoneticPr fontId="11" type="noConversion"/>
  </si>
  <si>
    <t>铁木结构烤漆双面，玻璃罩*1珠宝灯*4（450*450*1100）</t>
    <phoneticPr fontId="11" type="noConversion"/>
  </si>
  <si>
    <t>铁木结构烤漆双面，玻璃罩*1珠宝灯*4+木制垫板（450*450*1100）</t>
    <phoneticPr fontId="11" type="noConversion"/>
  </si>
  <si>
    <t>铁木结构烤漆双面，2200*450*1000</t>
    <phoneticPr fontId="11" type="noConversion"/>
  </si>
  <si>
    <t>铁木结构烤漆地台,600*1200*70</t>
    <phoneticPr fontId="11" type="noConversion"/>
  </si>
  <si>
    <t>铁木结构烤漆双面（山字形）2100*900*1100</t>
    <phoneticPr fontId="11" type="noConversion"/>
  </si>
  <si>
    <t>铁木结构烤漆双面，2400*450*1100</t>
    <phoneticPr fontId="11" type="noConversion"/>
  </si>
  <si>
    <t>铁木结构烤漆双面，2000*450*1100</t>
    <phoneticPr fontId="11" type="noConversion"/>
  </si>
  <si>
    <t>铁木结构烤漆双面，1700*900*1100</t>
    <phoneticPr fontId="11" type="noConversion"/>
  </si>
  <si>
    <t>铁木结构烤漆地台,1900*900*70</t>
    <phoneticPr fontId="11" type="noConversion"/>
  </si>
  <si>
    <t>铁木结构烤漆地台,2000*900*70</t>
    <phoneticPr fontId="11" type="noConversion"/>
  </si>
  <si>
    <t>铁木结构烤漆地台,1800*900*70</t>
    <phoneticPr fontId="11" type="noConversion"/>
  </si>
  <si>
    <t>铁木结构烤漆地台,900*900*70</t>
    <phoneticPr fontId="11" type="noConversion"/>
  </si>
  <si>
    <t>儿童人形模特（含运费）</t>
    <phoneticPr fontId="11" type="noConversion"/>
  </si>
  <si>
    <t>帽撑</t>
    <phoneticPr fontId="11" type="noConversion"/>
  </si>
  <si>
    <t>水晶手表底座</t>
    <phoneticPr fontId="11" type="noConversion"/>
  </si>
  <si>
    <t>扇托</t>
    <phoneticPr fontId="11" type="noConversion"/>
  </si>
  <si>
    <t>抱枕+坐垫托架</t>
    <phoneticPr fontId="11" type="noConversion"/>
  </si>
  <si>
    <t>高尔夫底座</t>
    <phoneticPr fontId="11" type="noConversion"/>
  </si>
  <si>
    <t>亚克力卡包支撑</t>
    <phoneticPr fontId="11" type="noConversion"/>
  </si>
  <si>
    <t>亚克力底座</t>
    <phoneticPr fontId="11" type="noConversion"/>
  </si>
  <si>
    <t>定制金属字+胶带</t>
    <phoneticPr fontId="11" type="noConversion"/>
  </si>
  <si>
    <t>元</t>
    <phoneticPr fontId="11" type="noConversion"/>
  </si>
  <si>
    <t>会场搭建</t>
    <phoneticPr fontId="11" type="noConversion"/>
  </si>
  <si>
    <t>LED背景屏幕</t>
    <phoneticPr fontId="11" type="noConversion"/>
  </si>
  <si>
    <t>LED侧屏</t>
    <phoneticPr fontId="11" type="noConversion"/>
  </si>
  <si>
    <t>木制LED背景框（含灯带）</t>
    <phoneticPr fontId="11" type="noConversion"/>
  </si>
  <si>
    <t>会场舞台</t>
    <phoneticPr fontId="11" type="noConversion"/>
  </si>
  <si>
    <t>舞台地毯</t>
    <phoneticPr fontId="11" type="noConversion"/>
  </si>
  <si>
    <t>元/米</t>
    <phoneticPr fontId="11" type="noConversion"/>
  </si>
  <si>
    <t>发光踏步</t>
    <phoneticPr fontId="11" type="noConversion"/>
  </si>
  <si>
    <t>延米</t>
    <phoneticPr fontId="11" type="noConversion"/>
  </si>
  <si>
    <t>定制讲台（烤漆+logo立体字）</t>
    <phoneticPr fontId="11" type="noConversion"/>
  </si>
  <si>
    <t>讲台花</t>
    <phoneticPr fontId="11" type="noConversion"/>
  </si>
  <si>
    <t>定制logo地台</t>
    <phoneticPr fontId="11" type="noConversion"/>
  </si>
  <si>
    <t>watch out</t>
    <phoneticPr fontId="11" type="noConversion"/>
  </si>
  <si>
    <t>舞台提示电视</t>
    <phoneticPr fontId="11" type="noConversion"/>
  </si>
  <si>
    <t>控台设备</t>
    <phoneticPr fontId="11" type="noConversion"/>
  </si>
  <si>
    <t>无缝切换设备</t>
    <phoneticPr fontId="11" type="noConversion"/>
  </si>
  <si>
    <t>翻页笔</t>
    <phoneticPr fontId="11" type="noConversion"/>
  </si>
  <si>
    <t xml:space="preserve">面光灯，575W
</t>
    <phoneticPr fontId="11" type="noConversion"/>
  </si>
  <si>
    <t>LEDPAR灯</t>
    <phoneticPr fontId="11" type="noConversion"/>
  </si>
  <si>
    <t>元/只</t>
    <phoneticPr fontId="11" type="noConversion"/>
  </si>
  <si>
    <t>logo灯</t>
    <phoneticPr fontId="11" type="noConversion"/>
  </si>
  <si>
    <t>数字调光台+信号放大器</t>
    <phoneticPr fontId="11" type="noConversion"/>
  </si>
  <si>
    <t>电源柜，32CH Dimmer</t>
    <phoneticPr fontId="11" type="noConversion"/>
  </si>
  <si>
    <t>调光柜，32CH Power Cabinet</t>
    <phoneticPr fontId="11" type="noConversion"/>
  </si>
  <si>
    <t>Truss 架搭建（横梁+立柱）</t>
    <phoneticPr fontId="11" type="noConversion"/>
  </si>
  <si>
    <t>电脑灯控台</t>
    <phoneticPr fontId="11" type="noConversion"/>
  </si>
  <si>
    <t>底座铁板+配重</t>
    <phoneticPr fontId="11" type="noConversion"/>
  </si>
  <si>
    <t>升降马达及配套设备</t>
    <phoneticPr fontId="11" type="noConversion"/>
  </si>
  <si>
    <t>元/套</t>
    <phoneticPr fontId="11" type="noConversion"/>
  </si>
  <si>
    <t>两侧主扩音箱，Meyerde Audio双18：3全频+1超低×2组</t>
    <phoneticPr fontId="11" type="noConversion"/>
  </si>
  <si>
    <t>返送音箱，Meyerde Audio双8</t>
    <phoneticPr fontId="11" type="noConversion"/>
  </si>
  <si>
    <t>功率放大器，Meyerde Audio</t>
    <phoneticPr fontId="11" type="noConversion"/>
  </si>
  <si>
    <t>元/台</t>
    <phoneticPr fontId="11" type="noConversion"/>
  </si>
  <si>
    <t>数字调音台，YAMAHA CL5</t>
    <phoneticPr fontId="11" type="noConversion"/>
  </si>
  <si>
    <t>手持无线话筒，SHURE U24D+ BETA58</t>
    <phoneticPr fontId="11" type="noConversion"/>
  </si>
  <si>
    <t>双鹅颈式会议话筒，AUDIO-TECHNICA  ES917a</t>
    <phoneticPr fontId="11" type="noConversion"/>
  </si>
  <si>
    <t>效果器，YAMAHA XP990</t>
    <phoneticPr fontId="11" type="noConversion"/>
  </si>
  <si>
    <t>均衡器，DBX 1231（31 Band EQ）</t>
    <phoneticPr fontId="11" type="noConversion"/>
  </si>
  <si>
    <t>压限器，DBX 266 COMPROSSOR</t>
    <phoneticPr fontId="11" type="noConversion"/>
  </si>
  <si>
    <t>音频处理器，XTA/DBX</t>
    <phoneticPr fontId="11" type="noConversion"/>
  </si>
  <si>
    <t>笔记本音源，IBM T410</t>
    <phoneticPr fontId="11" type="noConversion"/>
  </si>
  <si>
    <t>指向性天线，SHURE UA870WB</t>
    <phoneticPr fontId="11" type="noConversion"/>
  </si>
  <si>
    <t>电源柜，RGB(三项125A)</t>
    <phoneticPr fontId="11" type="noConversion"/>
  </si>
  <si>
    <t>线材辅料，其他周边系统配套</t>
    <phoneticPr fontId="11" type="noConversion"/>
  </si>
  <si>
    <t>元/批</t>
    <phoneticPr fontId="11" type="noConversion"/>
  </si>
  <si>
    <t>搭建物流</t>
    <phoneticPr fontId="11" type="noConversion"/>
  </si>
  <si>
    <t>搭建物料运输（3辆货车）</t>
    <phoneticPr fontId="11" type="noConversion"/>
  </si>
  <si>
    <t>元/趟</t>
    <phoneticPr fontId="11" type="noConversion"/>
  </si>
  <si>
    <t>搭建人工</t>
    <phoneticPr fontId="11" type="noConversion"/>
  </si>
  <si>
    <t>搭建人工（23晚进场,24日搭建，25日撤场）8小时工时*4</t>
    <phoneticPr fontId="11" type="noConversion"/>
  </si>
  <si>
    <t>制作物</t>
    <phoneticPr fontId="11" type="noConversion"/>
  </si>
  <si>
    <t>同声传译设备</t>
    <phoneticPr fontId="11" type="noConversion"/>
  </si>
  <si>
    <t>主机发送器（24-26日）</t>
    <phoneticPr fontId="11" type="noConversion"/>
  </si>
  <si>
    <t>子机接收器（24-26日）</t>
    <phoneticPr fontId="11" type="noConversion"/>
  </si>
  <si>
    <t>二维码</t>
    <phoneticPr fontId="11" type="noConversion"/>
  </si>
  <si>
    <t>二维码制作费用（生活精品88个+汽车精品38个打包）</t>
    <phoneticPr fontId="11" type="noConversion"/>
  </si>
  <si>
    <t>元/项</t>
    <phoneticPr fontId="11" type="noConversion"/>
  </si>
  <si>
    <t>开场视频</t>
    <phoneticPr fontId="11" type="noConversion"/>
  </si>
  <si>
    <t>40s开场视频剪辑</t>
    <phoneticPr fontId="11" type="noConversion"/>
  </si>
  <si>
    <t>二维码调研系统</t>
    <phoneticPr fontId="11" type="noConversion"/>
  </si>
  <si>
    <t>系统搭建费用</t>
    <phoneticPr fontId="11" type="noConversion"/>
  </si>
  <si>
    <t>指示牌</t>
    <phoneticPr fontId="11" type="noConversion"/>
  </si>
  <si>
    <t>酒店内会议及晚宴桌位图</t>
    <phoneticPr fontId="11" type="noConversion"/>
  </si>
  <si>
    <t>元/个</t>
    <phoneticPr fontId="11" type="noConversion"/>
  </si>
  <si>
    <t>大巴车证</t>
    <phoneticPr fontId="11" type="noConversion"/>
  </si>
  <si>
    <t>A3大小塑封车证</t>
    <phoneticPr fontId="11" type="noConversion"/>
  </si>
  <si>
    <t>餐券</t>
    <phoneticPr fontId="11" type="noConversion"/>
  </si>
  <si>
    <t>250克铜版纸餐券</t>
    <phoneticPr fontId="11" type="noConversion"/>
  </si>
  <si>
    <t>元/张</t>
    <phoneticPr fontId="11" type="noConversion"/>
  </si>
  <si>
    <t>话筒套</t>
    <phoneticPr fontId="11" type="noConversion"/>
  </si>
  <si>
    <t>定制logo话筒套</t>
    <phoneticPr fontId="11" type="noConversion"/>
  </si>
  <si>
    <t>手卡</t>
    <phoneticPr fontId="11" type="noConversion"/>
  </si>
  <si>
    <t>定制logo手卡</t>
    <phoneticPr fontId="11" type="noConversion"/>
  </si>
  <si>
    <t>桌卡</t>
    <phoneticPr fontId="11" type="noConversion"/>
  </si>
  <si>
    <t>每人姓名桌卡+空白桌卡30张</t>
    <phoneticPr fontId="11" type="noConversion"/>
  </si>
  <si>
    <t>会议手册</t>
    <phoneticPr fontId="11" type="noConversion"/>
  </si>
  <si>
    <t>会议手册，骑马订装订</t>
    <phoneticPr fontId="11" type="noConversion"/>
  </si>
  <si>
    <t>元/本</t>
    <phoneticPr fontId="11" type="noConversion"/>
  </si>
  <si>
    <t>签字笔</t>
    <phoneticPr fontId="11" type="noConversion"/>
  </si>
  <si>
    <t>定制logo签字笔</t>
    <phoneticPr fontId="11" type="noConversion"/>
  </si>
  <si>
    <t>元/根</t>
    <phoneticPr fontId="11" type="noConversion"/>
  </si>
  <si>
    <t>展柜介绍卡片</t>
    <phoneticPr fontId="11" type="noConversion"/>
  </si>
  <si>
    <t>PVC覆膜卡片</t>
    <phoneticPr fontId="11" type="noConversion"/>
  </si>
  <si>
    <t>礼品黑卡</t>
    <phoneticPr fontId="11" type="noConversion"/>
  </si>
  <si>
    <t>PVC覆膜卡片，200套*15张</t>
    <phoneticPr fontId="11" type="noConversion"/>
  </si>
  <si>
    <t>礼品黑卡包装盒</t>
    <phoneticPr fontId="11" type="noConversion"/>
  </si>
  <si>
    <t>包装盒+海绵垫</t>
    <phoneticPr fontId="11" type="noConversion"/>
  </si>
  <si>
    <t>胸卡</t>
    <phoneticPr fontId="11" type="noConversion"/>
  </si>
  <si>
    <t>PVC覆膜胸卡+胸卡绳</t>
    <phoneticPr fontId="11" type="noConversion"/>
  </si>
  <si>
    <t>指引牌</t>
    <phoneticPr fontId="11" type="noConversion"/>
  </si>
  <si>
    <t>大巴车指引牌，雪弗板</t>
    <phoneticPr fontId="11" type="noConversion"/>
  </si>
  <si>
    <t>欢迎卡片</t>
    <phoneticPr fontId="11" type="noConversion"/>
  </si>
  <si>
    <t>VIP房间欢迎卡片</t>
    <phoneticPr fontId="11" type="noConversion"/>
  </si>
  <si>
    <t>桌旗</t>
    <phoneticPr fontId="11" type="noConversion"/>
  </si>
  <si>
    <t>茶歇处logo桌旗</t>
    <phoneticPr fontId="11" type="noConversion"/>
  </si>
  <si>
    <t>桌号贴</t>
    <phoneticPr fontId="11" type="noConversion"/>
  </si>
  <si>
    <t>不干胶桌号贴（第一排-第十三排）</t>
    <phoneticPr fontId="11" type="noConversion"/>
  </si>
  <si>
    <t>运输</t>
    <phoneticPr fontId="11" type="noConversion"/>
  </si>
  <si>
    <t>物料运输费</t>
    <phoneticPr fontId="11" type="noConversion"/>
  </si>
  <si>
    <t>物料运输快递费用</t>
    <phoneticPr fontId="11" type="noConversion"/>
  </si>
  <si>
    <t>元/次</t>
    <phoneticPr fontId="11" type="noConversion"/>
  </si>
  <si>
    <t>摄影</t>
    <phoneticPr fontId="11" type="noConversion"/>
  </si>
  <si>
    <t>元/机位</t>
    <phoneticPr fontId="11" type="noConversion"/>
  </si>
  <si>
    <t>工作人员酒店</t>
    <phoneticPr fontId="11" type="noConversion"/>
  </si>
  <si>
    <t>1晚住宿*2间房+2晚住宿*3间房（含税费用600元/间/晚）</t>
    <phoneticPr fontId="11" type="noConversion"/>
  </si>
  <si>
    <t>摄像</t>
    <phoneticPr fontId="11" type="noConversion"/>
  </si>
  <si>
    <t>专业合影拍摄人员</t>
    <phoneticPr fontId="11" type="noConversion"/>
  </si>
  <si>
    <t>专业摄像人员</t>
    <phoneticPr fontId="11" type="noConversion"/>
  </si>
  <si>
    <t>元/人</t>
    <phoneticPr fontId="11" type="noConversion"/>
  </si>
  <si>
    <t>优惠价（含增值税6%）</t>
    <phoneticPr fontId="11" type="noConversion"/>
  </si>
  <si>
    <t>人形模特（含运费）</t>
    <phoneticPr fontId="11" type="noConversion"/>
  </si>
  <si>
    <t>工作人员出差补</t>
    <phoneticPr fontId="11" type="noConversion"/>
  </si>
  <si>
    <t>间/天</t>
    <phoneticPr fontId="11" type="noConversion"/>
  </si>
  <si>
    <t>用餐</t>
    <phoneticPr fontId="11" type="noConversion"/>
  </si>
  <si>
    <t>资料制作费</t>
    <phoneticPr fontId="11" type="noConversion"/>
  </si>
  <si>
    <t>PPT制作费用</t>
    <phoneticPr fontId="11" type="noConversion"/>
  </si>
  <si>
    <t>元/项</t>
    <phoneticPr fontId="11" type="noConversion"/>
  </si>
  <si>
    <t>服务费（不含工作人员费用）</t>
    <phoneticPr fontId="11" type="noConversion"/>
  </si>
</sst>
</file>

<file path=xl/styles.xml><?xml version="1.0" encoding="utf-8"?>
<styleSheet xmlns="http://schemas.openxmlformats.org/spreadsheetml/2006/main">
  <numFmts count="5">
    <numFmt numFmtId="8" formatCode="&quot;¥&quot;#,##0.00;[Red]&quot;¥&quot;\-#,##0.00"/>
    <numFmt numFmtId="43" formatCode="_ * #,##0.00_ ;_ * \-#,##0.00_ ;_ * &quot;-&quot;??_ ;_ @_ "/>
    <numFmt numFmtId="176" formatCode="0000.00"/>
    <numFmt numFmtId="177" formatCode="0.00_);[Red]\(0.00\)"/>
    <numFmt numFmtId="178" formatCode="0_);[Red]\(0\)"/>
  </numFmts>
  <fonts count="24">
    <font>
      <sz val="11"/>
      <name val="ＭＳ Ｐゴシック"/>
      <family val="2"/>
    </font>
    <font>
      <sz val="11"/>
      <name val="黑体"/>
      <family val="3"/>
      <charset val="134"/>
    </font>
    <font>
      <sz val="18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ＭＳ Ｐゴシック"/>
      <family val="2"/>
    </font>
    <font>
      <b/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LEXUS 简中黑 U"/>
      <family val="2"/>
      <charset val="134"/>
    </font>
    <font>
      <sz val="10"/>
      <color indexed="8"/>
      <name val="LEXUS 简中黑 U"/>
      <family val="2"/>
      <charset val="134"/>
    </font>
    <font>
      <b/>
      <sz val="10"/>
      <name val="LEXUS 简中黑 U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 applyAlignment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0" fillId="0" borderId="0" applyProtection="0"/>
    <xf numFmtId="0" fontId="19" fillId="0" borderId="0" applyAlignment="0"/>
    <xf numFmtId="43" fontId="19" fillId="0" borderId="0" applyProtection="0">
      <alignment vertical="center"/>
    </xf>
  </cellStyleXfs>
  <cellXfs count="113"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0" borderId="0" xfId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4" fontId="1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 applyProtection="1">
      <alignment horizontal="left"/>
    </xf>
    <xf numFmtId="0" fontId="1" fillId="0" borderId="0" xfId="1" applyFont="1" applyFill="1" applyBorder="1" applyAlignment="1" applyProtection="1">
      <alignment horizontal="left"/>
    </xf>
    <xf numFmtId="4" fontId="1" fillId="0" borderId="1" xfId="1" applyNumberFormat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right"/>
    </xf>
    <xf numFmtId="38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/>
    </xf>
    <xf numFmtId="176" fontId="1" fillId="2" borderId="1" xfId="4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177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 wrapText="1"/>
    </xf>
    <xf numFmtId="0" fontId="12" fillId="2" borderId="1" xfId="1" applyNumberFormat="1" applyFont="1" applyFill="1" applyBorder="1" applyAlignment="1" applyProtection="1">
      <alignment horizontal="left" vertical="center"/>
    </xf>
    <xf numFmtId="4" fontId="1" fillId="2" borderId="1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4" fontId="9" fillId="2" borderId="1" xfId="3" applyNumberFormat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 applyProtection="1">
      <alignment horizontal="center"/>
    </xf>
    <xf numFmtId="0" fontId="13" fillId="2" borderId="1" xfId="1" applyNumberFormat="1" applyFont="1" applyFill="1" applyBorder="1" applyAlignment="1" applyProtection="1">
      <alignment horizontal="left" vertical="center"/>
    </xf>
    <xf numFmtId="38" fontId="13" fillId="0" borderId="2" xfId="1" applyNumberFormat="1" applyFont="1" applyFill="1" applyBorder="1" applyAlignment="1" applyProtection="1">
      <alignment horizontal="center" vertical="center"/>
    </xf>
    <xf numFmtId="4" fontId="13" fillId="0" borderId="1" xfId="1" applyNumberFormat="1" applyFont="1" applyFill="1" applyBorder="1" applyAlignment="1" applyProtection="1">
      <alignment horizontal="center" vertical="center"/>
    </xf>
    <xf numFmtId="38" fontId="13" fillId="2" borderId="3" xfId="1" applyNumberFormat="1" applyFont="1" applyFill="1" applyBorder="1" applyAlignment="1" applyProtection="1">
      <alignment horizontal="center" vertical="center"/>
    </xf>
    <xf numFmtId="0" fontId="13" fillId="2" borderId="1" xfId="1" applyNumberFormat="1" applyFont="1" applyFill="1" applyBorder="1" applyAlignment="1" applyProtection="1">
      <alignment horizontal="center" vertical="center"/>
    </xf>
    <xf numFmtId="0" fontId="13" fillId="2" borderId="4" xfId="1" applyNumberFormat="1" applyFont="1" applyFill="1" applyBorder="1" applyAlignment="1" applyProtection="1">
      <alignment horizontal="left" vertical="center" wrapText="1"/>
    </xf>
    <xf numFmtId="4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38" fontId="13" fillId="0" borderId="3" xfId="1" applyNumberFormat="1" applyFont="1" applyFill="1" applyBorder="1" applyAlignment="1" applyProtection="1">
      <alignment horizontal="center" vertical="center"/>
    </xf>
    <xf numFmtId="176" fontId="1" fillId="0" borderId="1" xfId="4" applyNumberFormat="1" applyFont="1" applyFill="1" applyBorder="1" applyAlignment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2" borderId="5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center" wrapTex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/>
    <xf numFmtId="0" fontId="14" fillId="0" borderId="0" xfId="1" applyNumberFormat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horizontal="center"/>
    </xf>
    <xf numFmtId="4" fontId="14" fillId="0" borderId="0" xfId="1" applyNumberFormat="1" applyFont="1" applyFill="1" applyAlignment="1" applyProtection="1">
      <alignment horizontal="center"/>
    </xf>
    <xf numFmtId="0" fontId="15" fillId="0" borderId="0" xfId="0" applyFont="1" applyFill="1" applyBorder="1" applyAlignment="1" applyProtection="1"/>
    <xf numFmtId="0" fontId="21" fillId="0" borderId="1" xfId="1" applyNumberFormat="1" applyFont="1" applyFill="1" applyBorder="1" applyAlignment="1" applyProtection="1">
      <alignment horizontal="center" vertical="center"/>
    </xf>
    <xf numFmtId="38" fontId="21" fillId="0" borderId="1" xfId="1" applyNumberFormat="1" applyFont="1" applyFill="1" applyBorder="1" applyAlignment="1" applyProtection="1">
      <alignment horizontal="center" vertical="center"/>
    </xf>
    <xf numFmtId="4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left" vertical="center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22" fillId="0" borderId="1" xfId="1" applyNumberFormat="1" applyFont="1" applyFill="1" applyBorder="1" applyAlignment="1" applyProtection="1">
      <alignment horizontal="left" vertic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4" fontId="21" fillId="0" borderId="1" xfId="3" applyNumberFormat="1" applyFont="1" applyFill="1" applyBorder="1" applyAlignment="1">
      <alignment horizontal="center" vertical="center"/>
    </xf>
    <xf numFmtId="4" fontId="21" fillId="0" borderId="1" xfId="1" applyNumberFormat="1" applyFont="1" applyFill="1" applyBorder="1" applyAlignment="1" applyProtection="1">
      <alignment horizont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21" fillId="0" borderId="8" xfId="1" applyNumberFormat="1" applyFont="1" applyFill="1" applyBorder="1" applyAlignment="1" applyProtection="1">
      <alignment horizontal="center" vertical="center" wrapText="1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left" vertical="center" wrapText="1"/>
    </xf>
    <xf numFmtId="4" fontId="15" fillId="0" borderId="0" xfId="0" applyNumberFormat="1" applyFont="1" applyFill="1" applyBorder="1" applyAlignment="1" applyProtection="1"/>
    <xf numFmtId="0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7" xfId="1" applyNumberFormat="1" applyFont="1" applyFill="1" applyBorder="1" applyAlignment="1" applyProtection="1">
      <alignment horizontal="center" vertical="center" wrapText="1"/>
    </xf>
    <xf numFmtId="0" fontId="21" fillId="0" borderId="8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/>
    </xf>
    <xf numFmtId="4" fontId="2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4" fontId="1" fillId="0" borderId="0" xfId="1" applyNumberFormat="1" applyFont="1" applyFill="1" applyBorder="1" applyAlignment="1" applyProtection="1">
      <alignment horizontal="center"/>
    </xf>
    <xf numFmtId="0" fontId="1" fillId="0" borderId="9" xfId="1" applyFont="1" applyFill="1" applyBorder="1" applyAlignment="1" applyProtection="1">
      <alignment horizontal="center"/>
    </xf>
    <xf numFmtId="4" fontId="1" fillId="0" borderId="9" xfId="1" applyNumberFormat="1" applyFont="1" applyFill="1" applyBorder="1" applyAlignment="1" applyProtection="1">
      <alignment horizontal="center"/>
    </xf>
    <xf numFmtId="178" fontId="16" fillId="0" borderId="6" xfId="4" applyNumberFormat="1" applyFont="1" applyFill="1" applyBorder="1" applyAlignment="1">
      <alignment horizont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38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8" xfId="1" applyNumberFormat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38" fontId="23" fillId="0" borderId="1" xfId="3" applyNumberFormat="1" applyFont="1" applyFill="1" applyBorder="1" applyAlignment="1">
      <alignment horizontal="center" vertical="center"/>
    </xf>
    <xf numFmtId="0" fontId="21" fillId="0" borderId="2" xfId="1" applyNumberFormat="1" applyFont="1" applyFill="1" applyBorder="1" applyAlignment="1" applyProtection="1">
      <alignment horizontal="left" vertical="center"/>
    </xf>
    <xf numFmtId="0" fontId="21" fillId="0" borderId="8" xfId="1" applyNumberFormat="1" applyFont="1" applyFill="1" applyBorder="1" applyAlignment="1" applyProtection="1">
      <alignment horizontal="left" vertic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8" xfId="1" applyNumberFormat="1" applyFont="1" applyFill="1" applyBorder="1" applyAlignment="1" applyProtection="1">
      <alignment horizontal="center" vertical="center"/>
    </xf>
    <xf numFmtId="0" fontId="1" fillId="2" borderId="7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/>
    </xf>
    <xf numFmtId="4" fontId="4" fillId="0" borderId="9" xfId="1" applyNumberFormat="1" applyFont="1" applyFill="1" applyBorder="1" applyAlignment="1" applyProtection="1">
      <alignment horizontal="center"/>
    </xf>
    <xf numFmtId="8" fontId="5" fillId="0" borderId="6" xfId="4" applyNumberFormat="1" applyFont="1" applyFill="1" applyBorder="1" applyAlignment="1">
      <alignment horizontal="center"/>
    </xf>
    <xf numFmtId="4" fontId="5" fillId="0" borderId="6" xfId="4" applyNumberFormat="1" applyFont="1" applyFill="1" applyBorder="1" applyAlignment="1">
      <alignment horizontal="center"/>
    </xf>
    <xf numFmtId="38" fontId="1" fillId="0" borderId="2" xfId="1" applyNumberFormat="1" applyFont="1" applyFill="1" applyBorder="1" applyAlignment="1" applyProtection="1">
      <alignment horizontal="center" vertical="center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7" xfId="1" applyNumberFormat="1" applyFont="1" applyFill="1" applyBorder="1" applyAlignment="1" applyProtection="1">
      <alignment horizontal="center" vertical="center"/>
    </xf>
    <xf numFmtId="0" fontId="13" fillId="2" borderId="8" xfId="1" applyNumberFormat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3" fillId="0" borderId="5" xfId="1" applyFont="1" applyFill="1" applyBorder="1" applyAlignment="1" applyProtection="1">
      <alignment horizontal="center"/>
    </xf>
    <xf numFmtId="0" fontId="1" fillId="0" borderId="6" xfId="1" applyFont="1" applyFill="1" applyBorder="1" applyAlignment="1" applyProtection="1">
      <alignment horizontal="center"/>
    </xf>
    <xf numFmtId="0" fontId="1" fillId="0" borderId="4" xfId="1" applyFont="1" applyFill="1" applyBorder="1" applyAlignment="1" applyProtection="1">
      <alignment horizontal="center"/>
    </xf>
    <xf numFmtId="0" fontId="1" fillId="2" borderId="10" xfId="1" applyNumberFormat="1" applyFont="1" applyFill="1" applyBorder="1" applyAlignment="1" applyProtection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1" xfId="1" applyNumberFormat="1" applyFont="1" applyFill="1" applyBorder="1" applyAlignment="1" applyProtection="1">
      <alignment horizontal="center" vertical="center"/>
    </xf>
    <xf numFmtId="0" fontId="1" fillId="2" borderId="12" xfId="1" applyNumberFormat="1" applyFont="1" applyFill="1" applyBorder="1" applyAlignment="1" applyProtection="1">
      <alignment horizontal="center" vertical="center"/>
    </xf>
    <xf numFmtId="0" fontId="1" fillId="2" borderId="7" xfId="1" applyNumberFormat="1" applyFont="1" applyFill="1" applyBorder="1" applyAlignment="1" applyProtection="1">
      <alignment horizontal="center" vertical="center" wrapText="1"/>
    </xf>
  </cellXfs>
  <cellStyles count="18">
    <cellStyle name="0,0_x000d__x000a_NA_x000d__x000a_" xfId="1"/>
    <cellStyle name="Normal 2" xfId="7"/>
    <cellStyle name="Normal_Sheet1" xfId="9"/>
    <cellStyle name="常规" xfId="0" builtinId="0"/>
    <cellStyle name="常规 14" xfId="10"/>
    <cellStyle name="常规 2" xfId="2"/>
    <cellStyle name="常规 2 2" xfId="14"/>
    <cellStyle name="常规 2 2 3" xfId="13"/>
    <cellStyle name="常规 2 3" xfId="15"/>
    <cellStyle name="常规 3" xfId="5"/>
    <cellStyle name="常规 3 2" xfId="16"/>
    <cellStyle name="常规 3 3" xfId="8"/>
    <cellStyle name="常规 4" xfId="12"/>
    <cellStyle name="常规 9" xfId="6"/>
    <cellStyle name="常规_Sheet1" xfId="3"/>
    <cellStyle name="千位分隔" xfId="4" builtinId="3"/>
    <cellStyle name="千位分隔 2" xfId="17"/>
    <cellStyle name="千位分隔 2 2" xfId="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1025" name="Text Box 4"/>
        <xdr:cNvSpPr txBox="1">
          <a:spLocks noChangeArrowheads="1"/>
        </xdr:cNvSpPr>
      </xdr:nvSpPr>
      <xdr:spPr bwMode="auto">
        <a:xfrm>
          <a:off x="5286375" y="876300"/>
          <a:ext cx="31813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  <a:cs typeface="+mn-cs"/>
            </a:rPr>
            <a:t>康辉集团北京国际会议展览有限公司</a:t>
          </a:r>
          <a:endParaRPr lang="en-US" altLang="zh-CN" sz="1000" b="0" i="0" u="none" strike="noStrike" baseline="0">
            <a:solidFill>
              <a:srgbClr val="000000"/>
            </a:solidFill>
            <a:latin typeface="黑体"/>
            <a:ea typeface="黑体"/>
            <a:cs typeface="+mn-cs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层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8201025" y="876300"/>
          <a:ext cx="5143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中国康辉旅行社集团有限责任公司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1508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室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2"/>
  <sheetViews>
    <sheetView tabSelected="1" view="pageBreakPreview" topLeftCell="A136" zoomScaleNormal="100" zoomScaleSheetLayoutView="100" workbookViewId="0">
      <selection activeCell="J143" sqref="J143"/>
    </sheetView>
  </sheetViews>
  <sheetFormatPr defaultColWidth="3.375" defaultRowHeight="16.5" customHeight="1"/>
  <cols>
    <col min="1" max="1" width="8.75" style="44" customWidth="1"/>
    <col min="2" max="2" width="14.625" style="44" customWidth="1"/>
    <col min="3" max="3" width="59.75" style="44" bestFit="1" customWidth="1"/>
    <col min="4" max="4" width="5.875" style="45" bestFit="1" customWidth="1"/>
    <col min="5" max="5" width="6.5" style="44" bestFit="1" customWidth="1"/>
    <col min="6" max="6" width="18.125" style="46" customWidth="1"/>
    <col min="7" max="7" width="5.75" style="46" bestFit="1" customWidth="1"/>
    <col min="8" max="8" width="11.75" style="47" bestFit="1" customWidth="1"/>
    <col min="9" max="9" width="3.375" style="44"/>
    <col min="10" max="10" width="13.125" style="44" customWidth="1"/>
    <col min="11" max="11" width="7.625" style="44" customWidth="1"/>
    <col min="12" max="16384" width="3.375" style="44"/>
  </cols>
  <sheetData>
    <row r="1" spans="1:8" ht="32.25" customHeight="1">
      <c r="A1" s="71" t="s">
        <v>0</v>
      </c>
      <c r="B1" s="71"/>
      <c r="C1" s="71"/>
      <c r="D1" s="71"/>
      <c r="E1" s="71"/>
      <c r="F1" s="71"/>
      <c r="G1" s="71"/>
      <c r="H1" s="72"/>
    </row>
    <row r="2" spans="1:8" ht="18.75" customHeight="1"/>
    <row r="4" spans="1:8" s="2" customFormat="1" ht="16.5" customHeight="1">
      <c r="A4" s="6" t="s">
        <v>1</v>
      </c>
      <c r="B4" s="6"/>
      <c r="C4" s="7"/>
      <c r="D4" s="3"/>
      <c r="F4" s="4"/>
      <c r="G4" s="4"/>
      <c r="H4" s="5"/>
    </row>
    <row r="5" spans="1:8" s="2" customFormat="1" ht="16.5" customHeight="1">
      <c r="D5" s="3"/>
      <c r="F5" s="4"/>
      <c r="G5" s="4"/>
      <c r="H5" s="5"/>
    </row>
    <row r="6" spans="1:8" s="2" customFormat="1" ht="16.5" customHeight="1">
      <c r="D6" s="3"/>
      <c r="F6" s="4"/>
      <c r="G6" s="4"/>
      <c r="H6" s="5"/>
    </row>
    <row r="7" spans="1:8" s="2" customFormat="1" ht="16.5" customHeight="1">
      <c r="D7" s="3"/>
      <c r="F7" s="4"/>
      <c r="G7" s="4"/>
      <c r="H7" s="5"/>
    </row>
    <row r="8" spans="1:8" s="2" customFormat="1" ht="16.5" customHeight="1">
      <c r="A8" s="73" t="s">
        <v>2</v>
      </c>
      <c r="B8" s="73"/>
      <c r="C8" s="73"/>
      <c r="D8" s="73"/>
      <c r="E8" s="73"/>
      <c r="F8" s="73"/>
      <c r="G8" s="73"/>
      <c r="H8" s="74"/>
    </row>
    <row r="9" spans="1:8" s="2" customFormat="1" ht="16.5" customHeight="1">
      <c r="D9" s="3"/>
      <c r="F9" s="4"/>
      <c r="G9" s="4"/>
      <c r="H9" s="5"/>
    </row>
    <row r="10" spans="1:8" s="2" customFormat="1" ht="21" customHeight="1">
      <c r="A10" s="11"/>
      <c r="B10" s="11"/>
      <c r="C10" s="11" t="s">
        <v>3</v>
      </c>
      <c r="D10" s="75" t="s">
        <v>82</v>
      </c>
      <c r="E10" s="75"/>
      <c r="F10" s="75"/>
      <c r="G10" s="75"/>
      <c r="H10" s="76"/>
    </row>
    <row r="11" spans="1:8" s="2" customFormat="1" ht="21" customHeight="1">
      <c r="A11" s="11"/>
      <c r="B11" s="11"/>
      <c r="C11" s="11" t="s">
        <v>4</v>
      </c>
      <c r="D11" s="77">
        <f>H142</f>
        <v>850000</v>
      </c>
      <c r="E11" s="77"/>
      <c r="F11" s="77"/>
      <c r="G11" s="77"/>
      <c r="H11" s="77"/>
    </row>
    <row r="14" spans="1:8" ht="15.95" customHeight="1">
      <c r="A14" s="79" t="s">
        <v>5</v>
      </c>
      <c r="B14" s="79"/>
      <c r="C14" s="80"/>
      <c r="D14" s="49" t="s">
        <v>6</v>
      </c>
      <c r="E14" s="50" t="s">
        <v>7</v>
      </c>
      <c r="F14" s="50" t="s">
        <v>91</v>
      </c>
      <c r="G14" s="50" t="s">
        <v>92</v>
      </c>
      <c r="H14" s="51" t="s">
        <v>93</v>
      </c>
    </row>
    <row r="15" spans="1:8" ht="15.95" customHeight="1">
      <c r="A15" s="81" t="s">
        <v>281</v>
      </c>
      <c r="B15" s="50" t="s">
        <v>95</v>
      </c>
      <c r="C15" s="52" t="s">
        <v>96</v>
      </c>
      <c r="D15" s="49">
        <v>329</v>
      </c>
      <c r="E15" s="50" t="s">
        <v>94</v>
      </c>
      <c r="F15" s="50">
        <v>170</v>
      </c>
      <c r="G15" s="50">
        <v>1</v>
      </c>
      <c r="H15" s="51">
        <f t="shared" ref="H15" si="0">SUM(D15*F15*G15)</f>
        <v>55930</v>
      </c>
    </row>
    <row r="16" spans="1:8" s="48" customFormat="1" ht="15.95" customHeight="1">
      <c r="A16" s="81"/>
      <c r="B16" s="78" t="s">
        <v>97</v>
      </c>
      <c r="C16" s="52" t="s">
        <v>98</v>
      </c>
      <c r="D16" s="49">
        <v>320</v>
      </c>
      <c r="E16" s="49" t="s">
        <v>14</v>
      </c>
      <c r="F16" s="51">
        <v>200</v>
      </c>
      <c r="G16" s="49">
        <v>1</v>
      </c>
      <c r="H16" s="51">
        <f t="shared" ref="H16:H110" si="1">SUM(D16*F16*G16)</f>
        <v>64000</v>
      </c>
    </row>
    <row r="17" spans="1:8" s="48" customFormat="1" ht="15.95" customHeight="1">
      <c r="A17" s="81"/>
      <c r="B17" s="78"/>
      <c r="C17" s="52" t="s">
        <v>99</v>
      </c>
      <c r="D17" s="49">
        <v>19</v>
      </c>
      <c r="E17" s="49" t="s">
        <v>14</v>
      </c>
      <c r="F17" s="51">
        <v>350</v>
      </c>
      <c r="G17" s="49">
        <v>1</v>
      </c>
      <c r="H17" s="51">
        <f t="shared" si="1"/>
        <v>6650</v>
      </c>
    </row>
    <row r="18" spans="1:8" s="48" customFormat="1" ht="15.95" customHeight="1">
      <c r="A18" s="81"/>
      <c r="B18" s="78"/>
      <c r="C18" s="52" t="s">
        <v>100</v>
      </c>
      <c r="D18" s="49">
        <v>1</v>
      </c>
      <c r="E18" s="49" t="s">
        <v>101</v>
      </c>
      <c r="F18" s="51">
        <v>800</v>
      </c>
      <c r="G18" s="49">
        <v>1</v>
      </c>
      <c r="H18" s="51">
        <f t="shared" si="1"/>
        <v>800</v>
      </c>
    </row>
    <row r="19" spans="1:8" s="48" customFormat="1" ht="15.95" customHeight="1">
      <c r="A19" s="82" t="s">
        <v>102</v>
      </c>
      <c r="B19" s="82" t="s">
        <v>103</v>
      </c>
      <c r="C19" s="52" t="s">
        <v>104</v>
      </c>
      <c r="D19" s="63">
        <v>1</v>
      </c>
      <c r="E19" s="63" t="s">
        <v>105</v>
      </c>
      <c r="F19" s="51">
        <v>37735.839999999997</v>
      </c>
      <c r="G19" s="63">
        <v>1</v>
      </c>
      <c r="H19" s="51">
        <f t="shared" si="1"/>
        <v>37735.839999999997</v>
      </c>
    </row>
    <row r="20" spans="1:8" s="48" customFormat="1" ht="15.95" customHeight="1">
      <c r="A20" s="81"/>
      <c r="B20" s="81"/>
      <c r="C20" s="52" t="s">
        <v>106</v>
      </c>
      <c r="D20" s="63">
        <v>1</v>
      </c>
      <c r="E20" s="63" t="s">
        <v>107</v>
      </c>
      <c r="F20" s="51">
        <v>26415</v>
      </c>
      <c r="G20" s="63">
        <v>1</v>
      </c>
      <c r="H20" s="51">
        <f t="shared" si="1"/>
        <v>26415</v>
      </c>
    </row>
    <row r="21" spans="1:8" s="48" customFormat="1" ht="15.95" customHeight="1">
      <c r="A21" s="81"/>
      <c r="B21" s="83"/>
      <c r="C21" s="52" t="s">
        <v>108</v>
      </c>
      <c r="D21" s="63">
        <v>1</v>
      </c>
      <c r="E21" s="63" t="s">
        <v>107</v>
      </c>
      <c r="F21" s="51">
        <v>9433.9599999999991</v>
      </c>
      <c r="G21" s="63">
        <v>1</v>
      </c>
      <c r="H21" s="51">
        <f t="shared" si="1"/>
        <v>9433.9599999999991</v>
      </c>
    </row>
    <row r="22" spans="1:8" s="48" customFormat="1" ht="15.95" customHeight="1">
      <c r="A22" s="83"/>
      <c r="B22" s="49" t="s">
        <v>109</v>
      </c>
      <c r="C22" s="52" t="s">
        <v>110</v>
      </c>
      <c r="D22" s="49">
        <v>180</v>
      </c>
      <c r="E22" s="49" t="s">
        <v>111</v>
      </c>
      <c r="F22" s="51">
        <v>80</v>
      </c>
      <c r="G22" s="49">
        <v>2</v>
      </c>
      <c r="H22" s="51">
        <f t="shared" si="1"/>
        <v>28800</v>
      </c>
    </row>
    <row r="23" spans="1:8" s="48" customFormat="1" ht="15.95" customHeight="1">
      <c r="A23" s="82" t="s">
        <v>17</v>
      </c>
      <c r="B23" s="82" t="s">
        <v>112</v>
      </c>
      <c r="C23" s="52" t="s">
        <v>113</v>
      </c>
      <c r="D23" s="49">
        <v>1</v>
      </c>
      <c r="E23" s="49" t="s">
        <v>114</v>
      </c>
      <c r="F23" s="51">
        <v>2200</v>
      </c>
      <c r="G23" s="49">
        <v>1</v>
      </c>
      <c r="H23" s="51">
        <f t="shared" si="1"/>
        <v>2200</v>
      </c>
    </row>
    <row r="24" spans="1:8" s="48" customFormat="1" ht="15.95" customHeight="1">
      <c r="A24" s="81"/>
      <c r="B24" s="83"/>
      <c r="C24" s="52" t="s">
        <v>115</v>
      </c>
      <c r="D24" s="49">
        <v>2</v>
      </c>
      <c r="E24" s="49" t="s">
        <v>114</v>
      </c>
      <c r="F24" s="51">
        <v>1800</v>
      </c>
      <c r="G24" s="49">
        <v>1</v>
      </c>
      <c r="H24" s="51">
        <f t="shared" si="1"/>
        <v>3600</v>
      </c>
    </row>
    <row r="25" spans="1:8" s="48" customFormat="1" ht="15.95" customHeight="1">
      <c r="A25" s="81"/>
      <c r="B25" s="82" t="s">
        <v>116</v>
      </c>
      <c r="C25" s="52" t="s">
        <v>117</v>
      </c>
      <c r="D25" s="49">
        <v>1</v>
      </c>
      <c r="E25" s="49" t="s">
        <v>114</v>
      </c>
      <c r="F25" s="51">
        <v>1200</v>
      </c>
      <c r="G25" s="49">
        <v>1</v>
      </c>
      <c r="H25" s="51">
        <f t="shared" si="1"/>
        <v>1200</v>
      </c>
    </row>
    <row r="26" spans="1:8" s="48" customFormat="1" ht="15.95" customHeight="1">
      <c r="A26" s="81"/>
      <c r="B26" s="81"/>
      <c r="C26" s="52" t="s">
        <v>118</v>
      </c>
      <c r="D26" s="49">
        <v>2</v>
      </c>
      <c r="E26" s="49" t="s">
        <v>114</v>
      </c>
      <c r="F26" s="51">
        <v>2200</v>
      </c>
      <c r="G26" s="49">
        <v>1</v>
      </c>
      <c r="H26" s="51">
        <f t="shared" si="1"/>
        <v>4400</v>
      </c>
    </row>
    <row r="27" spans="1:8" s="48" customFormat="1" ht="15.95" customHeight="1">
      <c r="A27" s="81"/>
      <c r="B27" s="81"/>
      <c r="C27" s="52" t="s">
        <v>119</v>
      </c>
      <c r="D27" s="49">
        <v>1</v>
      </c>
      <c r="E27" s="49" t="s">
        <v>114</v>
      </c>
      <c r="F27" s="51">
        <v>800</v>
      </c>
      <c r="G27" s="49">
        <v>1</v>
      </c>
      <c r="H27" s="51">
        <f t="shared" si="1"/>
        <v>800</v>
      </c>
    </row>
    <row r="28" spans="1:8" s="48" customFormat="1" ht="15.95" customHeight="1">
      <c r="A28" s="81"/>
      <c r="B28" s="81"/>
      <c r="C28" s="52" t="s">
        <v>120</v>
      </c>
      <c r="D28" s="59">
        <v>1</v>
      </c>
      <c r="E28" s="59" t="s">
        <v>114</v>
      </c>
      <c r="F28" s="51">
        <v>3000</v>
      </c>
      <c r="G28" s="59">
        <v>1</v>
      </c>
      <c r="H28" s="51">
        <f t="shared" si="1"/>
        <v>3000</v>
      </c>
    </row>
    <row r="29" spans="1:8" s="48" customFormat="1" ht="15.95" customHeight="1">
      <c r="A29" s="81"/>
      <c r="B29" s="81"/>
      <c r="C29" s="52" t="s">
        <v>121</v>
      </c>
      <c r="D29" s="59">
        <v>1</v>
      </c>
      <c r="E29" s="59" t="s">
        <v>114</v>
      </c>
      <c r="F29" s="51">
        <v>4200</v>
      </c>
      <c r="G29" s="59">
        <v>1</v>
      </c>
      <c r="H29" s="51">
        <f t="shared" si="1"/>
        <v>4200</v>
      </c>
    </row>
    <row r="30" spans="1:8" s="48" customFormat="1" ht="15.95" customHeight="1">
      <c r="A30" s="81"/>
      <c r="B30" s="81"/>
      <c r="C30" s="52" t="s">
        <v>122</v>
      </c>
      <c r="D30" s="49">
        <v>3</v>
      </c>
      <c r="E30" s="49" t="s">
        <v>114</v>
      </c>
      <c r="F30" s="51">
        <v>2700</v>
      </c>
      <c r="G30" s="49">
        <v>1</v>
      </c>
      <c r="H30" s="51">
        <f t="shared" si="1"/>
        <v>8100</v>
      </c>
    </row>
    <row r="31" spans="1:8" s="48" customFormat="1" ht="15.95" customHeight="1">
      <c r="A31" s="83"/>
      <c r="B31" s="83"/>
      <c r="C31" s="52" t="s">
        <v>123</v>
      </c>
      <c r="D31" s="49">
        <v>3</v>
      </c>
      <c r="E31" s="49" t="s">
        <v>114</v>
      </c>
      <c r="F31" s="51">
        <v>3000</v>
      </c>
      <c r="G31" s="49">
        <v>1</v>
      </c>
      <c r="H31" s="51">
        <f t="shared" si="1"/>
        <v>9000</v>
      </c>
    </row>
    <row r="32" spans="1:8" s="48" customFormat="1" ht="15.95" customHeight="1">
      <c r="A32" s="82" t="s">
        <v>124</v>
      </c>
      <c r="B32" s="68" t="s">
        <v>125</v>
      </c>
      <c r="C32" s="52" t="s">
        <v>126</v>
      </c>
      <c r="D32" s="49">
        <v>12</v>
      </c>
      <c r="E32" s="49" t="s">
        <v>127</v>
      </c>
      <c r="F32" s="51">
        <v>220</v>
      </c>
      <c r="G32" s="49">
        <v>1</v>
      </c>
      <c r="H32" s="51">
        <f t="shared" si="1"/>
        <v>2640</v>
      </c>
    </row>
    <row r="33" spans="1:8" s="48" customFormat="1" ht="15.95" customHeight="1">
      <c r="A33" s="81"/>
      <c r="B33" s="69"/>
      <c r="C33" s="52" t="s">
        <v>128</v>
      </c>
      <c r="D33" s="59">
        <v>15</v>
      </c>
      <c r="E33" s="59" t="s">
        <v>127</v>
      </c>
      <c r="F33" s="51">
        <v>300</v>
      </c>
      <c r="G33" s="59">
        <v>1</v>
      </c>
      <c r="H33" s="51">
        <f t="shared" si="1"/>
        <v>4500</v>
      </c>
    </row>
    <row r="34" spans="1:8" s="48" customFormat="1" ht="15.95" customHeight="1">
      <c r="A34" s="81"/>
      <c r="B34" s="69"/>
      <c r="C34" s="52" t="s">
        <v>129</v>
      </c>
      <c r="D34" s="49">
        <v>4</v>
      </c>
      <c r="E34" s="49" t="s">
        <v>130</v>
      </c>
      <c r="F34" s="51">
        <v>800</v>
      </c>
      <c r="G34" s="49">
        <v>1</v>
      </c>
      <c r="H34" s="51">
        <f t="shared" si="1"/>
        <v>3200</v>
      </c>
    </row>
    <row r="35" spans="1:8" s="48" customFormat="1" ht="15.95" customHeight="1">
      <c r="A35" s="81"/>
      <c r="B35" s="69"/>
      <c r="C35" s="52" t="s">
        <v>131</v>
      </c>
      <c r="D35" s="49">
        <v>5</v>
      </c>
      <c r="E35" s="49" t="s">
        <v>132</v>
      </c>
      <c r="F35" s="51">
        <v>1500</v>
      </c>
      <c r="G35" s="49">
        <v>1</v>
      </c>
      <c r="H35" s="51">
        <f t="shared" si="1"/>
        <v>7500</v>
      </c>
    </row>
    <row r="36" spans="1:8" s="48" customFormat="1" ht="15.95" customHeight="1">
      <c r="A36" s="81"/>
      <c r="B36" s="69"/>
      <c r="C36" s="52" t="s">
        <v>133</v>
      </c>
      <c r="D36" s="49">
        <v>5</v>
      </c>
      <c r="E36" s="49" t="s">
        <v>130</v>
      </c>
      <c r="F36" s="51">
        <v>50</v>
      </c>
      <c r="G36" s="49">
        <v>1</v>
      </c>
      <c r="H36" s="51">
        <f t="shared" si="1"/>
        <v>250</v>
      </c>
    </row>
    <row r="37" spans="1:8" s="48" customFormat="1" ht="15.95" customHeight="1">
      <c r="A37" s="81"/>
      <c r="B37" s="68" t="s">
        <v>134</v>
      </c>
      <c r="C37" s="52" t="s">
        <v>135</v>
      </c>
      <c r="D37" s="59">
        <v>18</v>
      </c>
      <c r="E37" s="59" t="s">
        <v>136</v>
      </c>
      <c r="F37" s="51">
        <v>150</v>
      </c>
      <c r="G37" s="59">
        <v>3</v>
      </c>
      <c r="H37" s="51">
        <f t="shared" si="1"/>
        <v>8100</v>
      </c>
    </row>
    <row r="38" spans="1:8" s="48" customFormat="1" ht="15.95" customHeight="1">
      <c r="A38" s="81"/>
      <c r="B38" s="69"/>
      <c r="C38" s="52" t="s">
        <v>137</v>
      </c>
      <c r="D38" s="59">
        <v>18</v>
      </c>
      <c r="E38" s="59" t="s">
        <v>136</v>
      </c>
      <c r="F38" s="51">
        <v>200</v>
      </c>
      <c r="G38" s="59">
        <v>3</v>
      </c>
      <c r="H38" s="51">
        <f t="shared" si="1"/>
        <v>10800</v>
      </c>
    </row>
    <row r="39" spans="1:8" s="48" customFormat="1" ht="15.95" customHeight="1">
      <c r="A39" s="81"/>
      <c r="B39" s="69"/>
      <c r="C39" s="52" t="s">
        <v>138</v>
      </c>
      <c r="D39" s="59">
        <v>3</v>
      </c>
      <c r="E39" s="59" t="s">
        <v>136</v>
      </c>
      <c r="F39" s="51">
        <v>2400</v>
      </c>
      <c r="G39" s="59">
        <v>1</v>
      </c>
      <c r="H39" s="51">
        <f t="shared" si="1"/>
        <v>7200</v>
      </c>
    </row>
    <row r="40" spans="1:8" s="48" customFormat="1" ht="15.95" customHeight="1">
      <c r="A40" s="81"/>
      <c r="B40" s="69"/>
      <c r="C40" s="52" t="s">
        <v>139</v>
      </c>
      <c r="D40" s="59">
        <v>6</v>
      </c>
      <c r="E40" s="59" t="s">
        <v>130</v>
      </c>
      <c r="F40" s="51">
        <v>1500</v>
      </c>
      <c r="G40" s="59">
        <v>1</v>
      </c>
      <c r="H40" s="51">
        <f t="shared" si="1"/>
        <v>9000</v>
      </c>
    </row>
    <row r="41" spans="1:8" s="48" customFormat="1" ht="15.95" customHeight="1">
      <c r="A41" s="81"/>
      <c r="B41" s="69"/>
      <c r="C41" s="52" t="s">
        <v>140</v>
      </c>
      <c r="D41" s="59">
        <v>6</v>
      </c>
      <c r="E41" s="59" t="s">
        <v>130</v>
      </c>
      <c r="F41" s="51">
        <v>100</v>
      </c>
      <c r="G41" s="59">
        <v>3</v>
      </c>
      <c r="H41" s="51">
        <f t="shared" si="1"/>
        <v>1800</v>
      </c>
    </row>
    <row r="42" spans="1:8" s="48" customFormat="1" ht="15.95" customHeight="1">
      <c r="A42" s="81"/>
      <c r="B42" s="69"/>
      <c r="C42" s="52" t="s">
        <v>141</v>
      </c>
      <c r="D42" s="59">
        <v>3</v>
      </c>
      <c r="E42" s="59" t="s">
        <v>130</v>
      </c>
      <c r="F42" s="51">
        <v>288</v>
      </c>
      <c r="G42" s="59">
        <v>1</v>
      </c>
      <c r="H42" s="51">
        <f t="shared" si="1"/>
        <v>864</v>
      </c>
    </row>
    <row r="43" spans="1:8" s="48" customFormat="1" ht="15.95" customHeight="1">
      <c r="A43" s="81"/>
      <c r="B43" s="69"/>
      <c r="C43" s="52" t="s">
        <v>142</v>
      </c>
      <c r="D43" s="59">
        <v>3</v>
      </c>
      <c r="E43" s="59" t="s">
        <v>143</v>
      </c>
      <c r="F43" s="51">
        <v>1500</v>
      </c>
      <c r="G43" s="59">
        <v>2</v>
      </c>
      <c r="H43" s="51">
        <f t="shared" si="1"/>
        <v>9000</v>
      </c>
    </row>
    <row r="44" spans="1:8" s="48" customFormat="1" ht="15.95" customHeight="1">
      <c r="A44" s="81"/>
      <c r="B44" s="70"/>
      <c r="C44" s="52" t="s">
        <v>144</v>
      </c>
      <c r="D44" s="59">
        <v>8</v>
      </c>
      <c r="E44" s="59" t="s">
        <v>130</v>
      </c>
      <c r="F44" s="51">
        <v>400</v>
      </c>
      <c r="G44" s="59">
        <v>1</v>
      </c>
      <c r="H44" s="51">
        <f t="shared" si="1"/>
        <v>3200</v>
      </c>
    </row>
    <row r="45" spans="1:8" s="48" customFormat="1" ht="15.95" customHeight="1">
      <c r="A45" s="81"/>
      <c r="B45" s="68" t="s">
        <v>145</v>
      </c>
      <c r="C45" s="52" t="s">
        <v>146</v>
      </c>
      <c r="D45" s="59">
        <v>2</v>
      </c>
      <c r="E45" s="59" t="s">
        <v>130</v>
      </c>
      <c r="F45" s="51">
        <v>3500</v>
      </c>
      <c r="G45" s="59">
        <v>1</v>
      </c>
      <c r="H45" s="51">
        <f t="shared" si="1"/>
        <v>7000</v>
      </c>
    </row>
    <row r="46" spans="1:8" s="48" customFormat="1" ht="29.25" customHeight="1">
      <c r="A46" s="81"/>
      <c r="B46" s="69"/>
      <c r="C46" s="64" t="s">
        <v>147</v>
      </c>
      <c r="D46" s="59">
        <v>1</v>
      </c>
      <c r="E46" s="59" t="s">
        <v>130</v>
      </c>
      <c r="F46" s="51">
        <v>7500</v>
      </c>
      <c r="G46" s="59">
        <v>1</v>
      </c>
      <c r="H46" s="51">
        <f t="shared" si="1"/>
        <v>7500</v>
      </c>
    </row>
    <row r="47" spans="1:8" s="48" customFormat="1" ht="15.95" customHeight="1">
      <c r="A47" s="81"/>
      <c r="B47" s="69"/>
      <c r="C47" s="52" t="s">
        <v>148</v>
      </c>
      <c r="D47" s="59">
        <v>1</v>
      </c>
      <c r="E47" s="59" t="s">
        <v>130</v>
      </c>
      <c r="F47" s="51">
        <v>4600</v>
      </c>
      <c r="G47" s="59">
        <v>1</v>
      </c>
      <c r="H47" s="51">
        <f t="shared" si="1"/>
        <v>4600</v>
      </c>
    </row>
    <row r="48" spans="1:8" s="48" customFormat="1" ht="15.95" customHeight="1">
      <c r="A48" s="81"/>
      <c r="B48" s="69"/>
      <c r="C48" s="52" t="s">
        <v>149</v>
      </c>
      <c r="D48" s="59">
        <v>1</v>
      </c>
      <c r="E48" s="59" t="s">
        <v>130</v>
      </c>
      <c r="F48" s="51">
        <v>1500</v>
      </c>
      <c r="G48" s="59">
        <v>1</v>
      </c>
      <c r="H48" s="51">
        <f t="shared" si="1"/>
        <v>1500</v>
      </c>
    </row>
    <row r="49" spans="1:8" s="48" customFormat="1" ht="15.95" customHeight="1">
      <c r="A49" s="81"/>
      <c r="B49" s="69"/>
      <c r="C49" s="52" t="s">
        <v>150</v>
      </c>
      <c r="D49" s="59">
        <v>5</v>
      </c>
      <c r="E49" s="59" t="s">
        <v>130</v>
      </c>
      <c r="F49" s="51">
        <v>8500</v>
      </c>
      <c r="G49" s="59">
        <v>1</v>
      </c>
      <c r="H49" s="51">
        <f t="shared" si="1"/>
        <v>42500</v>
      </c>
    </row>
    <row r="50" spans="1:8" s="48" customFormat="1" ht="15.95" customHeight="1">
      <c r="A50" s="81"/>
      <c r="B50" s="69"/>
      <c r="C50" s="52" t="s">
        <v>151</v>
      </c>
      <c r="D50" s="59">
        <v>1</v>
      </c>
      <c r="E50" s="59" t="s">
        <v>130</v>
      </c>
      <c r="F50" s="51">
        <v>4800</v>
      </c>
      <c r="G50" s="59">
        <v>1</v>
      </c>
      <c r="H50" s="51">
        <f t="shared" si="1"/>
        <v>4800</v>
      </c>
    </row>
    <row r="51" spans="1:8" s="48" customFormat="1" ht="15.95" customHeight="1">
      <c r="A51" s="81"/>
      <c r="B51" s="69"/>
      <c r="C51" s="52" t="s">
        <v>152</v>
      </c>
      <c r="D51" s="59">
        <v>1</v>
      </c>
      <c r="E51" s="59" t="s">
        <v>130</v>
      </c>
      <c r="F51" s="51">
        <v>4200</v>
      </c>
      <c r="G51" s="59">
        <v>1</v>
      </c>
      <c r="H51" s="51">
        <f t="shared" si="1"/>
        <v>4200</v>
      </c>
    </row>
    <row r="52" spans="1:8" s="48" customFormat="1" ht="15.95" customHeight="1">
      <c r="A52" s="81"/>
      <c r="B52" s="69"/>
      <c r="C52" s="52" t="s">
        <v>153</v>
      </c>
      <c r="D52" s="59">
        <v>1</v>
      </c>
      <c r="E52" s="59" t="s">
        <v>130</v>
      </c>
      <c r="F52" s="51">
        <v>8500</v>
      </c>
      <c r="G52" s="59">
        <v>1</v>
      </c>
      <c r="H52" s="51">
        <f t="shared" si="1"/>
        <v>8500</v>
      </c>
    </row>
    <row r="53" spans="1:8" s="48" customFormat="1" ht="15.95" customHeight="1">
      <c r="A53" s="81"/>
      <c r="B53" s="69"/>
      <c r="C53" s="52" t="s">
        <v>154</v>
      </c>
      <c r="D53" s="59">
        <v>2</v>
      </c>
      <c r="E53" s="59" t="s">
        <v>130</v>
      </c>
      <c r="F53" s="51">
        <v>2200</v>
      </c>
      <c r="G53" s="59">
        <v>1</v>
      </c>
      <c r="H53" s="51">
        <f t="shared" si="1"/>
        <v>4400</v>
      </c>
    </row>
    <row r="54" spans="1:8" s="48" customFormat="1" ht="15.95" customHeight="1">
      <c r="A54" s="81"/>
      <c r="B54" s="69"/>
      <c r="C54" s="52" t="s">
        <v>155</v>
      </c>
      <c r="D54" s="59">
        <v>1</v>
      </c>
      <c r="E54" s="59" t="s">
        <v>130</v>
      </c>
      <c r="F54" s="51">
        <v>2200</v>
      </c>
      <c r="G54" s="59">
        <v>1</v>
      </c>
      <c r="H54" s="51">
        <f t="shared" si="1"/>
        <v>2200</v>
      </c>
    </row>
    <row r="55" spans="1:8" s="48" customFormat="1" ht="15.95" customHeight="1">
      <c r="A55" s="81"/>
      <c r="B55" s="69"/>
      <c r="C55" s="52" t="s">
        <v>156</v>
      </c>
      <c r="D55" s="59">
        <v>1</v>
      </c>
      <c r="E55" s="59" t="s">
        <v>130</v>
      </c>
      <c r="F55" s="51">
        <v>2200</v>
      </c>
      <c r="G55" s="59">
        <v>1</v>
      </c>
      <c r="H55" s="51">
        <f t="shared" si="1"/>
        <v>2200</v>
      </c>
    </row>
    <row r="56" spans="1:8" s="48" customFormat="1" ht="15.95" customHeight="1">
      <c r="A56" s="81"/>
      <c r="B56" s="69"/>
      <c r="C56" s="52" t="s">
        <v>157</v>
      </c>
      <c r="D56" s="59">
        <v>1</v>
      </c>
      <c r="E56" s="59" t="s">
        <v>130</v>
      </c>
      <c r="F56" s="51">
        <v>1500</v>
      </c>
      <c r="G56" s="59">
        <v>1</v>
      </c>
      <c r="H56" s="51">
        <f t="shared" si="1"/>
        <v>1500</v>
      </c>
    </row>
    <row r="57" spans="1:8" s="48" customFormat="1" ht="15.95" customHeight="1">
      <c r="A57" s="81"/>
      <c r="B57" s="69"/>
      <c r="C57" s="52" t="s">
        <v>158</v>
      </c>
      <c r="D57" s="59">
        <v>1</v>
      </c>
      <c r="E57" s="59" t="s">
        <v>130</v>
      </c>
      <c r="F57" s="51">
        <v>600</v>
      </c>
      <c r="G57" s="59">
        <v>1</v>
      </c>
      <c r="H57" s="51">
        <f t="shared" si="1"/>
        <v>600</v>
      </c>
    </row>
    <row r="58" spans="1:8" s="48" customFormat="1" ht="15.95" customHeight="1">
      <c r="A58" s="81"/>
      <c r="B58" s="69"/>
      <c r="C58" s="52" t="s">
        <v>278</v>
      </c>
      <c r="D58" s="59">
        <v>3</v>
      </c>
      <c r="E58" s="59" t="s">
        <v>130</v>
      </c>
      <c r="F58" s="51">
        <v>750</v>
      </c>
      <c r="G58" s="59">
        <v>1</v>
      </c>
      <c r="H58" s="51">
        <f t="shared" ref="H58" si="2">SUM(D58*F58*G58)</f>
        <v>2250</v>
      </c>
    </row>
    <row r="59" spans="1:8" s="48" customFormat="1" ht="15.95" customHeight="1">
      <c r="A59" s="81"/>
      <c r="B59" s="69"/>
      <c r="C59" s="52" t="s">
        <v>159</v>
      </c>
      <c r="D59" s="59">
        <v>2</v>
      </c>
      <c r="E59" s="59" t="s">
        <v>130</v>
      </c>
      <c r="F59" s="51">
        <v>180</v>
      </c>
      <c r="G59" s="59">
        <v>1</v>
      </c>
      <c r="H59" s="51">
        <f t="shared" si="1"/>
        <v>360</v>
      </c>
    </row>
    <row r="60" spans="1:8" s="48" customFormat="1" ht="15.95" customHeight="1">
      <c r="A60" s="81"/>
      <c r="B60" s="69"/>
      <c r="C60" s="52" t="s">
        <v>160</v>
      </c>
      <c r="D60" s="59">
        <v>5</v>
      </c>
      <c r="E60" s="59" t="s">
        <v>130</v>
      </c>
      <c r="F60" s="51">
        <v>200</v>
      </c>
      <c r="G60" s="59">
        <v>1</v>
      </c>
      <c r="H60" s="51">
        <f t="shared" si="1"/>
        <v>1000</v>
      </c>
    </row>
    <row r="61" spans="1:8" s="48" customFormat="1" ht="15.95" customHeight="1">
      <c r="A61" s="81"/>
      <c r="B61" s="69"/>
      <c r="C61" s="52" t="s">
        <v>161</v>
      </c>
      <c r="D61" s="59">
        <v>3</v>
      </c>
      <c r="E61" s="59" t="s">
        <v>130</v>
      </c>
      <c r="F61" s="51">
        <v>50</v>
      </c>
      <c r="G61" s="59">
        <v>1</v>
      </c>
      <c r="H61" s="51">
        <f t="shared" si="1"/>
        <v>150</v>
      </c>
    </row>
    <row r="62" spans="1:8" s="48" customFormat="1" ht="15.95" customHeight="1">
      <c r="A62" s="81"/>
      <c r="B62" s="69"/>
      <c r="C62" s="52" t="s">
        <v>162</v>
      </c>
      <c r="D62" s="59">
        <v>2</v>
      </c>
      <c r="E62" s="59" t="s">
        <v>130</v>
      </c>
      <c r="F62" s="51">
        <v>50</v>
      </c>
      <c r="G62" s="59">
        <v>1</v>
      </c>
      <c r="H62" s="51">
        <f t="shared" si="1"/>
        <v>100</v>
      </c>
    </row>
    <row r="63" spans="1:8" s="48" customFormat="1" ht="15.95" customHeight="1">
      <c r="A63" s="81"/>
      <c r="B63" s="69"/>
      <c r="C63" s="52" t="s">
        <v>163</v>
      </c>
      <c r="D63" s="59">
        <v>2</v>
      </c>
      <c r="E63" s="59" t="s">
        <v>130</v>
      </c>
      <c r="F63" s="51">
        <v>25</v>
      </c>
      <c r="G63" s="59">
        <v>1</v>
      </c>
      <c r="H63" s="51">
        <f t="shared" si="1"/>
        <v>50</v>
      </c>
    </row>
    <row r="64" spans="1:8" s="48" customFormat="1" ht="15.95" customHeight="1">
      <c r="A64" s="81"/>
      <c r="B64" s="69"/>
      <c r="C64" s="52" t="s">
        <v>164</v>
      </c>
      <c r="D64" s="59">
        <v>5</v>
      </c>
      <c r="E64" s="59" t="s">
        <v>130</v>
      </c>
      <c r="F64" s="51">
        <v>20</v>
      </c>
      <c r="G64" s="59">
        <v>1</v>
      </c>
      <c r="H64" s="51">
        <f t="shared" si="1"/>
        <v>100</v>
      </c>
    </row>
    <row r="65" spans="1:8" s="48" customFormat="1" ht="15.95" customHeight="1">
      <c r="A65" s="81"/>
      <c r="B65" s="69"/>
      <c r="C65" s="52" t="s">
        <v>165</v>
      </c>
      <c r="D65" s="59">
        <v>60</v>
      </c>
      <c r="E65" s="59" t="s">
        <v>130</v>
      </c>
      <c r="F65" s="51">
        <v>20</v>
      </c>
      <c r="G65" s="59">
        <v>1</v>
      </c>
      <c r="H65" s="51">
        <f t="shared" si="1"/>
        <v>1200</v>
      </c>
    </row>
    <row r="66" spans="1:8" s="48" customFormat="1" ht="15.95" customHeight="1">
      <c r="A66" s="81"/>
      <c r="B66" s="70"/>
      <c r="C66" s="52" t="s">
        <v>166</v>
      </c>
      <c r="D66" s="59">
        <v>1</v>
      </c>
      <c r="E66" s="59" t="s">
        <v>167</v>
      </c>
      <c r="F66" s="51">
        <v>292.8</v>
      </c>
      <c r="G66" s="59">
        <v>1</v>
      </c>
      <c r="H66" s="51">
        <f t="shared" si="1"/>
        <v>292.8</v>
      </c>
    </row>
    <row r="67" spans="1:8" s="48" customFormat="1" ht="15.95" customHeight="1">
      <c r="A67" s="81"/>
      <c r="B67" s="85" t="s">
        <v>168</v>
      </c>
      <c r="C67" s="52" t="s">
        <v>169</v>
      </c>
      <c r="D67" s="59">
        <v>35</v>
      </c>
      <c r="E67" s="59" t="s">
        <v>136</v>
      </c>
      <c r="F67" s="51">
        <v>400</v>
      </c>
      <c r="G67" s="59">
        <v>1</v>
      </c>
      <c r="H67" s="51">
        <f t="shared" si="1"/>
        <v>14000</v>
      </c>
    </row>
    <row r="68" spans="1:8" s="48" customFormat="1" ht="15.95" customHeight="1">
      <c r="A68" s="81"/>
      <c r="B68" s="85"/>
      <c r="C68" s="52" t="s">
        <v>170</v>
      </c>
      <c r="D68" s="59">
        <v>30</v>
      </c>
      <c r="E68" s="59" t="s">
        <v>136</v>
      </c>
      <c r="F68" s="51">
        <v>400</v>
      </c>
      <c r="G68" s="59">
        <v>1</v>
      </c>
      <c r="H68" s="51">
        <f t="shared" si="1"/>
        <v>12000</v>
      </c>
    </row>
    <row r="69" spans="1:8" s="48" customFormat="1" ht="15.95" customHeight="1">
      <c r="A69" s="81"/>
      <c r="B69" s="85"/>
      <c r="C69" s="52" t="s">
        <v>171</v>
      </c>
      <c r="D69" s="59">
        <v>1</v>
      </c>
      <c r="E69" s="59" t="s">
        <v>136</v>
      </c>
      <c r="F69" s="51">
        <v>5500</v>
      </c>
      <c r="G69" s="59">
        <v>1</v>
      </c>
      <c r="H69" s="51">
        <f t="shared" si="1"/>
        <v>5500</v>
      </c>
    </row>
    <row r="70" spans="1:8" s="48" customFormat="1" ht="15.95" customHeight="1">
      <c r="A70" s="81"/>
      <c r="B70" s="85"/>
      <c r="C70" s="52" t="s">
        <v>172</v>
      </c>
      <c r="D70" s="59">
        <v>18</v>
      </c>
      <c r="E70" s="59" t="s">
        <v>130</v>
      </c>
      <c r="F70" s="51">
        <v>120</v>
      </c>
      <c r="G70" s="59">
        <v>1</v>
      </c>
      <c r="H70" s="51">
        <f t="shared" si="1"/>
        <v>2160</v>
      </c>
    </row>
    <row r="71" spans="1:8" s="48" customFormat="1" ht="15.95" customHeight="1">
      <c r="A71" s="81"/>
      <c r="B71" s="85"/>
      <c r="C71" s="52" t="s">
        <v>173</v>
      </c>
      <c r="D71" s="59">
        <v>100</v>
      </c>
      <c r="E71" s="59" t="s">
        <v>174</v>
      </c>
      <c r="F71" s="51">
        <v>25</v>
      </c>
      <c r="G71" s="59">
        <v>1</v>
      </c>
      <c r="H71" s="51">
        <f t="shared" si="1"/>
        <v>2500</v>
      </c>
    </row>
    <row r="72" spans="1:8" s="48" customFormat="1" ht="15.95" customHeight="1">
      <c r="A72" s="81"/>
      <c r="B72" s="85"/>
      <c r="C72" s="52" t="s">
        <v>175</v>
      </c>
      <c r="D72" s="59">
        <v>20</v>
      </c>
      <c r="E72" s="59" t="s">
        <v>176</v>
      </c>
      <c r="F72" s="51">
        <v>250</v>
      </c>
      <c r="G72" s="59">
        <v>1</v>
      </c>
      <c r="H72" s="51">
        <f t="shared" si="1"/>
        <v>5000</v>
      </c>
    </row>
    <row r="73" spans="1:8" s="48" customFormat="1" ht="15.95" customHeight="1">
      <c r="A73" s="81"/>
      <c r="B73" s="85"/>
      <c r="C73" s="52" t="s">
        <v>177</v>
      </c>
      <c r="D73" s="59">
        <v>1</v>
      </c>
      <c r="E73" s="59" t="s">
        <v>130</v>
      </c>
      <c r="F73" s="51">
        <v>3000</v>
      </c>
      <c r="G73" s="59">
        <v>1</v>
      </c>
      <c r="H73" s="51">
        <f t="shared" si="1"/>
        <v>3000</v>
      </c>
    </row>
    <row r="74" spans="1:8" s="48" customFormat="1" ht="15.95" customHeight="1">
      <c r="A74" s="81"/>
      <c r="B74" s="85"/>
      <c r="C74" s="52" t="s">
        <v>178</v>
      </c>
      <c r="D74" s="59">
        <v>1</v>
      </c>
      <c r="E74" s="59" t="s">
        <v>130</v>
      </c>
      <c r="F74" s="51">
        <v>350</v>
      </c>
      <c r="G74" s="59">
        <v>1</v>
      </c>
      <c r="H74" s="51">
        <f t="shared" si="1"/>
        <v>350</v>
      </c>
    </row>
    <row r="75" spans="1:8" s="48" customFormat="1" ht="15.95" customHeight="1">
      <c r="A75" s="81"/>
      <c r="B75" s="85"/>
      <c r="C75" s="52" t="s">
        <v>179</v>
      </c>
      <c r="D75" s="59">
        <v>1</v>
      </c>
      <c r="E75" s="59" t="s">
        <v>130</v>
      </c>
      <c r="F75" s="51">
        <v>3500</v>
      </c>
      <c r="G75" s="59">
        <v>1</v>
      </c>
      <c r="H75" s="51">
        <f t="shared" si="1"/>
        <v>3500</v>
      </c>
    </row>
    <row r="76" spans="1:8" s="48" customFormat="1" ht="15.95" customHeight="1">
      <c r="A76" s="81"/>
      <c r="B76" s="85"/>
      <c r="C76" s="52" t="s">
        <v>180</v>
      </c>
      <c r="D76" s="59">
        <v>1</v>
      </c>
      <c r="E76" s="59" t="s">
        <v>130</v>
      </c>
      <c r="F76" s="51">
        <v>3500</v>
      </c>
      <c r="G76" s="59">
        <v>1</v>
      </c>
      <c r="H76" s="51">
        <f t="shared" si="1"/>
        <v>3500</v>
      </c>
    </row>
    <row r="77" spans="1:8" s="48" customFormat="1" ht="15.95" customHeight="1">
      <c r="A77" s="81"/>
      <c r="B77" s="85"/>
      <c r="C77" s="52" t="s">
        <v>181</v>
      </c>
      <c r="D77" s="59">
        <v>1</v>
      </c>
      <c r="E77" s="59" t="s">
        <v>130</v>
      </c>
      <c r="F77" s="51">
        <v>500</v>
      </c>
      <c r="G77" s="59">
        <v>1</v>
      </c>
      <c r="H77" s="51">
        <f t="shared" si="1"/>
        <v>500</v>
      </c>
    </row>
    <row r="78" spans="1:8" s="48" customFormat="1" ht="15.95" customHeight="1">
      <c r="A78" s="81"/>
      <c r="B78" s="85"/>
      <c r="C78" s="52" t="s">
        <v>182</v>
      </c>
      <c r="D78" s="59">
        <v>1</v>
      </c>
      <c r="E78" s="59" t="s">
        <v>130</v>
      </c>
      <c r="F78" s="51">
        <v>2500</v>
      </c>
      <c r="G78" s="59">
        <v>1</v>
      </c>
      <c r="H78" s="51">
        <f t="shared" si="1"/>
        <v>2500</v>
      </c>
    </row>
    <row r="79" spans="1:8" s="48" customFormat="1" ht="15.95" customHeight="1">
      <c r="A79" s="81"/>
      <c r="B79" s="85"/>
      <c r="C79" s="52" t="s">
        <v>183</v>
      </c>
      <c r="D79" s="59">
        <v>1</v>
      </c>
      <c r="E79" s="59" t="s">
        <v>130</v>
      </c>
      <c r="F79" s="51">
        <v>3000</v>
      </c>
      <c r="G79" s="59">
        <v>1</v>
      </c>
      <c r="H79" s="51">
        <f t="shared" si="1"/>
        <v>3000</v>
      </c>
    </row>
    <row r="80" spans="1:8" s="48" customFormat="1" ht="15.95" customHeight="1">
      <c r="A80" s="81"/>
      <c r="B80" s="85"/>
      <c r="C80" s="52" t="s">
        <v>184</v>
      </c>
      <c r="D80" s="59">
        <v>1</v>
      </c>
      <c r="E80" s="59" t="s">
        <v>130</v>
      </c>
      <c r="F80" s="51">
        <v>1000</v>
      </c>
      <c r="G80" s="59">
        <v>1</v>
      </c>
      <c r="H80" s="51">
        <f t="shared" si="1"/>
        <v>1000</v>
      </c>
    </row>
    <row r="81" spans="1:8" s="48" customFormat="1" ht="15.95" customHeight="1">
      <c r="A81" s="81"/>
      <c r="B81" s="85"/>
      <c r="C81" s="52" t="s">
        <v>185</v>
      </c>
      <c r="D81" s="59">
        <v>16</v>
      </c>
      <c r="E81" s="59" t="s">
        <v>130</v>
      </c>
      <c r="F81" s="51">
        <v>150</v>
      </c>
      <c r="G81" s="59">
        <v>1</v>
      </c>
      <c r="H81" s="51">
        <f t="shared" si="1"/>
        <v>2400</v>
      </c>
    </row>
    <row r="82" spans="1:8" s="48" customFormat="1" ht="15.95" customHeight="1">
      <c r="A82" s="81"/>
      <c r="B82" s="85"/>
      <c r="C82" s="52" t="s">
        <v>186</v>
      </c>
      <c r="D82" s="59">
        <v>24</v>
      </c>
      <c r="E82" s="59" t="s">
        <v>187</v>
      </c>
      <c r="F82" s="51">
        <v>150</v>
      </c>
      <c r="G82" s="59">
        <v>1</v>
      </c>
      <c r="H82" s="51">
        <f t="shared" si="1"/>
        <v>3600</v>
      </c>
    </row>
    <row r="83" spans="1:8" s="48" customFormat="1" ht="15.95" customHeight="1">
      <c r="A83" s="81"/>
      <c r="B83" s="85"/>
      <c r="C83" s="52" t="s">
        <v>188</v>
      </c>
      <c r="D83" s="59">
        <v>2</v>
      </c>
      <c r="E83" s="59" t="s">
        <v>130</v>
      </c>
      <c r="F83" s="51">
        <v>200</v>
      </c>
      <c r="G83" s="59">
        <v>1</v>
      </c>
      <c r="H83" s="51">
        <f t="shared" si="1"/>
        <v>400</v>
      </c>
    </row>
    <row r="84" spans="1:8" s="48" customFormat="1" ht="15.95" customHeight="1">
      <c r="A84" s="81"/>
      <c r="B84" s="85"/>
      <c r="C84" s="52" t="s">
        <v>189</v>
      </c>
      <c r="D84" s="59">
        <v>1</v>
      </c>
      <c r="E84" s="59" t="s">
        <v>130</v>
      </c>
      <c r="F84" s="51">
        <v>4500</v>
      </c>
      <c r="G84" s="59">
        <v>1</v>
      </c>
      <c r="H84" s="51">
        <f t="shared" si="1"/>
        <v>4500</v>
      </c>
    </row>
    <row r="85" spans="1:8" s="48" customFormat="1" ht="15.95" customHeight="1">
      <c r="A85" s="81"/>
      <c r="B85" s="85"/>
      <c r="C85" s="52" t="s">
        <v>190</v>
      </c>
      <c r="D85" s="59">
        <v>1</v>
      </c>
      <c r="E85" s="59" t="s">
        <v>130</v>
      </c>
      <c r="F85" s="51">
        <v>300</v>
      </c>
      <c r="G85" s="59">
        <v>1</v>
      </c>
      <c r="H85" s="51">
        <f t="shared" si="1"/>
        <v>300</v>
      </c>
    </row>
    <row r="86" spans="1:8" s="48" customFormat="1" ht="15.95" customHeight="1">
      <c r="A86" s="81"/>
      <c r="B86" s="85"/>
      <c r="C86" s="52" t="s">
        <v>191</v>
      </c>
      <c r="D86" s="59">
        <v>1</v>
      </c>
      <c r="E86" s="59" t="s">
        <v>130</v>
      </c>
      <c r="F86" s="51">
        <v>200</v>
      </c>
      <c r="G86" s="59">
        <v>1</v>
      </c>
      <c r="H86" s="51">
        <f t="shared" si="1"/>
        <v>200</v>
      </c>
    </row>
    <row r="87" spans="1:8" s="48" customFormat="1" ht="15.95" customHeight="1">
      <c r="A87" s="81"/>
      <c r="B87" s="85"/>
      <c r="C87" s="52" t="s">
        <v>192</v>
      </c>
      <c r="D87" s="59">
        <v>24</v>
      </c>
      <c r="E87" s="59" t="s">
        <v>130</v>
      </c>
      <c r="F87" s="51">
        <v>100</v>
      </c>
      <c r="G87" s="59">
        <v>1</v>
      </c>
      <c r="H87" s="51">
        <f t="shared" si="1"/>
        <v>2400</v>
      </c>
    </row>
    <row r="88" spans="1:8" s="48" customFormat="1" ht="15.95" customHeight="1">
      <c r="A88" s="81"/>
      <c r="B88" s="85"/>
      <c r="C88" s="52" t="s">
        <v>193</v>
      </c>
      <c r="D88" s="59">
        <v>1</v>
      </c>
      <c r="E88" s="59" t="s">
        <v>130</v>
      </c>
      <c r="F88" s="51">
        <v>500</v>
      </c>
      <c r="G88" s="59">
        <v>1</v>
      </c>
      <c r="H88" s="51">
        <f t="shared" si="1"/>
        <v>500</v>
      </c>
    </row>
    <row r="89" spans="1:8" s="48" customFormat="1" ht="15.95" customHeight="1">
      <c r="A89" s="81"/>
      <c r="B89" s="85"/>
      <c r="C89" s="52" t="s">
        <v>194</v>
      </c>
      <c r="D89" s="59">
        <v>1</v>
      </c>
      <c r="E89" s="59" t="s">
        <v>130</v>
      </c>
      <c r="F89" s="51">
        <v>1200</v>
      </c>
      <c r="G89" s="59">
        <v>1</v>
      </c>
      <c r="H89" s="51">
        <f t="shared" si="1"/>
        <v>1200</v>
      </c>
    </row>
    <row r="90" spans="1:8" s="48" customFormat="1" ht="15.95" customHeight="1">
      <c r="A90" s="81"/>
      <c r="B90" s="85"/>
      <c r="C90" s="52" t="s">
        <v>195</v>
      </c>
      <c r="D90" s="59">
        <v>1</v>
      </c>
      <c r="E90" s="59" t="s">
        <v>196</v>
      </c>
      <c r="F90" s="51">
        <v>2000</v>
      </c>
      <c r="G90" s="59">
        <v>1</v>
      </c>
      <c r="H90" s="51">
        <f t="shared" si="1"/>
        <v>2000</v>
      </c>
    </row>
    <row r="91" spans="1:8" s="48" customFormat="1" ht="15.95" customHeight="1">
      <c r="A91" s="81"/>
      <c r="B91" s="85"/>
      <c r="C91" s="87" t="s">
        <v>197</v>
      </c>
      <c r="D91" s="59">
        <v>8</v>
      </c>
      <c r="E91" s="59" t="s">
        <v>187</v>
      </c>
      <c r="F91" s="51">
        <v>800</v>
      </c>
      <c r="G91" s="59">
        <v>1</v>
      </c>
      <c r="H91" s="51">
        <f t="shared" si="1"/>
        <v>6400</v>
      </c>
    </row>
    <row r="92" spans="1:8" s="48" customFormat="1" ht="15.95" customHeight="1">
      <c r="A92" s="81"/>
      <c r="B92" s="85"/>
      <c r="C92" s="88"/>
      <c r="D92" s="59">
        <v>4</v>
      </c>
      <c r="E92" s="59" t="s">
        <v>187</v>
      </c>
      <c r="F92" s="51">
        <v>800</v>
      </c>
      <c r="G92" s="59">
        <v>1</v>
      </c>
      <c r="H92" s="51">
        <f t="shared" si="1"/>
        <v>3200</v>
      </c>
    </row>
    <row r="93" spans="1:8" s="48" customFormat="1" ht="15.95" customHeight="1">
      <c r="A93" s="81"/>
      <c r="B93" s="85"/>
      <c r="C93" s="52" t="s">
        <v>198</v>
      </c>
      <c r="D93" s="59">
        <v>4</v>
      </c>
      <c r="E93" s="59" t="s">
        <v>187</v>
      </c>
      <c r="F93" s="51">
        <v>800</v>
      </c>
      <c r="G93" s="59">
        <v>1</v>
      </c>
      <c r="H93" s="51">
        <f t="shared" si="1"/>
        <v>3200</v>
      </c>
    </row>
    <row r="94" spans="1:8" s="48" customFormat="1" ht="15.95" customHeight="1">
      <c r="A94" s="81"/>
      <c r="B94" s="85"/>
      <c r="C94" s="52" t="s">
        <v>199</v>
      </c>
      <c r="D94" s="59">
        <v>5</v>
      </c>
      <c r="E94" s="59" t="s">
        <v>200</v>
      </c>
      <c r="F94" s="51">
        <v>300</v>
      </c>
      <c r="G94" s="59">
        <v>1</v>
      </c>
      <c r="H94" s="51">
        <f t="shared" si="1"/>
        <v>1500</v>
      </c>
    </row>
    <row r="95" spans="1:8" s="48" customFormat="1" ht="15.95" customHeight="1">
      <c r="A95" s="81"/>
      <c r="B95" s="85"/>
      <c r="C95" s="52" t="s">
        <v>201</v>
      </c>
      <c r="D95" s="59">
        <v>1</v>
      </c>
      <c r="E95" s="59" t="s">
        <v>200</v>
      </c>
      <c r="F95" s="51">
        <v>2000</v>
      </c>
      <c r="G95" s="59">
        <v>1</v>
      </c>
      <c r="H95" s="51">
        <f t="shared" si="1"/>
        <v>2000</v>
      </c>
    </row>
    <row r="96" spans="1:8" s="48" customFormat="1" ht="15.95" customHeight="1">
      <c r="A96" s="81"/>
      <c r="B96" s="85"/>
      <c r="C96" s="52" t="s">
        <v>202</v>
      </c>
      <c r="D96" s="59">
        <v>4</v>
      </c>
      <c r="E96" s="59" t="s">
        <v>187</v>
      </c>
      <c r="F96" s="51">
        <v>100</v>
      </c>
      <c r="G96" s="59">
        <v>1</v>
      </c>
      <c r="H96" s="51">
        <f t="shared" si="1"/>
        <v>400</v>
      </c>
    </row>
    <row r="97" spans="1:8" s="48" customFormat="1" ht="15.95" customHeight="1">
      <c r="A97" s="81"/>
      <c r="B97" s="85"/>
      <c r="C97" s="52" t="s">
        <v>203</v>
      </c>
      <c r="D97" s="59">
        <v>1</v>
      </c>
      <c r="E97" s="59" t="s">
        <v>187</v>
      </c>
      <c r="F97" s="51">
        <v>100</v>
      </c>
      <c r="G97" s="59">
        <v>1</v>
      </c>
      <c r="H97" s="51">
        <f t="shared" si="1"/>
        <v>100</v>
      </c>
    </row>
    <row r="98" spans="1:8" s="48" customFormat="1" ht="15.95" customHeight="1">
      <c r="A98" s="81"/>
      <c r="B98" s="85"/>
      <c r="C98" s="52" t="s">
        <v>204</v>
      </c>
      <c r="D98" s="59">
        <v>1</v>
      </c>
      <c r="E98" s="59" t="s">
        <v>200</v>
      </c>
      <c r="F98" s="51">
        <v>800</v>
      </c>
      <c r="G98" s="59">
        <v>1</v>
      </c>
      <c r="H98" s="51">
        <f t="shared" si="1"/>
        <v>800</v>
      </c>
    </row>
    <row r="99" spans="1:8" s="48" customFormat="1" ht="15.95" customHeight="1">
      <c r="A99" s="81"/>
      <c r="B99" s="85"/>
      <c r="C99" s="52" t="s">
        <v>205</v>
      </c>
      <c r="D99" s="59">
        <v>2</v>
      </c>
      <c r="E99" s="59" t="s">
        <v>196</v>
      </c>
      <c r="F99" s="51">
        <v>250</v>
      </c>
      <c r="G99" s="59">
        <v>1</v>
      </c>
      <c r="H99" s="51">
        <f t="shared" si="1"/>
        <v>500</v>
      </c>
    </row>
    <row r="100" spans="1:8" s="48" customFormat="1" ht="15.95" customHeight="1">
      <c r="A100" s="81"/>
      <c r="B100" s="85"/>
      <c r="C100" s="52" t="s">
        <v>206</v>
      </c>
      <c r="D100" s="59">
        <v>1</v>
      </c>
      <c r="E100" s="59" t="s">
        <v>200</v>
      </c>
      <c r="F100" s="51">
        <v>300</v>
      </c>
      <c r="G100" s="59">
        <v>1</v>
      </c>
      <c r="H100" s="51">
        <f t="shared" si="1"/>
        <v>300</v>
      </c>
    </row>
    <row r="101" spans="1:8" s="48" customFormat="1" ht="15.95" customHeight="1">
      <c r="A101" s="81"/>
      <c r="B101" s="85"/>
      <c r="C101" s="52" t="s">
        <v>207</v>
      </c>
      <c r="D101" s="59">
        <v>1</v>
      </c>
      <c r="E101" s="59" t="s">
        <v>200</v>
      </c>
      <c r="F101" s="51">
        <v>250</v>
      </c>
      <c r="G101" s="59">
        <v>1</v>
      </c>
      <c r="H101" s="51">
        <f t="shared" si="1"/>
        <v>250</v>
      </c>
    </row>
    <row r="102" spans="1:8" s="48" customFormat="1" ht="15.95" customHeight="1">
      <c r="A102" s="81"/>
      <c r="B102" s="85"/>
      <c r="C102" s="52" t="s">
        <v>208</v>
      </c>
      <c r="D102" s="59">
        <v>1</v>
      </c>
      <c r="E102" s="59" t="s">
        <v>196</v>
      </c>
      <c r="F102" s="51">
        <v>20</v>
      </c>
      <c r="G102" s="59">
        <v>1</v>
      </c>
      <c r="H102" s="51">
        <f t="shared" si="1"/>
        <v>20</v>
      </c>
    </row>
    <row r="103" spans="1:8" s="48" customFormat="1" ht="15.95" customHeight="1">
      <c r="A103" s="81"/>
      <c r="B103" s="85"/>
      <c r="C103" s="52" t="s">
        <v>209</v>
      </c>
      <c r="D103" s="59">
        <v>1</v>
      </c>
      <c r="E103" s="59" t="s">
        <v>196</v>
      </c>
      <c r="F103" s="51">
        <v>800</v>
      </c>
      <c r="G103" s="59">
        <v>1</v>
      </c>
      <c r="H103" s="51">
        <f t="shared" si="1"/>
        <v>800</v>
      </c>
    </row>
    <row r="104" spans="1:8" s="48" customFormat="1" ht="15.95" customHeight="1">
      <c r="A104" s="81"/>
      <c r="B104" s="85"/>
      <c r="C104" s="52" t="s">
        <v>210</v>
      </c>
      <c r="D104" s="59">
        <v>1</v>
      </c>
      <c r="E104" s="59" t="s">
        <v>200</v>
      </c>
      <c r="F104" s="51">
        <v>300</v>
      </c>
      <c r="G104" s="59">
        <v>1</v>
      </c>
      <c r="H104" s="51">
        <f t="shared" si="1"/>
        <v>300</v>
      </c>
    </row>
    <row r="105" spans="1:8" s="48" customFormat="1" ht="15.95" customHeight="1">
      <c r="A105" s="81"/>
      <c r="B105" s="85"/>
      <c r="C105" s="52" t="s">
        <v>211</v>
      </c>
      <c r="D105" s="59">
        <v>1</v>
      </c>
      <c r="E105" s="59" t="s">
        <v>212</v>
      </c>
      <c r="F105" s="51">
        <v>0</v>
      </c>
      <c r="G105" s="59">
        <v>1</v>
      </c>
      <c r="H105" s="51">
        <f t="shared" si="1"/>
        <v>0</v>
      </c>
    </row>
    <row r="106" spans="1:8" s="48" customFormat="1" ht="15.95" customHeight="1">
      <c r="A106" s="81"/>
      <c r="B106" s="60" t="s">
        <v>213</v>
      </c>
      <c r="C106" s="52" t="s">
        <v>214</v>
      </c>
      <c r="D106" s="59">
        <v>3</v>
      </c>
      <c r="E106" s="59" t="s">
        <v>215</v>
      </c>
      <c r="F106" s="51">
        <v>7000</v>
      </c>
      <c r="G106" s="59">
        <v>2</v>
      </c>
      <c r="H106" s="51">
        <f t="shared" si="1"/>
        <v>42000</v>
      </c>
    </row>
    <row r="107" spans="1:8" s="48" customFormat="1" ht="15.95" customHeight="1">
      <c r="A107" s="83"/>
      <c r="B107" s="60" t="s">
        <v>216</v>
      </c>
      <c r="C107" s="52" t="s">
        <v>217</v>
      </c>
      <c r="D107" s="59">
        <v>20</v>
      </c>
      <c r="E107" s="59" t="s">
        <v>111</v>
      </c>
      <c r="F107" s="51">
        <v>400</v>
      </c>
      <c r="G107" s="59">
        <v>3</v>
      </c>
      <c r="H107" s="51">
        <f t="shared" si="1"/>
        <v>24000</v>
      </c>
    </row>
    <row r="108" spans="1:8" s="48" customFormat="1" ht="15.95" customHeight="1">
      <c r="A108" s="82" t="s">
        <v>218</v>
      </c>
      <c r="B108" s="68" t="s">
        <v>219</v>
      </c>
      <c r="C108" s="52" t="s">
        <v>220</v>
      </c>
      <c r="D108" s="59">
        <v>2</v>
      </c>
      <c r="E108" s="59" t="s">
        <v>130</v>
      </c>
      <c r="F108" s="51">
        <v>400</v>
      </c>
      <c r="G108" s="59">
        <v>3</v>
      </c>
      <c r="H108" s="51">
        <f t="shared" si="1"/>
        <v>2400</v>
      </c>
    </row>
    <row r="109" spans="1:8" s="48" customFormat="1" ht="15.95" customHeight="1">
      <c r="A109" s="81"/>
      <c r="B109" s="70"/>
      <c r="C109" s="52" t="s">
        <v>221</v>
      </c>
      <c r="D109" s="59">
        <v>7</v>
      </c>
      <c r="E109" s="59" t="s">
        <v>130</v>
      </c>
      <c r="F109" s="51">
        <v>200</v>
      </c>
      <c r="G109" s="59">
        <v>3</v>
      </c>
      <c r="H109" s="51">
        <f t="shared" si="1"/>
        <v>4200</v>
      </c>
    </row>
    <row r="110" spans="1:8" s="48" customFormat="1" ht="15.95" customHeight="1">
      <c r="A110" s="81"/>
      <c r="B110" s="61" t="s">
        <v>222</v>
      </c>
      <c r="C110" s="52" t="s">
        <v>223</v>
      </c>
      <c r="D110" s="59">
        <v>1</v>
      </c>
      <c r="E110" s="59" t="s">
        <v>224</v>
      </c>
      <c r="F110" s="51">
        <v>1280</v>
      </c>
      <c r="G110" s="59">
        <v>1</v>
      </c>
      <c r="H110" s="51">
        <f t="shared" si="1"/>
        <v>1280</v>
      </c>
    </row>
    <row r="111" spans="1:8" s="48" customFormat="1" ht="15.95" customHeight="1">
      <c r="A111" s="81"/>
      <c r="B111" s="60" t="s">
        <v>225</v>
      </c>
      <c r="C111" s="52" t="s">
        <v>226</v>
      </c>
      <c r="D111" s="59">
        <v>1</v>
      </c>
      <c r="E111" s="59" t="s">
        <v>130</v>
      </c>
      <c r="F111" s="51">
        <v>8000</v>
      </c>
      <c r="G111" s="59">
        <v>1</v>
      </c>
      <c r="H111" s="51">
        <f t="shared" ref="H111:H137" si="3">SUM(D111*F111*G111)</f>
        <v>8000</v>
      </c>
    </row>
    <row r="112" spans="1:8" s="48" customFormat="1" ht="15.95" customHeight="1">
      <c r="A112" s="81"/>
      <c r="B112" s="60" t="s">
        <v>227</v>
      </c>
      <c r="C112" s="52" t="s">
        <v>228</v>
      </c>
      <c r="D112" s="59">
        <v>1</v>
      </c>
      <c r="E112" s="59" t="s">
        <v>130</v>
      </c>
      <c r="F112" s="51">
        <v>8000</v>
      </c>
      <c r="G112" s="59">
        <v>1</v>
      </c>
      <c r="H112" s="51">
        <f t="shared" si="3"/>
        <v>8000</v>
      </c>
    </row>
    <row r="113" spans="1:10" s="48" customFormat="1" ht="15.95" customHeight="1">
      <c r="A113" s="81"/>
      <c r="B113" s="60" t="s">
        <v>229</v>
      </c>
      <c r="C113" s="52" t="s">
        <v>230</v>
      </c>
      <c r="D113" s="59">
        <v>8</v>
      </c>
      <c r="E113" s="59" t="s">
        <v>231</v>
      </c>
      <c r="F113" s="51">
        <v>300</v>
      </c>
      <c r="G113" s="59">
        <v>1</v>
      </c>
      <c r="H113" s="51">
        <f t="shared" si="3"/>
        <v>2400</v>
      </c>
    </row>
    <row r="114" spans="1:10" s="48" customFormat="1" ht="15.95" customHeight="1">
      <c r="A114" s="81"/>
      <c r="B114" s="60" t="s">
        <v>232</v>
      </c>
      <c r="C114" s="52" t="s">
        <v>233</v>
      </c>
      <c r="D114" s="59">
        <v>10</v>
      </c>
      <c r="E114" s="59" t="s">
        <v>130</v>
      </c>
      <c r="F114" s="51">
        <v>14</v>
      </c>
      <c r="G114" s="59">
        <v>1</v>
      </c>
      <c r="H114" s="51">
        <f t="shared" si="3"/>
        <v>140</v>
      </c>
    </row>
    <row r="115" spans="1:10" s="48" customFormat="1" ht="15.95" customHeight="1">
      <c r="A115" s="81"/>
      <c r="B115" s="60" t="s">
        <v>234</v>
      </c>
      <c r="C115" s="52" t="s">
        <v>235</v>
      </c>
      <c r="D115" s="59">
        <v>400</v>
      </c>
      <c r="E115" s="59" t="s">
        <v>236</v>
      </c>
      <c r="F115" s="51">
        <v>0.5</v>
      </c>
      <c r="G115" s="59">
        <v>1</v>
      </c>
      <c r="H115" s="51">
        <f t="shared" si="3"/>
        <v>200</v>
      </c>
    </row>
    <row r="116" spans="1:10" s="48" customFormat="1" ht="15.95" customHeight="1">
      <c r="A116" s="81"/>
      <c r="B116" s="60" t="s">
        <v>237</v>
      </c>
      <c r="C116" s="52" t="s">
        <v>238</v>
      </c>
      <c r="D116" s="59">
        <v>4</v>
      </c>
      <c r="E116" s="59" t="s">
        <v>130</v>
      </c>
      <c r="F116" s="51">
        <v>30</v>
      </c>
      <c r="G116" s="59">
        <v>1</v>
      </c>
      <c r="H116" s="51">
        <f t="shared" si="3"/>
        <v>120</v>
      </c>
    </row>
    <row r="117" spans="1:10" s="48" customFormat="1" ht="15.95" customHeight="1">
      <c r="A117" s="81"/>
      <c r="B117" s="60" t="s">
        <v>239</v>
      </c>
      <c r="C117" s="52" t="s">
        <v>240</v>
      </c>
      <c r="D117" s="59">
        <v>30</v>
      </c>
      <c r="E117" s="59" t="s">
        <v>130</v>
      </c>
      <c r="F117" s="51">
        <v>3</v>
      </c>
      <c r="G117" s="59">
        <v>1</v>
      </c>
      <c r="H117" s="51">
        <f t="shared" si="3"/>
        <v>90</v>
      </c>
    </row>
    <row r="118" spans="1:10" s="48" customFormat="1" ht="15.95" customHeight="1">
      <c r="A118" s="81"/>
      <c r="B118" s="60" t="s">
        <v>241</v>
      </c>
      <c r="C118" s="52" t="s">
        <v>242</v>
      </c>
      <c r="D118" s="59">
        <v>418</v>
      </c>
      <c r="E118" s="59" t="s">
        <v>236</v>
      </c>
      <c r="F118" s="51">
        <v>5</v>
      </c>
      <c r="G118" s="59">
        <v>1</v>
      </c>
      <c r="H118" s="51">
        <f t="shared" si="3"/>
        <v>2090</v>
      </c>
    </row>
    <row r="119" spans="1:10" s="48" customFormat="1" ht="15.95" customHeight="1">
      <c r="A119" s="81"/>
      <c r="B119" s="60" t="s">
        <v>243</v>
      </c>
      <c r="C119" s="52" t="s">
        <v>244</v>
      </c>
      <c r="D119" s="59">
        <v>380</v>
      </c>
      <c r="E119" s="59" t="s">
        <v>245</v>
      </c>
      <c r="F119" s="51">
        <v>16</v>
      </c>
      <c r="G119" s="59">
        <v>1</v>
      </c>
      <c r="H119" s="51">
        <f t="shared" si="3"/>
        <v>6080</v>
      </c>
    </row>
    <row r="120" spans="1:10" s="48" customFormat="1" ht="15.95" customHeight="1">
      <c r="A120" s="81"/>
      <c r="B120" s="60" t="s">
        <v>246</v>
      </c>
      <c r="C120" s="52" t="s">
        <v>247</v>
      </c>
      <c r="D120" s="59">
        <v>350</v>
      </c>
      <c r="E120" s="59" t="s">
        <v>248</v>
      </c>
      <c r="F120" s="51">
        <v>8</v>
      </c>
      <c r="G120" s="59">
        <v>1</v>
      </c>
      <c r="H120" s="51">
        <f t="shared" si="3"/>
        <v>2800</v>
      </c>
    </row>
    <row r="121" spans="1:10" s="48" customFormat="1" ht="15.95" customHeight="1">
      <c r="A121" s="81"/>
      <c r="B121" s="60" t="s">
        <v>249</v>
      </c>
      <c r="C121" s="52" t="s">
        <v>250</v>
      </c>
      <c r="D121" s="59">
        <v>88</v>
      </c>
      <c r="E121" s="59" t="s">
        <v>236</v>
      </c>
      <c r="F121" s="51">
        <v>3</v>
      </c>
      <c r="G121" s="59">
        <v>1</v>
      </c>
      <c r="H121" s="51">
        <f t="shared" si="3"/>
        <v>264</v>
      </c>
    </row>
    <row r="122" spans="1:10" s="48" customFormat="1" ht="15.95" customHeight="1">
      <c r="A122" s="81"/>
      <c r="B122" s="60" t="s">
        <v>251</v>
      </c>
      <c r="C122" s="52" t="s">
        <v>252</v>
      </c>
      <c r="D122" s="59">
        <v>200</v>
      </c>
      <c r="E122" s="59" t="s">
        <v>236</v>
      </c>
      <c r="F122" s="51">
        <v>3.8</v>
      </c>
      <c r="G122" s="59">
        <v>15</v>
      </c>
      <c r="H122" s="51">
        <f t="shared" si="3"/>
        <v>11400</v>
      </c>
      <c r="J122" s="65"/>
    </row>
    <row r="123" spans="1:10" s="48" customFormat="1" ht="15.95" customHeight="1">
      <c r="A123" s="81"/>
      <c r="B123" s="60" t="s">
        <v>253</v>
      </c>
      <c r="C123" s="52" t="s">
        <v>254</v>
      </c>
      <c r="D123" s="59">
        <v>200</v>
      </c>
      <c r="E123" s="59" t="s">
        <v>130</v>
      </c>
      <c r="F123" s="51">
        <v>3</v>
      </c>
      <c r="G123" s="59">
        <v>1</v>
      </c>
      <c r="H123" s="51">
        <f t="shared" si="3"/>
        <v>600</v>
      </c>
    </row>
    <row r="124" spans="1:10" s="48" customFormat="1" ht="15.95" customHeight="1">
      <c r="A124" s="81"/>
      <c r="B124" s="60" t="s">
        <v>255</v>
      </c>
      <c r="C124" s="52" t="s">
        <v>256</v>
      </c>
      <c r="D124" s="59">
        <v>400</v>
      </c>
      <c r="E124" s="59" t="s">
        <v>196</v>
      </c>
      <c r="F124" s="51">
        <v>20</v>
      </c>
      <c r="G124" s="59">
        <v>1</v>
      </c>
      <c r="H124" s="51">
        <f t="shared" si="3"/>
        <v>8000</v>
      </c>
    </row>
    <row r="125" spans="1:10" s="48" customFormat="1" ht="15.95" customHeight="1">
      <c r="A125" s="81"/>
      <c r="B125" s="60" t="s">
        <v>257</v>
      </c>
      <c r="C125" s="52" t="s">
        <v>258</v>
      </c>
      <c r="D125" s="59">
        <v>6</v>
      </c>
      <c r="E125" s="59" t="s">
        <v>130</v>
      </c>
      <c r="F125" s="51">
        <v>120</v>
      </c>
      <c r="G125" s="59">
        <v>1</v>
      </c>
      <c r="H125" s="51">
        <f t="shared" si="3"/>
        <v>720</v>
      </c>
    </row>
    <row r="126" spans="1:10" s="48" customFormat="1" ht="15.95" customHeight="1">
      <c r="A126" s="81"/>
      <c r="B126" s="60" t="s">
        <v>259</v>
      </c>
      <c r="C126" s="52" t="s">
        <v>260</v>
      </c>
      <c r="D126" s="59">
        <v>10</v>
      </c>
      <c r="E126" s="59" t="s">
        <v>236</v>
      </c>
      <c r="F126" s="51">
        <v>3</v>
      </c>
      <c r="G126" s="59">
        <v>1</v>
      </c>
      <c r="H126" s="51">
        <f t="shared" si="3"/>
        <v>30</v>
      </c>
    </row>
    <row r="127" spans="1:10" s="48" customFormat="1" ht="15.95" customHeight="1">
      <c r="A127" s="81"/>
      <c r="B127" s="60" t="s">
        <v>261</v>
      </c>
      <c r="C127" s="52" t="s">
        <v>262</v>
      </c>
      <c r="D127" s="59">
        <v>4</v>
      </c>
      <c r="E127" s="59" t="s">
        <v>130</v>
      </c>
      <c r="F127" s="51">
        <v>60</v>
      </c>
      <c r="G127" s="59">
        <v>1</v>
      </c>
      <c r="H127" s="51">
        <f t="shared" si="3"/>
        <v>240</v>
      </c>
    </row>
    <row r="128" spans="1:10" s="48" customFormat="1" ht="15.95" customHeight="1">
      <c r="A128" s="81"/>
      <c r="B128" s="60" t="s">
        <v>263</v>
      </c>
      <c r="C128" s="52" t="s">
        <v>264</v>
      </c>
      <c r="D128" s="59">
        <v>90</v>
      </c>
      <c r="E128" s="59" t="s">
        <v>236</v>
      </c>
      <c r="F128" s="51">
        <v>1</v>
      </c>
      <c r="G128" s="59">
        <v>1</v>
      </c>
      <c r="H128" s="51">
        <f t="shared" si="3"/>
        <v>90</v>
      </c>
    </row>
    <row r="129" spans="1:8" s="48" customFormat="1" ht="15.95" customHeight="1">
      <c r="A129" s="83"/>
      <c r="B129" s="67" t="s">
        <v>282</v>
      </c>
      <c r="C129" s="52" t="s">
        <v>283</v>
      </c>
      <c r="D129" s="66">
        <v>220</v>
      </c>
      <c r="E129" s="66" t="s">
        <v>284</v>
      </c>
      <c r="F129" s="51">
        <v>180</v>
      </c>
      <c r="G129" s="66">
        <v>1</v>
      </c>
      <c r="H129" s="51">
        <f t="shared" si="3"/>
        <v>39600</v>
      </c>
    </row>
    <row r="130" spans="1:8" s="48" customFormat="1" ht="15.95" customHeight="1">
      <c r="A130" s="49" t="s">
        <v>265</v>
      </c>
      <c r="B130" s="60" t="s">
        <v>266</v>
      </c>
      <c r="C130" s="52" t="s">
        <v>267</v>
      </c>
      <c r="D130" s="59">
        <v>1</v>
      </c>
      <c r="E130" s="59" t="s">
        <v>268</v>
      </c>
      <c r="F130" s="51">
        <v>8058</v>
      </c>
      <c r="G130" s="59">
        <v>1</v>
      </c>
      <c r="H130" s="51">
        <f t="shared" si="3"/>
        <v>8058</v>
      </c>
    </row>
    <row r="131" spans="1:8" s="48" customFormat="1" ht="15.95" customHeight="1">
      <c r="A131" s="81"/>
      <c r="B131" s="68" t="s">
        <v>269</v>
      </c>
      <c r="C131" s="52" t="s">
        <v>83</v>
      </c>
      <c r="D131" s="63">
        <v>3</v>
      </c>
      <c r="E131" s="63" t="s">
        <v>270</v>
      </c>
      <c r="F131" s="51">
        <v>2830</v>
      </c>
      <c r="G131" s="63">
        <v>1</v>
      </c>
      <c r="H131" s="51">
        <f t="shared" si="3"/>
        <v>8490</v>
      </c>
    </row>
    <row r="132" spans="1:8" s="48" customFormat="1" ht="15.95" customHeight="1">
      <c r="A132" s="81"/>
      <c r="B132" s="70"/>
      <c r="C132" s="52" t="s">
        <v>274</v>
      </c>
      <c r="D132" s="59">
        <v>1</v>
      </c>
      <c r="E132" s="59" t="s">
        <v>276</v>
      </c>
      <c r="F132" s="51">
        <v>5300</v>
      </c>
      <c r="G132" s="59">
        <v>1</v>
      </c>
      <c r="H132" s="51">
        <f t="shared" si="3"/>
        <v>5300</v>
      </c>
    </row>
    <row r="133" spans="1:8" s="48" customFormat="1" ht="15.95" customHeight="1">
      <c r="A133" s="81"/>
      <c r="B133" s="58" t="s">
        <v>273</v>
      </c>
      <c r="C133" s="52" t="s">
        <v>275</v>
      </c>
      <c r="D133" s="59">
        <v>1</v>
      </c>
      <c r="E133" s="59" t="s">
        <v>276</v>
      </c>
      <c r="F133" s="51">
        <v>2800</v>
      </c>
      <c r="G133" s="59">
        <v>1</v>
      </c>
      <c r="H133" s="51">
        <f t="shared" si="3"/>
        <v>2800</v>
      </c>
    </row>
    <row r="134" spans="1:8" s="48" customFormat="1" ht="15.95" customHeight="1">
      <c r="A134" s="81"/>
      <c r="B134" s="62" t="s">
        <v>271</v>
      </c>
      <c r="C134" s="52" t="s">
        <v>272</v>
      </c>
      <c r="D134" s="63">
        <v>11</v>
      </c>
      <c r="E134" s="63" t="s">
        <v>11</v>
      </c>
      <c r="F134" s="51">
        <v>566</v>
      </c>
      <c r="G134" s="63">
        <v>1</v>
      </c>
      <c r="H134" s="51">
        <f t="shared" si="3"/>
        <v>6226</v>
      </c>
    </row>
    <row r="135" spans="1:8" s="48" customFormat="1" ht="15.95" customHeight="1">
      <c r="A135" s="81"/>
      <c r="B135" s="62" t="s">
        <v>279</v>
      </c>
      <c r="C135" s="52"/>
      <c r="D135" s="63">
        <v>3</v>
      </c>
      <c r="E135" s="63" t="s">
        <v>280</v>
      </c>
      <c r="F135" s="51">
        <v>400</v>
      </c>
      <c r="G135" s="63">
        <v>4</v>
      </c>
      <c r="H135" s="51">
        <f t="shared" si="3"/>
        <v>4800</v>
      </c>
    </row>
    <row r="136" spans="1:8" s="48" customFormat="1" ht="15.95" customHeight="1">
      <c r="A136" s="81"/>
      <c r="B136" s="53" t="s">
        <v>84</v>
      </c>
      <c r="C136" s="54" t="s">
        <v>85</v>
      </c>
      <c r="D136" s="55">
        <v>1</v>
      </c>
      <c r="E136" s="49" t="s">
        <v>9</v>
      </c>
      <c r="F136" s="51">
        <v>3366.8</v>
      </c>
      <c r="G136" s="49">
        <v>1</v>
      </c>
      <c r="H136" s="51">
        <f t="shared" si="3"/>
        <v>3366.8</v>
      </c>
    </row>
    <row r="137" spans="1:8" s="48" customFormat="1" ht="15.95" customHeight="1">
      <c r="A137" s="83"/>
      <c r="B137" s="53" t="s">
        <v>86</v>
      </c>
      <c r="C137" s="52" t="s">
        <v>87</v>
      </c>
      <c r="D137" s="49">
        <v>1</v>
      </c>
      <c r="E137" s="49" t="s">
        <v>27</v>
      </c>
      <c r="F137" s="51">
        <v>13822.81</v>
      </c>
      <c r="G137" s="49">
        <v>1</v>
      </c>
      <c r="H137" s="51">
        <f t="shared" si="3"/>
        <v>13822.81</v>
      </c>
    </row>
    <row r="138" spans="1:8" ht="15.95" customHeight="1">
      <c r="A138" s="86" t="s">
        <v>88</v>
      </c>
      <c r="B138" s="86"/>
      <c r="C138" s="86"/>
      <c r="D138" s="86"/>
      <c r="E138" s="86"/>
      <c r="F138" s="86"/>
      <c r="G138" s="86"/>
      <c r="H138" s="56">
        <f>SUM(H15:H137)</f>
        <v>744709.21000000008</v>
      </c>
    </row>
    <row r="139" spans="1:8" ht="15.95" customHeight="1">
      <c r="A139" s="84" t="s">
        <v>285</v>
      </c>
      <c r="B139" s="84"/>
      <c r="C139" s="84"/>
      <c r="D139" s="84"/>
      <c r="E139" s="84"/>
      <c r="F139" s="84"/>
      <c r="G139" s="84"/>
      <c r="H139" s="57">
        <f>(H138-H134-H135-H136-H137)*0.08</f>
        <v>57319.487999999998</v>
      </c>
    </row>
    <row r="140" spans="1:8" ht="15.95" customHeight="1">
      <c r="A140" s="84" t="s">
        <v>89</v>
      </c>
      <c r="B140" s="84"/>
      <c r="C140" s="84"/>
      <c r="D140" s="84"/>
      <c r="E140" s="84"/>
      <c r="F140" s="84"/>
      <c r="G140" s="84"/>
      <c r="H140" s="57">
        <f>H138+H139</f>
        <v>802028.69800000009</v>
      </c>
    </row>
    <row r="141" spans="1:8" ht="15.95" customHeight="1">
      <c r="A141" s="84" t="s">
        <v>90</v>
      </c>
      <c r="B141" s="84"/>
      <c r="C141" s="84"/>
      <c r="D141" s="84"/>
      <c r="E141" s="84"/>
      <c r="F141" s="84"/>
      <c r="G141" s="84"/>
      <c r="H141" s="57">
        <f>H140*1.06</f>
        <v>850150.41988000018</v>
      </c>
    </row>
    <row r="142" spans="1:8" ht="15.95" customHeight="1">
      <c r="A142" s="84" t="s">
        <v>277</v>
      </c>
      <c r="B142" s="84"/>
      <c r="C142" s="84"/>
      <c r="D142" s="84"/>
      <c r="E142" s="84"/>
      <c r="F142" s="84"/>
      <c r="G142" s="84"/>
      <c r="H142" s="57">
        <v>850000</v>
      </c>
    </row>
  </sheetData>
  <mergeCells count="27">
    <mergeCell ref="A142:G142"/>
    <mergeCell ref="B19:B21"/>
    <mergeCell ref="A19:A22"/>
    <mergeCell ref="B32:B36"/>
    <mergeCell ref="A23:A31"/>
    <mergeCell ref="B23:B24"/>
    <mergeCell ref="B25:B31"/>
    <mergeCell ref="B67:B105"/>
    <mergeCell ref="A32:A107"/>
    <mergeCell ref="A141:G141"/>
    <mergeCell ref="A138:G138"/>
    <mergeCell ref="A139:G139"/>
    <mergeCell ref="A140:G140"/>
    <mergeCell ref="A131:A137"/>
    <mergeCell ref="B108:B109"/>
    <mergeCell ref="C91:C92"/>
    <mergeCell ref="B45:B66"/>
    <mergeCell ref="B37:B44"/>
    <mergeCell ref="B131:B132"/>
    <mergeCell ref="A1:H1"/>
    <mergeCell ref="A8:H8"/>
    <mergeCell ref="D10:H10"/>
    <mergeCell ref="D11:H11"/>
    <mergeCell ref="B16:B18"/>
    <mergeCell ref="A14:C14"/>
    <mergeCell ref="A15:A18"/>
    <mergeCell ref="A108:A129"/>
  </mergeCells>
  <phoneticPr fontId="11" type="noConversion"/>
  <pageMargins left="0.70866141732283472" right="0.70866141732283472" top="0.55118110236220474" bottom="0.55118110236220474" header="0.31496062992125984" footer="0.31496062992125984"/>
  <pageSetup paperSize="9" scale="67" orientation="portrait" verticalDpi="300" r:id="rId1"/>
  <rowBreaks count="1" manualBreakCount="1">
    <brk id="6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topLeftCell="A19" zoomScale="90" zoomScaleNormal="90" workbookViewId="0">
      <selection activeCell="C43" sqref="C43"/>
    </sheetView>
  </sheetViews>
  <sheetFormatPr defaultColWidth="3.375" defaultRowHeight="16.5" customHeight="1"/>
  <cols>
    <col min="1" max="1" width="8.75" style="2" customWidth="1"/>
    <col min="2" max="2" width="32" style="2" customWidth="1"/>
    <col min="3" max="3" width="48.625" style="2" customWidth="1"/>
    <col min="4" max="4" width="18.125" style="3" customWidth="1"/>
    <col min="5" max="5" width="16.125" style="2" customWidth="1"/>
    <col min="6" max="7" width="18.125" style="4" customWidth="1"/>
    <col min="8" max="8" width="18.125" style="5" customWidth="1"/>
    <col min="9" max="16384" width="3.375" style="2"/>
  </cols>
  <sheetData>
    <row r="1" spans="1:8" ht="32.25" customHeight="1">
      <c r="A1" s="71" t="s">
        <v>0</v>
      </c>
      <c r="B1" s="71"/>
      <c r="C1" s="71"/>
      <c r="D1" s="71"/>
      <c r="E1" s="71"/>
      <c r="F1" s="71"/>
      <c r="G1" s="71"/>
      <c r="H1" s="72"/>
    </row>
    <row r="2" spans="1:8" ht="18.75" customHeight="1"/>
    <row r="4" spans="1:8" ht="16.5" customHeight="1">
      <c r="A4" s="6" t="s">
        <v>1</v>
      </c>
      <c r="B4" s="6"/>
      <c r="C4" s="7"/>
    </row>
    <row r="8" spans="1:8" ht="16.5" customHeight="1">
      <c r="A8" s="73" t="s">
        <v>2</v>
      </c>
      <c r="B8" s="73"/>
      <c r="C8" s="73"/>
      <c r="D8" s="73"/>
      <c r="E8" s="73"/>
      <c r="F8" s="73"/>
      <c r="G8" s="73"/>
      <c r="H8" s="74"/>
    </row>
    <row r="10" spans="1:8" ht="21" customHeight="1">
      <c r="A10" s="11"/>
      <c r="B10" s="11"/>
      <c r="C10" s="11" t="s">
        <v>3</v>
      </c>
      <c r="D10" s="94" t="s">
        <v>65</v>
      </c>
      <c r="E10" s="94"/>
      <c r="F10" s="94"/>
      <c r="G10" s="94"/>
      <c r="H10" s="95"/>
    </row>
    <row r="11" spans="1:8" ht="21" customHeight="1">
      <c r="A11" s="11"/>
      <c r="B11" s="11"/>
      <c r="C11" s="11" t="s">
        <v>4</v>
      </c>
      <c r="D11" s="96">
        <f>SUM(H47)</f>
        <v>329881.86</v>
      </c>
      <c r="E11" s="96"/>
      <c r="F11" s="96"/>
      <c r="G11" s="96"/>
      <c r="H11" s="97"/>
    </row>
    <row r="14" spans="1:8" ht="15.95" customHeight="1">
      <c r="A14" s="98" t="s">
        <v>5</v>
      </c>
      <c r="B14" s="99"/>
      <c r="C14" s="100"/>
      <c r="D14" s="10" t="s">
        <v>6</v>
      </c>
      <c r="E14" s="38" t="s">
        <v>7</v>
      </c>
      <c r="F14" s="25" t="s">
        <v>40</v>
      </c>
      <c r="G14" s="25" t="s">
        <v>42</v>
      </c>
      <c r="H14" s="26" t="s">
        <v>41</v>
      </c>
    </row>
    <row r="15" spans="1:8" s="1" customFormat="1" ht="15.95" customHeight="1">
      <c r="A15" s="89" t="s">
        <v>8</v>
      </c>
      <c r="B15" s="12" t="s">
        <v>67</v>
      </c>
      <c r="C15" s="13" t="s">
        <v>76</v>
      </c>
      <c r="D15" s="31">
        <v>30</v>
      </c>
      <c r="E15" s="32" t="s">
        <v>56</v>
      </c>
      <c r="F15" s="33">
        <v>800</v>
      </c>
      <c r="G15" s="31">
        <v>1</v>
      </c>
      <c r="H15" s="30">
        <f>SUM(D15*F15*G15)</f>
        <v>24000</v>
      </c>
    </row>
    <row r="16" spans="1:8" ht="75.75" customHeight="1">
      <c r="A16" s="91"/>
      <c r="B16" s="89" t="s">
        <v>80</v>
      </c>
      <c r="C16" s="42" t="s">
        <v>66</v>
      </c>
      <c r="D16" s="36">
        <v>34</v>
      </c>
      <c r="E16" s="27" t="s">
        <v>56</v>
      </c>
      <c r="F16" s="14">
        <v>2673</v>
      </c>
      <c r="G16" s="36">
        <v>1</v>
      </c>
      <c r="H16" s="30">
        <f t="shared" ref="H16:H43" si="0">SUM(D16*F16*G16)</f>
        <v>90882</v>
      </c>
    </row>
    <row r="17" spans="1:8" ht="54.75" customHeight="1">
      <c r="A17" s="90"/>
      <c r="B17" s="90"/>
      <c r="C17" s="42" t="s">
        <v>75</v>
      </c>
      <c r="D17" s="36">
        <v>34</v>
      </c>
      <c r="E17" s="27" t="s">
        <v>56</v>
      </c>
      <c r="F17" s="14">
        <v>3661</v>
      </c>
      <c r="G17" s="36"/>
      <c r="H17" s="30">
        <f t="shared" si="0"/>
        <v>0</v>
      </c>
    </row>
    <row r="18" spans="1:8" ht="15.95" customHeight="1">
      <c r="A18" s="89" t="s">
        <v>10</v>
      </c>
      <c r="B18" s="15" t="s">
        <v>68</v>
      </c>
      <c r="C18" s="13" t="s">
        <v>71</v>
      </c>
      <c r="D18" s="39">
        <v>15</v>
      </c>
      <c r="E18" s="40" t="s">
        <v>11</v>
      </c>
      <c r="F18" s="16">
        <v>850</v>
      </c>
      <c r="G18" s="36">
        <v>1</v>
      </c>
      <c r="H18" s="30">
        <f t="shared" si="0"/>
        <v>12750</v>
      </c>
    </row>
    <row r="19" spans="1:8" ht="15.95" customHeight="1">
      <c r="A19" s="91"/>
      <c r="B19" s="15" t="s">
        <v>69</v>
      </c>
      <c r="C19" s="17" t="s">
        <v>70</v>
      </c>
      <c r="D19" s="39">
        <v>1</v>
      </c>
      <c r="E19" s="40" t="s">
        <v>12</v>
      </c>
      <c r="F19" s="16">
        <v>10000</v>
      </c>
      <c r="G19" s="36">
        <v>1</v>
      </c>
      <c r="H19" s="30">
        <f t="shared" si="0"/>
        <v>10000</v>
      </c>
    </row>
    <row r="20" spans="1:8" s="1" customFormat="1" ht="15.95" customHeight="1">
      <c r="A20" s="91"/>
      <c r="B20" s="92" t="s">
        <v>13</v>
      </c>
      <c r="C20" s="43" t="s">
        <v>72</v>
      </c>
      <c r="D20" s="39">
        <v>15</v>
      </c>
      <c r="E20" s="40" t="s">
        <v>11</v>
      </c>
      <c r="F20" s="16">
        <v>750</v>
      </c>
      <c r="G20" s="36">
        <v>3</v>
      </c>
      <c r="H20" s="30">
        <f t="shared" si="0"/>
        <v>33750</v>
      </c>
    </row>
    <row r="21" spans="1:8" s="1" customFormat="1" ht="15.95" customHeight="1">
      <c r="A21" s="90"/>
      <c r="B21" s="93"/>
      <c r="C21" s="43" t="s">
        <v>73</v>
      </c>
      <c r="D21" s="39">
        <v>4</v>
      </c>
      <c r="E21" s="40" t="s">
        <v>11</v>
      </c>
      <c r="F21" s="16">
        <v>750</v>
      </c>
      <c r="G21" s="36">
        <v>3</v>
      </c>
      <c r="H21" s="30">
        <f t="shared" si="0"/>
        <v>9000</v>
      </c>
    </row>
    <row r="22" spans="1:8" s="1" customFormat="1" ht="15.95" customHeight="1">
      <c r="A22" s="101" t="s">
        <v>46</v>
      </c>
      <c r="B22" s="101" t="s">
        <v>46</v>
      </c>
      <c r="C22" s="43" t="s">
        <v>74</v>
      </c>
      <c r="D22" s="39">
        <v>34</v>
      </c>
      <c r="E22" s="39" t="s">
        <v>14</v>
      </c>
      <c r="F22" s="19">
        <v>0</v>
      </c>
      <c r="G22" s="36">
        <v>1</v>
      </c>
      <c r="H22" s="30">
        <f t="shared" si="0"/>
        <v>0</v>
      </c>
    </row>
    <row r="23" spans="1:8" s="1" customFormat="1" ht="15.95" customHeight="1">
      <c r="A23" s="91"/>
      <c r="B23" s="102"/>
      <c r="C23" s="24" t="s">
        <v>43</v>
      </c>
      <c r="D23" s="39">
        <v>34</v>
      </c>
      <c r="E23" s="39" t="s">
        <v>14</v>
      </c>
      <c r="F23" s="19">
        <v>0</v>
      </c>
      <c r="G23" s="36">
        <v>1</v>
      </c>
      <c r="H23" s="30">
        <f t="shared" si="0"/>
        <v>0</v>
      </c>
    </row>
    <row r="24" spans="1:8" s="1" customFormat="1" ht="15.95" customHeight="1">
      <c r="A24" s="91"/>
      <c r="B24" s="102"/>
      <c r="C24" s="24" t="s">
        <v>61</v>
      </c>
      <c r="D24" s="39">
        <v>34</v>
      </c>
      <c r="E24" s="39" t="s">
        <v>14</v>
      </c>
      <c r="F24" s="19">
        <v>250</v>
      </c>
      <c r="G24" s="36">
        <v>1</v>
      </c>
      <c r="H24" s="30">
        <f t="shared" si="0"/>
        <v>8500</v>
      </c>
    </row>
    <row r="25" spans="1:8" s="1" customFormat="1" ht="15.95" customHeight="1">
      <c r="A25" s="91"/>
      <c r="B25" s="102"/>
      <c r="C25" s="24" t="s">
        <v>44</v>
      </c>
      <c r="D25" s="39">
        <v>34</v>
      </c>
      <c r="E25" s="39" t="s">
        <v>14</v>
      </c>
      <c r="F25" s="19">
        <v>150</v>
      </c>
      <c r="G25" s="36">
        <v>1</v>
      </c>
      <c r="H25" s="30">
        <f t="shared" si="0"/>
        <v>5100</v>
      </c>
    </row>
    <row r="26" spans="1:8" s="1" customFormat="1" ht="15.95" customHeight="1">
      <c r="A26" s="91"/>
      <c r="B26" s="102"/>
      <c r="C26" s="24" t="s">
        <v>57</v>
      </c>
      <c r="D26" s="39">
        <v>34</v>
      </c>
      <c r="E26" s="39" t="s">
        <v>14</v>
      </c>
      <c r="F26" s="19">
        <v>200</v>
      </c>
      <c r="G26" s="36">
        <v>1</v>
      </c>
      <c r="H26" s="30">
        <f t="shared" si="0"/>
        <v>6800</v>
      </c>
    </row>
    <row r="27" spans="1:8" s="1" customFormat="1" ht="15.95" customHeight="1">
      <c r="A27" s="91"/>
      <c r="B27" s="102"/>
      <c r="C27" s="24" t="s">
        <v>45</v>
      </c>
      <c r="D27" s="39">
        <v>34</v>
      </c>
      <c r="E27" s="39" t="s">
        <v>14</v>
      </c>
      <c r="F27" s="19">
        <v>150</v>
      </c>
      <c r="G27" s="36">
        <v>1</v>
      </c>
      <c r="H27" s="30">
        <f t="shared" si="0"/>
        <v>5100</v>
      </c>
    </row>
    <row r="28" spans="1:8" s="1" customFormat="1" ht="15.95" customHeight="1">
      <c r="A28" s="91"/>
      <c r="B28" s="102"/>
      <c r="C28" s="24" t="s">
        <v>63</v>
      </c>
      <c r="D28" s="10">
        <v>34</v>
      </c>
      <c r="E28" s="10" t="s">
        <v>14</v>
      </c>
      <c r="F28" s="30">
        <v>100</v>
      </c>
      <c r="G28" s="31">
        <v>1</v>
      </c>
      <c r="H28" s="30">
        <f t="shared" si="0"/>
        <v>3400</v>
      </c>
    </row>
    <row r="29" spans="1:8" s="1" customFormat="1" ht="15.95" customHeight="1">
      <c r="A29" s="90"/>
      <c r="B29" s="103"/>
      <c r="C29" s="13" t="s">
        <v>79</v>
      </c>
      <c r="D29" s="39">
        <v>34</v>
      </c>
      <c r="E29" s="39" t="s">
        <v>14</v>
      </c>
      <c r="F29" s="19">
        <v>0</v>
      </c>
      <c r="G29" s="36">
        <v>1</v>
      </c>
      <c r="H29" s="30">
        <f t="shared" si="0"/>
        <v>0</v>
      </c>
    </row>
    <row r="30" spans="1:8" s="1" customFormat="1" ht="15.95" customHeight="1">
      <c r="A30" s="39" t="s">
        <v>15</v>
      </c>
      <c r="B30" s="39" t="s">
        <v>81</v>
      </c>
      <c r="C30" s="13" t="s">
        <v>16</v>
      </c>
      <c r="D30" s="39">
        <v>34</v>
      </c>
      <c r="E30" s="39" t="s">
        <v>9</v>
      </c>
      <c r="F30" s="19">
        <v>370</v>
      </c>
      <c r="G30" s="36">
        <v>1</v>
      </c>
      <c r="H30" s="30">
        <f t="shared" si="0"/>
        <v>12580</v>
      </c>
    </row>
    <row r="31" spans="1:8" s="1" customFormat="1" ht="15.95" customHeight="1">
      <c r="A31" s="36"/>
      <c r="B31" s="41" t="s">
        <v>58</v>
      </c>
      <c r="C31" s="24" t="s">
        <v>59</v>
      </c>
      <c r="D31" s="39">
        <v>2</v>
      </c>
      <c r="E31" s="28" t="s">
        <v>60</v>
      </c>
      <c r="F31" s="19">
        <v>3000</v>
      </c>
      <c r="G31" s="36">
        <v>1</v>
      </c>
      <c r="H31" s="30">
        <f t="shared" si="0"/>
        <v>6000</v>
      </c>
    </row>
    <row r="32" spans="1:8" s="1" customFormat="1" ht="15.95" customHeight="1">
      <c r="A32" s="89" t="s">
        <v>17</v>
      </c>
      <c r="B32" s="36" t="s">
        <v>78</v>
      </c>
      <c r="C32" s="13" t="s">
        <v>77</v>
      </c>
      <c r="D32" s="39">
        <v>1</v>
      </c>
      <c r="E32" s="28" t="s">
        <v>47</v>
      </c>
      <c r="F32" s="19">
        <v>1800</v>
      </c>
      <c r="G32" s="36">
        <v>2</v>
      </c>
      <c r="H32" s="30">
        <f t="shared" si="0"/>
        <v>3600</v>
      </c>
    </row>
    <row r="33" spans="1:8" s="1" customFormat="1" ht="15.95" customHeight="1">
      <c r="A33" s="108"/>
      <c r="B33" s="15" t="s">
        <v>18</v>
      </c>
      <c r="C33" s="29" t="s">
        <v>62</v>
      </c>
      <c r="D33" s="39">
        <v>1</v>
      </c>
      <c r="E33" s="39" t="s">
        <v>19</v>
      </c>
      <c r="F33" s="19">
        <v>25000</v>
      </c>
      <c r="G33" s="36">
        <v>1</v>
      </c>
      <c r="H33" s="30">
        <f t="shared" si="0"/>
        <v>25000</v>
      </c>
    </row>
    <row r="34" spans="1:8" s="1" customFormat="1" ht="15.95" customHeight="1">
      <c r="A34" s="89" t="s">
        <v>20</v>
      </c>
      <c r="B34" s="37" t="s">
        <v>21</v>
      </c>
      <c r="C34" s="20" t="s">
        <v>22</v>
      </c>
      <c r="D34" s="36">
        <v>1</v>
      </c>
      <c r="E34" s="39" t="s">
        <v>23</v>
      </c>
      <c r="F34" s="19">
        <v>5000</v>
      </c>
      <c r="G34" s="36">
        <v>1</v>
      </c>
      <c r="H34" s="30">
        <f t="shared" si="0"/>
        <v>5000</v>
      </c>
    </row>
    <row r="35" spans="1:8" s="1" customFormat="1" ht="15.95" customHeight="1">
      <c r="A35" s="91"/>
      <c r="B35" s="15" t="s">
        <v>24</v>
      </c>
      <c r="C35" s="24" t="s">
        <v>48</v>
      </c>
      <c r="D35" s="39">
        <v>4</v>
      </c>
      <c r="E35" s="39" t="s">
        <v>11</v>
      </c>
      <c r="F35" s="19">
        <v>550</v>
      </c>
      <c r="G35" s="36">
        <v>1</v>
      </c>
      <c r="H35" s="30">
        <f t="shared" si="0"/>
        <v>2200</v>
      </c>
    </row>
    <row r="36" spans="1:8" s="1" customFormat="1" ht="15.95" customHeight="1">
      <c r="A36" s="91"/>
      <c r="B36" s="15" t="s">
        <v>25</v>
      </c>
      <c r="C36" s="18" t="s">
        <v>49</v>
      </c>
      <c r="D36" s="21">
        <v>7</v>
      </c>
      <c r="E36" s="39" t="s">
        <v>9</v>
      </c>
      <c r="F36" s="19">
        <v>60</v>
      </c>
      <c r="G36" s="36">
        <v>1</v>
      </c>
      <c r="H36" s="30">
        <f t="shared" si="0"/>
        <v>420</v>
      </c>
    </row>
    <row r="37" spans="1:8" s="1" customFormat="1" ht="15.95" customHeight="1">
      <c r="A37" s="91"/>
      <c r="B37" s="15" t="s">
        <v>26</v>
      </c>
      <c r="C37" s="24" t="s">
        <v>50</v>
      </c>
      <c r="D37" s="39">
        <v>1</v>
      </c>
      <c r="E37" s="39" t="s">
        <v>27</v>
      </c>
      <c r="F37" s="19">
        <v>600</v>
      </c>
      <c r="G37" s="36">
        <v>5</v>
      </c>
      <c r="H37" s="30">
        <f t="shared" si="0"/>
        <v>3000</v>
      </c>
    </row>
    <row r="38" spans="1:8" s="1" customFormat="1" ht="15.95" customHeight="1">
      <c r="A38" s="91"/>
      <c r="B38" s="37" t="s">
        <v>28</v>
      </c>
      <c r="C38" s="24" t="s">
        <v>51</v>
      </c>
      <c r="D38" s="39">
        <v>1</v>
      </c>
      <c r="E38" s="39" t="s">
        <v>27</v>
      </c>
      <c r="F38" s="19">
        <v>850</v>
      </c>
      <c r="G38" s="36">
        <v>4</v>
      </c>
      <c r="H38" s="30">
        <f t="shared" si="0"/>
        <v>3400</v>
      </c>
    </row>
    <row r="39" spans="1:8" s="1" customFormat="1" ht="15.95" customHeight="1">
      <c r="A39" s="110" t="s">
        <v>29</v>
      </c>
      <c r="B39" s="92" t="s">
        <v>29</v>
      </c>
      <c r="C39" s="24" t="s">
        <v>52</v>
      </c>
      <c r="D39" s="39">
        <v>34</v>
      </c>
      <c r="E39" s="39" t="s">
        <v>30</v>
      </c>
      <c r="F39" s="19">
        <v>280</v>
      </c>
      <c r="G39" s="36">
        <v>1</v>
      </c>
      <c r="H39" s="30">
        <f t="shared" si="0"/>
        <v>9520</v>
      </c>
    </row>
    <row r="40" spans="1:8" s="1" customFormat="1" ht="15.95" customHeight="1">
      <c r="A40" s="111"/>
      <c r="B40" s="112"/>
      <c r="C40" s="24" t="s">
        <v>53</v>
      </c>
      <c r="D40" s="39">
        <v>34</v>
      </c>
      <c r="E40" s="39" t="s">
        <v>32</v>
      </c>
      <c r="F40" s="19">
        <v>50</v>
      </c>
      <c r="G40" s="36">
        <v>1</v>
      </c>
      <c r="H40" s="30">
        <f t="shared" si="0"/>
        <v>1700</v>
      </c>
    </row>
    <row r="41" spans="1:8" s="1" customFormat="1" ht="15.95" customHeight="1">
      <c r="A41" s="111"/>
      <c r="B41" s="112"/>
      <c r="C41" s="13" t="s">
        <v>33</v>
      </c>
      <c r="D41" s="39">
        <v>34</v>
      </c>
      <c r="E41" s="39" t="s">
        <v>34</v>
      </c>
      <c r="F41" s="19">
        <v>60</v>
      </c>
      <c r="G41" s="36">
        <v>1</v>
      </c>
      <c r="H41" s="30">
        <f t="shared" si="0"/>
        <v>2040</v>
      </c>
    </row>
    <row r="42" spans="1:8" ht="15.95" customHeight="1">
      <c r="A42" s="111"/>
      <c r="B42" s="112"/>
      <c r="C42" s="24" t="s">
        <v>55</v>
      </c>
      <c r="D42" s="39">
        <v>34</v>
      </c>
      <c r="E42" s="39" t="s">
        <v>35</v>
      </c>
      <c r="F42" s="19">
        <v>30</v>
      </c>
      <c r="G42" s="36">
        <v>1</v>
      </c>
      <c r="H42" s="30">
        <f t="shared" si="0"/>
        <v>1020</v>
      </c>
    </row>
    <row r="43" spans="1:8" ht="15.95" customHeight="1">
      <c r="A43" s="111"/>
      <c r="B43" s="112"/>
      <c r="C43" s="13" t="s">
        <v>64</v>
      </c>
      <c r="D43" s="39">
        <v>34</v>
      </c>
      <c r="E43" s="39" t="s">
        <v>31</v>
      </c>
      <c r="F43" s="19">
        <v>25</v>
      </c>
      <c r="G43" s="36">
        <v>1</v>
      </c>
      <c r="H43" s="30">
        <f t="shared" si="0"/>
        <v>850</v>
      </c>
    </row>
    <row r="44" spans="1:8" ht="15.95" customHeight="1">
      <c r="A44" s="109" t="s">
        <v>36</v>
      </c>
      <c r="B44" s="109"/>
      <c r="C44" s="109"/>
      <c r="D44" s="109"/>
      <c r="E44" s="109"/>
      <c r="F44" s="109"/>
      <c r="G44" s="34"/>
      <c r="H44" s="22">
        <f>SUM(H15:H43)</f>
        <v>285612</v>
      </c>
    </row>
    <row r="45" spans="1:8" ht="15.95" customHeight="1">
      <c r="A45" s="104" t="s">
        <v>37</v>
      </c>
      <c r="B45" s="104"/>
      <c r="C45" s="104"/>
      <c r="D45" s="104"/>
      <c r="E45" s="104"/>
      <c r="F45" s="104"/>
      <c r="G45" s="35"/>
      <c r="H45" s="23">
        <f>H44*0.1</f>
        <v>28561.200000000001</v>
      </c>
    </row>
    <row r="46" spans="1:8" ht="15.95" customHeight="1">
      <c r="A46" s="104" t="s">
        <v>38</v>
      </c>
      <c r="B46" s="104"/>
      <c r="C46" s="104"/>
      <c r="D46" s="104"/>
      <c r="E46" s="104"/>
      <c r="F46" s="104"/>
      <c r="G46" s="35"/>
      <c r="H46" s="23">
        <f>(H44+H45)*0.05</f>
        <v>15708.660000000002</v>
      </c>
    </row>
    <row r="47" spans="1:8" ht="15.95" customHeight="1">
      <c r="A47" s="104" t="s">
        <v>39</v>
      </c>
      <c r="B47" s="104"/>
      <c r="C47" s="104"/>
      <c r="D47" s="104"/>
      <c r="E47" s="104"/>
      <c r="F47" s="104"/>
      <c r="G47" s="35"/>
      <c r="H47" s="23">
        <f>H44+H45+H46</f>
        <v>329881.86</v>
      </c>
    </row>
    <row r="48" spans="1:8" ht="15.95" customHeight="1">
      <c r="A48" s="105" t="s">
        <v>54</v>
      </c>
      <c r="B48" s="106"/>
      <c r="C48" s="106"/>
      <c r="D48" s="106"/>
      <c r="E48" s="106"/>
      <c r="F48" s="107"/>
      <c r="G48" s="9"/>
      <c r="H48" s="8">
        <f>SUM(H47/34)</f>
        <v>9702.4076470588225</v>
      </c>
    </row>
  </sheetData>
  <mergeCells count="20">
    <mergeCell ref="A22:A29"/>
    <mergeCell ref="B22:B29"/>
    <mergeCell ref="A47:F47"/>
    <mergeCell ref="A48:F48"/>
    <mergeCell ref="A32:A33"/>
    <mergeCell ref="A44:F44"/>
    <mergeCell ref="A45:F45"/>
    <mergeCell ref="A46:F46"/>
    <mergeCell ref="A34:A38"/>
    <mergeCell ref="A39:A43"/>
    <mergeCell ref="B39:B43"/>
    <mergeCell ref="B16:B17"/>
    <mergeCell ref="A15:A17"/>
    <mergeCell ref="B20:B21"/>
    <mergeCell ref="A1:H1"/>
    <mergeCell ref="A8:H8"/>
    <mergeCell ref="D10:H10"/>
    <mergeCell ref="D11:H11"/>
    <mergeCell ref="A14:C14"/>
    <mergeCell ref="A18:A21"/>
  </mergeCells>
  <phoneticPr fontId="1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台湾研修（北京出发）</vt:lpstr>
      <vt:lpstr>报价!Print_Area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Sawada</dc:creator>
  <cp:lastModifiedBy>Administrator</cp:lastModifiedBy>
  <cp:lastPrinted>2018-09-19T09:46:20Z</cp:lastPrinted>
  <dcterms:created xsi:type="dcterms:W3CDTF">2002-04-22T06:31:00Z</dcterms:created>
  <dcterms:modified xsi:type="dcterms:W3CDTF">2018-12-05T01:39:13Z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