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guoyanlei/Desktop/剪映结算材料/"/>
    </mc:Choice>
  </mc:AlternateContent>
  <xr:revisionPtr revIDLastSave="0" documentId="13_ncr:1_{4900A624-5A82-4F43-AD21-BDF054BBB89B}" xr6:coauthVersionLast="47" xr6:coauthVersionMax="47" xr10:uidLastSave="{00000000-0000-0000-0000-000000000000}"/>
  <bookViews>
    <workbookView xWindow="0" yWindow="0" windowWidth="28800" windowHeight="18000" tabRatio="679" activeTab="2" xr2:uid="{00000000-000D-0000-FFFF-FFFF00000000}"/>
  </bookViews>
  <sheets>
    <sheet name="隐藏计算页" sheetId="20" state="hidden" r:id="rId1"/>
    <sheet name="报价清单" sheetId="21" r:id="rId2"/>
    <sheet name="大交通明细" sheetId="22" r:id="rId3"/>
    <sheet name="基准价格" sheetId="12" r:id="rId4"/>
  </sheets>
  <externalReferences>
    <externalReference r:id="rId5"/>
    <externalReference r:id="rId6"/>
  </externalReferences>
  <definedNames>
    <definedName name="_xlnm._FilterDatabase" localSheetId="1" hidden="1">报价清单!$A$1:$T$141</definedName>
    <definedName name="_xlnm._FilterDatabase" localSheetId="3" hidden="1">基准价格!$A$3:$I$356</definedName>
    <definedName name="_xlnm.Print_Area" localSheetId="1">报价清单!$A$1:$T$141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G267" i="22"/>
  <c r="F267" i="22"/>
  <c r="F268" i="22" s="1"/>
  <c r="G254" i="22"/>
  <c r="F254" i="22"/>
  <c r="F255" i="22" s="1"/>
  <c r="F247" i="22"/>
  <c r="G246" i="22"/>
  <c r="F246" i="22"/>
  <c r="G236" i="22"/>
  <c r="F236" i="22"/>
  <c r="F237" i="22" s="1"/>
  <c r="F248" i="22" s="1"/>
  <c r="P130" i="21"/>
  <c r="Q129" i="21"/>
  <c r="Q130" i="21" s="1"/>
  <c r="Q128" i="21"/>
  <c r="R128" i="21" s="1"/>
  <c r="Q123" i="21"/>
  <c r="Q124" i="21" s="1"/>
  <c r="P123" i="21"/>
  <c r="Q122" i="21"/>
  <c r="R122" i="21" s="1"/>
  <c r="P122" i="21"/>
  <c r="P118" i="21"/>
  <c r="Q117" i="21"/>
  <c r="Q118" i="21" s="1"/>
  <c r="P117" i="21"/>
  <c r="Q116" i="21"/>
  <c r="P116" i="21"/>
  <c r="R116" i="21" s="1"/>
  <c r="R112" i="21"/>
  <c r="Q112" i="21"/>
  <c r="P112" i="21"/>
  <c r="Q111" i="21"/>
  <c r="R111" i="21" s="1"/>
  <c r="P111" i="21"/>
  <c r="Q110" i="21"/>
  <c r="R110" i="21" s="1"/>
  <c r="P110" i="21"/>
  <c r="Q109" i="21"/>
  <c r="R109" i="21" s="1"/>
  <c r="P109" i="21"/>
  <c r="Q108" i="21"/>
  <c r="P108" i="21"/>
  <c r="R108" i="21" s="1"/>
  <c r="Q107" i="21"/>
  <c r="R107" i="21" s="1"/>
  <c r="P107" i="21"/>
  <c r="Q106" i="21"/>
  <c r="P106" i="21"/>
  <c r="R106" i="21" s="1"/>
  <c r="Q105" i="21"/>
  <c r="R105" i="21" s="1"/>
  <c r="P105" i="21"/>
  <c r="R104" i="21"/>
  <c r="Q104" i="21"/>
  <c r="P104" i="21"/>
  <c r="Q103" i="21"/>
  <c r="R103" i="21" s="1"/>
  <c r="P103" i="21"/>
  <c r="Q102" i="21"/>
  <c r="R102" i="21" s="1"/>
  <c r="P102" i="21"/>
  <c r="Q101" i="21"/>
  <c r="R101" i="21" s="1"/>
  <c r="P101" i="21"/>
  <c r="Q100" i="21"/>
  <c r="P100" i="21"/>
  <c r="R100" i="21" s="1"/>
  <c r="Q99" i="21"/>
  <c r="R99" i="21" s="1"/>
  <c r="P99" i="21"/>
  <c r="Q98" i="21"/>
  <c r="P98" i="21"/>
  <c r="R98" i="21" s="1"/>
  <c r="Q97" i="21"/>
  <c r="R97" i="21" s="1"/>
  <c r="P97" i="21"/>
  <c r="P113" i="21" s="1"/>
  <c r="Q92" i="21"/>
  <c r="R92" i="21" s="1"/>
  <c r="P92" i="21"/>
  <c r="Q91" i="21"/>
  <c r="R91" i="21" s="1"/>
  <c r="P91" i="21"/>
  <c r="Q90" i="21"/>
  <c r="R90" i="21" s="1"/>
  <c r="P90" i="21"/>
  <c r="Q89" i="21"/>
  <c r="P89" i="21"/>
  <c r="R89" i="21" s="1"/>
  <c r="Q88" i="21"/>
  <c r="R88" i="21" s="1"/>
  <c r="P88" i="21"/>
  <c r="Q87" i="21"/>
  <c r="P87" i="21"/>
  <c r="R87" i="21" s="1"/>
  <c r="Q86" i="21"/>
  <c r="R86" i="21" s="1"/>
  <c r="P86" i="21"/>
  <c r="R85" i="21"/>
  <c r="Q85" i="21"/>
  <c r="R84" i="21"/>
  <c r="Q84" i="21"/>
  <c r="R83" i="21"/>
  <c r="Q83" i="21"/>
  <c r="Q82" i="21"/>
  <c r="R82" i="21" s="1"/>
  <c r="P82" i="21"/>
  <c r="Q81" i="21"/>
  <c r="R81" i="21" s="1"/>
  <c r="P81" i="21"/>
  <c r="Q80" i="21"/>
  <c r="P80" i="21"/>
  <c r="R80" i="21" s="1"/>
  <c r="Q79" i="21"/>
  <c r="R79" i="21" s="1"/>
  <c r="P79" i="21"/>
  <c r="Q78" i="21"/>
  <c r="P78" i="21"/>
  <c r="R78" i="21" s="1"/>
  <c r="Q77" i="21"/>
  <c r="R77" i="21" s="1"/>
  <c r="P77" i="21"/>
  <c r="R76" i="21"/>
  <c r="Q76" i="21"/>
  <c r="P76" i="21"/>
  <c r="Q75" i="21"/>
  <c r="R75" i="21" s="1"/>
  <c r="P75" i="21"/>
  <c r="Q74" i="21"/>
  <c r="R74" i="21" s="1"/>
  <c r="P74" i="21"/>
  <c r="Q73" i="21"/>
  <c r="R73" i="21" s="1"/>
  <c r="P73" i="21"/>
  <c r="Q72" i="21"/>
  <c r="P72" i="21"/>
  <c r="R72" i="21" s="1"/>
  <c r="Q71" i="21"/>
  <c r="R71" i="21" s="1"/>
  <c r="P71" i="21"/>
  <c r="Q70" i="21"/>
  <c r="P70" i="21"/>
  <c r="R70" i="21" s="1"/>
  <c r="Q69" i="21"/>
  <c r="R69" i="21" s="1"/>
  <c r="P69" i="21"/>
  <c r="R68" i="21"/>
  <c r="Q68" i="21"/>
  <c r="P68" i="21"/>
  <c r="Q67" i="21"/>
  <c r="Q66" i="21"/>
  <c r="P66" i="21"/>
  <c r="R66" i="21" s="1"/>
  <c r="Q65" i="21"/>
  <c r="R65" i="21" s="1"/>
  <c r="P65" i="21"/>
  <c r="Q64" i="21"/>
  <c r="P64" i="21"/>
  <c r="R64" i="21" s="1"/>
  <c r="Q63" i="21"/>
  <c r="R63" i="21" s="1"/>
  <c r="P63" i="21"/>
  <c r="R62" i="21"/>
  <c r="Q62" i="21"/>
  <c r="P62" i="21"/>
  <c r="Q61" i="21"/>
  <c r="R61" i="21" s="1"/>
  <c r="P61" i="21"/>
  <c r="Q60" i="21"/>
  <c r="R60" i="21" s="1"/>
  <c r="P60" i="21"/>
  <c r="Q59" i="21"/>
  <c r="R59" i="21" s="1"/>
  <c r="P59" i="21"/>
  <c r="Q58" i="21"/>
  <c r="P58" i="21"/>
  <c r="R58" i="21" s="1"/>
  <c r="Q57" i="21"/>
  <c r="R57" i="21" s="1"/>
  <c r="P57" i="21"/>
  <c r="Q56" i="21"/>
  <c r="P56" i="21"/>
  <c r="R56" i="21" s="1"/>
  <c r="Q55" i="21"/>
  <c r="Q93" i="21" s="1"/>
  <c r="P55" i="21"/>
  <c r="P93" i="21" s="1"/>
  <c r="P50" i="21"/>
  <c r="P51" i="21" s="1"/>
  <c r="Q49" i="21"/>
  <c r="R49" i="21" s="1"/>
  <c r="R48" i="21"/>
  <c r="Q48" i="21"/>
  <c r="J48" i="21"/>
  <c r="I48" i="21"/>
  <c r="H48" i="21"/>
  <c r="G48" i="21"/>
  <c r="F48" i="21"/>
  <c r="Q47" i="21"/>
  <c r="R47" i="21" s="1"/>
  <c r="Q46" i="21"/>
  <c r="R46" i="21" s="1"/>
  <c r="J46" i="21"/>
  <c r="I46" i="21"/>
  <c r="H46" i="21"/>
  <c r="G46" i="21"/>
  <c r="F46" i="21"/>
  <c r="R45" i="21"/>
  <c r="Q45" i="21"/>
  <c r="Q44" i="21"/>
  <c r="R44" i="21" s="1"/>
  <c r="J44" i="21"/>
  <c r="I44" i="21"/>
  <c r="H44" i="21"/>
  <c r="G44" i="21"/>
  <c r="F44" i="21"/>
  <c r="Q43" i="21"/>
  <c r="R43" i="21" s="1"/>
  <c r="Q42" i="21"/>
  <c r="R42" i="21" s="1"/>
  <c r="J42" i="21"/>
  <c r="I42" i="21"/>
  <c r="H42" i="21"/>
  <c r="G42" i="21"/>
  <c r="F42" i="21"/>
  <c r="P40" i="21"/>
  <c r="R39" i="21"/>
  <c r="Q39" i="21"/>
  <c r="R38" i="21"/>
  <c r="Q38" i="21"/>
  <c r="J38" i="21"/>
  <c r="I38" i="21"/>
  <c r="H38" i="21"/>
  <c r="G38" i="21"/>
  <c r="F38" i="21"/>
  <c r="R37" i="21"/>
  <c r="Q37" i="21"/>
  <c r="Q36" i="21"/>
  <c r="R36" i="21" s="1"/>
  <c r="J36" i="21"/>
  <c r="I36" i="21"/>
  <c r="H36" i="21"/>
  <c r="G36" i="21"/>
  <c r="F36" i="21"/>
  <c r="R35" i="21"/>
  <c r="Q35" i="21"/>
  <c r="Q34" i="21"/>
  <c r="R34" i="21" s="1"/>
  <c r="J34" i="21"/>
  <c r="I34" i="21"/>
  <c r="H34" i="21"/>
  <c r="G34" i="21"/>
  <c r="F34" i="21"/>
  <c r="Q33" i="21"/>
  <c r="R33" i="21" s="1"/>
  <c r="Q32" i="21"/>
  <c r="R32" i="21" s="1"/>
  <c r="J32" i="21"/>
  <c r="I32" i="21"/>
  <c r="H32" i="21"/>
  <c r="G32" i="21"/>
  <c r="F32" i="21"/>
  <c r="Q31" i="21"/>
  <c r="R31" i="21" s="1"/>
  <c r="Q30" i="21"/>
  <c r="R30" i="21" s="1"/>
  <c r="J30" i="21"/>
  <c r="I30" i="21"/>
  <c r="H30" i="21"/>
  <c r="G30" i="21"/>
  <c r="F30" i="21"/>
  <c r="Q29" i="21"/>
  <c r="R29" i="21" s="1"/>
  <c r="Q28" i="21"/>
  <c r="R28" i="21" s="1"/>
  <c r="J28" i="21"/>
  <c r="I28" i="21"/>
  <c r="H28" i="21"/>
  <c r="G28" i="21"/>
  <c r="F28" i="21"/>
  <c r="Q27" i="21"/>
  <c r="R27" i="21" s="1"/>
  <c r="Q26" i="21"/>
  <c r="Q40" i="21" s="1"/>
  <c r="R40" i="21" s="1"/>
  <c r="J26" i="21"/>
  <c r="I26" i="21"/>
  <c r="H26" i="21"/>
  <c r="G26" i="21"/>
  <c r="F26" i="21"/>
  <c r="P24" i="21"/>
  <c r="R23" i="21"/>
  <c r="Q23" i="21"/>
  <c r="R22" i="21"/>
  <c r="Q22" i="21"/>
  <c r="J22" i="21"/>
  <c r="I22" i="21"/>
  <c r="H22" i="21"/>
  <c r="G22" i="21"/>
  <c r="F22" i="21"/>
  <c r="R21" i="21"/>
  <c r="Q21" i="21"/>
  <c r="Q20" i="21"/>
  <c r="R20" i="21" s="1"/>
  <c r="J20" i="21"/>
  <c r="I20" i="21"/>
  <c r="H20" i="21"/>
  <c r="G20" i="21"/>
  <c r="F20" i="21"/>
  <c r="R19" i="21"/>
  <c r="Q19" i="21"/>
  <c r="Q18" i="21"/>
  <c r="R18" i="21" s="1"/>
  <c r="Q17" i="21"/>
  <c r="R17" i="21" s="1"/>
  <c r="J17" i="21"/>
  <c r="I17" i="21"/>
  <c r="H17" i="21"/>
  <c r="G17" i="21"/>
  <c r="F17" i="21"/>
  <c r="Q16" i="21"/>
  <c r="R16" i="21" s="1"/>
  <c r="J16" i="21"/>
  <c r="I16" i="21"/>
  <c r="H16" i="21"/>
  <c r="G16" i="21"/>
  <c r="F16" i="21"/>
  <c r="Q15" i="21"/>
  <c r="R15" i="21" s="1"/>
  <c r="Q14" i="21"/>
  <c r="R14" i="21" s="1"/>
  <c r="R13" i="21"/>
  <c r="Q13" i="21"/>
  <c r="J13" i="21"/>
  <c r="I13" i="21"/>
  <c r="H13" i="21"/>
  <c r="G13" i="21"/>
  <c r="F13" i="21"/>
  <c r="Q12" i="21"/>
  <c r="Q24" i="21" s="1"/>
  <c r="J12" i="21"/>
  <c r="I12" i="21"/>
  <c r="H12" i="21"/>
  <c r="G12" i="21"/>
  <c r="F12" i="21"/>
  <c r="E10" i="20"/>
  <c r="D10" i="20"/>
  <c r="C10" i="20"/>
  <c r="B10" i="20"/>
  <c r="C8" i="20"/>
  <c r="B8" i="20"/>
  <c r="E6" i="20"/>
  <c r="D6" i="20"/>
  <c r="C6" i="20"/>
  <c r="B6" i="20"/>
  <c r="E4" i="20"/>
  <c r="D4" i="20"/>
  <c r="C4" i="20"/>
  <c r="B4" i="20"/>
  <c r="E2" i="20"/>
  <c r="D2" i="20"/>
  <c r="C2" i="20"/>
  <c r="B2" i="20"/>
  <c r="R113" i="21" l="1"/>
  <c r="R124" i="21"/>
  <c r="P133" i="21"/>
  <c r="R24" i="21"/>
  <c r="R93" i="21"/>
  <c r="R130" i="21"/>
  <c r="R118" i="21"/>
  <c r="R117" i="21"/>
  <c r="R129" i="21"/>
  <c r="Q113" i="21"/>
  <c r="R123" i="21"/>
  <c r="R12" i="21"/>
  <c r="R26" i="21"/>
  <c r="R55" i="21"/>
  <c r="P124" i="21"/>
  <c r="Q50" i="21"/>
  <c r="R50" i="21" s="1"/>
  <c r="Q51" i="21" l="1"/>
  <c r="P131" i="21"/>
  <c r="Q131" i="21" l="1"/>
  <c r="Q133" i="21"/>
  <c r="R51" i="21"/>
  <c r="P137" i="21"/>
  <c r="P132" i="21"/>
  <c r="P134" i="21" s="1"/>
  <c r="P135" i="21" s="1"/>
  <c r="P142" i="21"/>
  <c r="P139" i="21"/>
  <c r="P138" i="21"/>
  <c r="P140" i="21"/>
  <c r="P141" i="21"/>
  <c r="Q137" i="21" l="1"/>
  <c r="Q132" i="21"/>
  <c r="Q138" i="21"/>
  <c r="Q142" i="21"/>
  <c r="Q141" i="21"/>
  <c r="Q140" i="21"/>
  <c r="Q139" i="21"/>
  <c r="Q134" i="21" l="1"/>
  <c r="Q135" i="21" s="1"/>
</calcChain>
</file>

<file path=xl/sharedStrings.xml><?xml version="1.0" encoding="utf-8"?>
<sst xmlns="http://schemas.openxmlformats.org/spreadsheetml/2006/main" count="3553" uniqueCount="1791">
  <si>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</si>
  <si>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</si>
  <si>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</si>
  <si>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</si>
  <si>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</si>
  <si>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</si>
  <si>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</si>
  <si>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</si>
  <si>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</si>
  <si>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报价单</t>
  </si>
  <si>
    <t>项目名称</t>
  </si>
  <si>
    <t>2022剪映创作者大会</t>
  </si>
  <si>
    <t>项目地址</t>
  </si>
  <si>
    <t>云南·弥勒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</si>
  <si>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</si>
  <si>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</si>
  <si>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12.21-22</t>
  </si>
  <si>
    <t>项目人数</t>
  </si>
  <si>
    <t>字节跳动业务接口人</t>
  </si>
  <si>
    <t>曾昊</t>
  </si>
  <si>
    <t>电话</t>
  </si>
  <si>
    <t>邮箱</t>
  </si>
  <si>
    <t>新增需求数量增加</t>
  </si>
  <si>
    <t>字节跳动采购接口人</t>
  </si>
  <si>
    <t>刘阳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</si>
  <si>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</si>
  <si>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</si>
  <si>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</si>
  <si>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</si>
  <si>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</si>
  <si>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郭燕雷</t>
  </si>
  <si>
    <t>guoyanlei@cct.cn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</si>
  <si>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</si>
  <si>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</si>
  <si>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</si>
  <si>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</si>
  <si>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</si>
  <si>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</si>
  <si>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</si>
  <si>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</si>
  <si>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</si>
  <si>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</si>
  <si>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</si>
  <si>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</si>
  <si>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</si>
  <si>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</si>
  <si>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</si>
  <si>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</si>
  <si>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</si>
  <si>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</si>
  <si>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</si>
  <si>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</si>
  <si>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</si>
  <si>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</si>
  <si>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</si>
  <si>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</si>
  <si>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</si>
  <si>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</si>
  <si>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</si>
  <si>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</si>
  <si>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</si>
  <si>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</si>
  <si>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</si>
  <si>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</si>
  <si>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</si>
  <si>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</si>
  <si>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</si>
  <si>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</si>
  <si>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</si>
  <si>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</si>
  <si>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</si>
  <si>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</si>
  <si>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交通费</t>
  </si>
  <si>
    <t>交通费 - 飞机票</t>
  </si>
  <si>
    <t>嘉宾机票 各地-昆明往返</t>
  </si>
  <si>
    <t>经济舱；预估以实际出票为准</t>
  </si>
  <si>
    <t>次</t>
  </si>
  <si>
    <t>经济舱，不能为全价票</t>
  </si>
  <si>
    <t>艺人机票 出发地-昆明往返</t>
  </si>
  <si>
    <t>商务舱；预估以实际出票为准</t>
  </si>
  <si>
    <t>商务舱</t>
  </si>
  <si>
    <t>康辉工作人员机票 北京-昆明往返</t>
  </si>
  <si>
    <t>住宿费</t>
  </si>
  <si>
    <t>弥勒东风韵美憬阁精选酒店
12月21日1晚</t>
  </si>
  <si>
    <t>筑瑶/錾影/谱璇豪华大床
筑瑶/錾影双床</t>
  </si>
  <si>
    <t>晚</t>
  </si>
  <si>
    <t>錾影泡池大床房
錾影泡池双床房</t>
  </si>
  <si>
    <t>弥勒东风韵美憬阁精选酒店
12月22日1晚</t>
  </si>
  <si>
    <t>20号晚12间
23号晚1间</t>
  </si>
  <si>
    <t>筑瑶大床/双床</t>
  </si>
  <si>
    <t>弥勒东风韵美憬阁精选酒店
12月21日、12月22日，2晚</t>
  </si>
  <si>
    <t>缇印套房</t>
  </si>
  <si>
    <t>康辉工作人员住宿</t>
  </si>
  <si>
    <t>12月19-23日</t>
  </si>
  <si>
    <t>二人一间，一线城市北、上、广、深，不得超过500元/间/晚
二、三线城市不得超过400元/间/晚，数量上限为20夜/城市</t>
  </si>
  <si>
    <t>现地工作人员住宿</t>
  </si>
  <si>
    <t>12月20-22日</t>
  </si>
  <si>
    <t>餐费</t>
  </si>
  <si>
    <t>商务套餐</t>
  </si>
  <si>
    <t>12月21日用餐</t>
  </si>
  <si>
    <t>人次</t>
  </si>
  <si>
    <t>自助午餐</t>
  </si>
  <si>
    <t>12月22日自助午餐</t>
  </si>
  <si>
    <t>晚餐</t>
  </si>
  <si>
    <t>12月22日晚餐点单</t>
  </si>
  <si>
    <t>项</t>
  </si>
  <si>
    <t>茶歇</t>
  </si>
  <si>
    <t>12月22日茶歇</t>
  </si>
  <si>
    <t>人</t>
  </si>
  <si>
    <t>艺人/VIP餐饮</t>
  </si>
  <si>
    <t>外出用餐报销720.4+艺人休息室果盘128*2+21号用餐976+23号用餐962+22号236+代买咖啡1108</t>
  </si>
  <si>
    <t>康辉工作人员餐饮补贴</t>
  </si>
  <si>
    <t>乙方人员餐费不得超过100元/人/天
已含餐费的第三方人员不得重复收费</t>
  </si>
  <si>
    <t>现地工作人员餐饮补贴</t>
  </si>
  <si>
    <t>12月20-22日（20日2人21日7人22日7人23日2人）</t>
  </si>
  <si>
    <t>小交通</t>
  </si>
  <si>
    <t>送机</t>
  </si>
  <si>
    <t>GL8别克商务7座</t>
  </si>
  <si>
    <t>昆明机场/车站-弥勒酒店；21日*4</t>
  </si>
  <si>
    <t>辆</t>
  </si>
  <si>
    <t>昆明至弥勒单程150KM，含空驶</t>
  </si>
  <si>
    <t>考斯特19座</t>
  </si>
  <si>
    <t>昆明机场/车站-弥勒酒店；20日*1+21日*2</t>
  </si>
  <si>
    <t>中巴38座</t>
  </si>
  <si>
    <t>昆明机场/车站-弥勒酒店；21日*6</t>
  </si>
  <si>
    <t>大巴50座</t>
  </si>
  <si>
    <t>昆明机场/车站-弥勒酒店</t>
  </si>
  <si>
    <t>接机</t>
  </si>
  <si>
    <t>弥勒酒店-昆明机场/车站；22日*2+23日*4</t>
  </si>
  <si>
    <t>弥勒酒店-昆明机场/车站；22日*2+23日*3</t>
  </si>
  <si>
    <t>弥勒酒店-昆明机场/车站；23日*4</t>
  </si>
  <si>
    <t>弥勒酒店-昆明机场/车站</t>
  </si>
  <si>
    <t>23日送机-弥勒酒店-昆明机场/车站</t>
  </si>
  <si>
    <t>接送机</t>
  </si>
  <si>
    <t>提前抵达7人；20日*1</t>
  </si>
  <si>
    <t>艺人用车；2辆3天</t>
  </si>
  <si>
    <t>昆明机场备车</t>
  </si>
  <si>
    <t>21日接机，机场备车</t>
  </si>
  <si>
    <t>弥勒酒店备车</t>
  </si>
  <si>
    <t>21日弥勒接驳*1+22日弥勒接驳*1+23日弥勒送机*1</t>
  </si>
  <si>
    <t>考斯特</t>
  </si>
  <si>
    <t>21日*1+22日弥勒接驳*2</t>
  </si>
  <si>
    <t>市内打车</t>
  </si>
  <si>
    <t>康辉工作人员昆明、弥勒交通费</t>
  </si>
  <si>
    <t>昆明-弥勒2辆；活动期间往返昆明租车</t>
  </si>
  <si>
    <t>昆明工作人员打车费</t>
  </si>
  <si>
    <t>以实际产生为准</t>
  </si>
  <si>
    <t>保险</t>
  </si>
  <si>
    <t>意外保险</t>
  </si>
  <si>
    <t>嘉宾意外险</t>
  </si>
  <si>
    <t>艺人保险</t>
  </si>
  <si>
    <t>预留费用；以艺人确认接待方案为准</t>
  </si>
  <si>
    <t>当地工作人员</t>
  </si>
  <si>
    <t>昆明工作人员</t>
  </si>
  <si>
    <t>总控1举牌2指引1上车点1机动；20日1人21日5人</t>
  </si>
  <si>
    <t>弥勒工作人员</t>
  </si>
  <si>
    <t>指引2人、签到接待3人、会场1人；
（20日*2+21日*7+22日*7+23*2）</t>
  </si>
  <si>
    <t>运营人员</t>
  </si>
  <si>
    <t>服务人员</t>
  </si>
  <si>
    <t>高级保安</t>
  </si>
  <si>
    <t>内场安保</t>
  </si>
  <si>
    <t>艺人团队安保</t>
  </si>
  <si>
    <t>21日1天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</si>
  <si>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</si>
  <si>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t>物料</t>
  </si>
  <si>
    <t>制作</t>
  </si>
  <si>
    <t>接机牌</t>
  </si>
  <si>
    <t>40*60cmKT板+不锈钢伸缩手举杆；昆明制作</t>
  </si>
  <si>
    <t>个</t>
  </si>
  <si>
    <t>车头牌</t>
  </si>
  <si>
    <t>A3塑封</t>
  </si>
  <si>
    <t>房卡套</t>
  </si>
  <si>
    <t>其他物料制作</t>
  </si>
  <si>
    <t>餐券</t>
  </si>
  <si>
    <t>餐厅指引牌/班车时刻表/行李存放处；含铁架</t>
  </si>
  <si>
    <t>房间欢迎卡</t>
  </si>
  <si>
    <t>防疫贴纸</t>
  </si>
  <si>
    <t>防疫袋</t>
  </si>
  <si>
    <t>签到台物料</t>
  </si>
  <si>
    <t>核酸</t>
  </si>
  <si>
    <t>核酸检测</t>
  </si>
  <si>
    <t>抗原试剂盒</t>
  </si>
  <si>
    <t>抗原试剂盒；400个特殊时期溢价</t>
  </si>
  <si>
    <t>N95口罩</t>
  </si>
  <si>
    <t>1200/箱+100快递深圳</t>
  </si>
  <si>
    <t>以实际采买为准</t>
  </si>
  <si>
    <t>车上备品</t>
  </si>
  <si>
    <t>艺人/VIP临时需求</t>
  </si>
  <si>
    <t>艺人VIP通道198*5人</t>
  </si>
  <si>
    <t>伴手礼</t>
  </si>
  <si>
    <t>云南特色礼盒，补顺丰快递差价</t>
  </si>
  <si>
    <t>扎染披肩</t>
  </si>
  <si>
    <t>扎染披肩，补顺丰快递差价</t>
  </si>
  <si>
    <t>快递</t>
  </si>
  <si>
    <t>剩余活动物料快递至深圳公司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</si>
  <si>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</si>
  <si>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</si>
  <si>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</si>
  <si>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</si>
  <si>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</si>
  <si>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</si>
  <si>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</si>
  <si>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东风韵国际艺术中心</t>
  </si>
  <si>
    <t>艺术中心-室内区域（1号展厅、VIP休息室1-3、多功能厅、韵空间、阶梯书吧）+外围水池</t>
  </si>
  <si>
    <t>12月20日搭建：12:00-24:00
12月21日：00:00-24:00搭建及彩排 
12月22日：8:00-18:00全天活动</t>
  </si>
  <si>
    <t>室内区域使用区域包含：
1号展厅、VIP休息室1-3、多功能厅、韵空间、阶梯书吧</t>
  </si>
  <si>
    <t>场地</t>
  </si>
  <si>
    <t>网络</t>
  </si>
  <si>
    <t>网络使用</t>
  </si>
  <si>
    <t>艺术中心网络专线</t>
  </si>
  <si>
    <t>21日搭建测试，22日使用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</si>
  <si>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</si>
  <si>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</si>
  <si>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</si>
  <si>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</si>
  <si>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</si>
  <si>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</si>
  <si>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</si>
  <si>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</si>
  <si>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</si>
  <si>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</si>
  <si>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</si>
  <si>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</si>
  <si>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</si>
  <si>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</si>
  <si>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</si>
  <si>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</si>
  <si>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</si>
  <si>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</si>
  <si>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</si>
  <si>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嘉宾机票明细</t>
  </si>
  <si>
    <t>姓名</t>
  </si>
  <si>
    <t>记录号</t>
  </si>
  <si>
    <t>航班时刻</t>
  </si>
  <si>
    <t>出票价格</t>
  </si>
  <si>
    <t>退票价格</t>
  </si>
  <si>
    <t>票号</t>
  </si>
  <si>
    <t>备注</t>
  </si>
  <si>
    <t>施家盛</t>
  </si>
  <si>
    <t>KGDM1N </t>
  </si>
  <si>
    <t>MU5505 V WE21DEC FOCKMG HK1 1150 1510 </t>
  </si>
  <si>
    <t>781-1046127300</t>
  </si>
  <si>
    <t>JW2DQK</t>
  </si>
  <si>
    <t>MU5743 Z FR23DEC KMGFOC HK1 1715 2000 </t>
  </si>
  <si>
    <t>781-1040623225</t>
  </si>
  <si>
    <t>姜雪励</t>
  </si>
  <si>
    <t>KF4MXE</t>
  </si>
  <si>
    <t>GS7855 A WE21DEC TSNKMG HK2 0850 1230 </t>
  </si>
  <si>
    <t>826-1049176021</t>
  </si>
  <si>
    <t>赵可心</t>
  </si>
  <si>
    <t>826-1049176022</t>
  </si>
  <si>
    <t>JXXWZT</t>
  </si>
  <si>
    <t>GS7856 P SA24DEC KMGTSN HK2 1325 1640 </t>
  </si>
  <si>
    <t>826-1049176035</t>
  </si>
  <si>
    <t>826-1049176036</t>
  </si>
  <si>
    <t>KG21G8</t>
  </si>
  <si>
    <t>MU5747 R SA24DEC KMGTSN HK2 0940 1300</t>
  </si>
  <si>
    <t>781-1046127421</t>
  </si>
  <si>
    <t>781-1046127422</t>
  </si>
  <si>
    <t>陈海庚</t>
  </si>
  <si>
    <t>JW2EGN</t>
  </si>
  <si>
    <t>CA1413 L WE21DEC PEKKMG HK2 1440 1830 </t>
  </si>
  <si>
    <t>999-1040623226</t>
  </si>
  <si>
    <t>田晓诗</t>
  </si>
  <si>
    <t>999-1040623227</t>
  </si>
  <si>
    <t>HSTSNV</t>
  </si>
  <si>
    <t>CA1476 K SA24DEC KMGPEK HK2 1310 1700</t>
  </si>
  <si>
    <t>999-1040623228</t>
  </si>
  <si>
    <t>999-1040623229</t>
  </si>
  <si>
    <t>李术伟</t>
  </si>
  <si>
    <t>KFE9H7</t>
  </si>
  <si>
    <t>CA1445 L WE21DEC PEKKMG HK1 1000 1405 </t>
  </si>
  <si>
    <t>999-1040623230</t>
  </si>
  <si>
    <t>HYQ8B3</t>
  </si>
  <si>
    <t>CA1476 K FR23DEC KMGPEK HK1 1310 1700</t>
  </si>
  <si>
    <t>999-1040623231</t>
  </si>
  <si>
    <t>安苏</t>
  </si>
  <si>
    <t>HYQ8MP</t>
  </si>
  <si>
    <t>CA4062 L WE21DEC SHEKMG HK1 1135 1640</t>
  </si>
  <si>
    <t>999-1040623232</t>
  </si>
  <si>
    <t>HYQ8H8</t>
  </si>
  <si>
    <t>CZ5366 N FR23DEC KMGSHE HK1 1525 1920 </t>
  </si>
  <si>
    <t>784-1040623233 </t>
  </si>
  <si>
    <t>蔡昌艳</t>
  </si>
  <si>
    <t>KM8HTC</t>
  </si>
  <si>
    <t>CA4172 L WE21DEC PEKKMG HK1 1115 1505 </t>
  </si>
  <si>
    <t>999-1040623234 </t>
  </si>
  <si>
    <t>JFCWT3</t>
  </si>
  <si>
    <t>CA1404 K SA24DEC KMGPEK HK1 1135 1515</t>
  </si>
  <si>
    <t>999-1040623235</t>
  </si>
  <si>
    <t>袁云新</t>
  </si>
  <si>
    <t>KM8J1N</t>
  </si>
  <si>
    <t>CA4413 L WE21DEC CTUKMG HK1 1035 1210</t>
  </si>
  <si>
    <t>999-1040623236</t>
  </si>
  <si>
    <t>JFCX0W</t>
  </si>
  <si>
    <t>MU5849 N FR23DEC KMGCTU HK1 1800 1935</t>
  </si>
  <si>
    <t>781-1040623237</t>
  </si>
  <si>
    <t>HQWSN9</t>
  </si>
  <si>
    <t>MU5853 N FR23DEC KMGCTU HK1 1610 1740 </t>
  </si>
  <si>
    <t>781-1046127418</t>
  </si>
  <si>
    <t>何海伦</t>
  </si>
  <si>
    <t>KM8J8P</t>
  </si>
  <si>
    <t>CZ3447 N WE21DEC CANKMG HK1 1215 1500 </t>
  </si>
  <si>
    <t>784-1040623238</t>
  </si>
  <si>
    <t>HW916C</t>
  </si>
  <si>
    <t>8L9975 Z FR23DEC KMGCAN HK1 1900 2055</t>
  </si>
  <si>
    <t>859-1049176027</t>
  </si>
  <si>
    <t>KYCWNH</t>
  </si>
  <si>
    <t>MU5739 L FR23DEC KMGCAN HK1 1910 2105</t>
  </si>
  <si>
    <t>781-1046127307</t>
  </si>
  <si>
    <t>曾庆玲</t>
  </si>
  <si>
    <t>KM8JPS</t>
  </si>
  <si>
    <t>CZ3451 Z WE21DEC SZXKMG HK1 1400 1625</t>
  </si>
  <si>
    <t>784-1040623239 </t>
  </si>
  <si>
    <t>HYQ9JJ</t>
  </si>
  <si>
    <t>CZ3452 N FR23DEC KMGSZX HK1 1740 1955 </t>
  </si>
  <si>
    <t>784-1040623240</t>
  </si>
  <si>
    <t>李卓阳</t>
  </si>
  <si>
    <t>JNP03Q</t>
  </si>
  <si>
    <t>CZ8535 N WE21DEC CGOKMG HK1 1135 1445</t>
  </si>
  <si>
    <t>784-1046127301</t>
  </si>
  <si>
    <t>KP6H56</t>
  </si>
  <si>
    <t>CA4173 K FR23DEC KMGPEK HK1 1650 2025</t>
  </si>
  <si>
    <t>999-1040623241</t>
  </si>
  <si>
    <t>宋涛</t>
  </si>
  <si>
    <t>JNP0X5</t>
  </si>
  <si>
    <t>3U8218 W WE21DEC TNAKMG HK2 1305 1620</t>
  </si>
  <si>
    <t>876-1040623242</t>
  </si>
  <si>
    <t>吴方静</t>
  </si>
  <si>
    <t>876-1040623243</t>
  </si>
  <si>
    <t>KP6J05</t>
  </si>
  <si>
    <t>CZ6460 T SA24DEC KMGTNA HK2 1650 1950</t>
  </si>
  <si>
    <t>784-1040623244</t>
  </si>
  <si>
    <t>784-1040623245</t>
  </si>
  <si>
    <t>JY5ETR</t>
  </si>
  <si>
    <t>MU5821 V FR23DEC KMGTNA HK2 1655 1955 </t>
  </si>
  <si>
    <t>781-1046127353</t>
  </si>
  <si>
    <t>781-1046127354</t>
  </si>
  <si>
    <t>张娣</t>
  </si>
  <si>
    <t>KP6J4W</t>
  </si>
  <si>
    <t>3U8529 W WE21DEC HGHKMG HK1 0835 1205 </t>
  </si>
  <si>
    <t>876-1040623246</t>
  </si>
  <si>
    <t>HP35CJ</t>
  </si>
  <si>
    <t>CZ8620 W FR23DEC KMGSYX HK1 1245 1450</t>
  </si>
  <si>
    <t>784-1040623247 </t>
  </si>
  <si>
    <t>胡乐</t>
  </si>
  <si>
    <t>KP6JFL</t>
  </si>
  <si>
    <t>CZ6496 N MO26DEC JHGCSX HK2 1630 1840 </t>
  </si>
  <si>
    <t>784-1040623248</t>
  </si>
  <si>
    <t>李莎</t>
  </si>
  <si>
    <t>HXM860</t>
  </si>
  <si>
    <t>784-1040623249</t>
  </si>
  <si>
    <t>鞠泽</t>
  </si>
  <si>
    <t>HP35LE</t>
  </si>
  <si>
    <t>MU6835 S FR23DEC KMGURC HK1 1020 1515 </t>
  </si>
  <si>
    <t>781-1040623254</t>
  </si>
  <si>
    <t>崔钰函</t>
  </si>
  <si>
    <t>JNP1SK</t>
  </si>
  <si>
    <t>HU7091 Q WE21DEC HAKKMG HK1 1440 1640 </t>
  </si>
  <si>
    <t>880-1040623257 </t>
  </si>
  <si>
    <t>HSQW29</t>
  </si>
  <si>
    <t>HU7092 Q SA24DEC KMGHAK HK1 1745 1940 </t>
  </si>
  <si>
    <t>880-1040623264 </t>
  </si>
  <si>
    <t>KN3SDY</t>
  </si>
  <si>
    <t>880-1046127308</t>
  </si>
  <si>
    <t>KN3SNZ </t>
  </si>
  <si>
    <t>880-1046127309</t>
  </si>
  <si>
    <t>蒲江红</t>
  </si>
  <si>
    <t>JWY87L</t>
  </si>
  <si>
    <t>MU5750 S TU20DEC CSXKMG HK1 1650 1905</t>
  </si>
  <si>
    <t>781-1040623266</t>
  </si>
  <si>
    <t>KTXNML</t>
  </si>
  <si>
    <t>HU7641 I WE21DEC CSXKMG HK1 1305 1510</t>
  </si>
  <si>
    <t>880-1046127314</t>
  </si>
  <si>
    <t>JWY8C9</t>
  </si>
  <si>
    <t>MU5190 Z SU25DEC KMGCSX HK1 1605 1810 </t>
  </si>
  <si>
    <t>781-1040623270</t>
  </si>
  <si>
    <t>客人自行换开</t>
  </si>
  <si>
    <t>杨立娟</t>
  </si>
  <si>
    <t>KYF13H</t>
  </si>
  <si>
    <t>CA4172 L WE21DEC PEKKMG HK2 1115 1505</t>
  </si>
  <si>
    <t>999-1040623272</t>
  </si>
  <si>
    <t>诸葛伯伦</t>
  </si>
  <si>
    <t>999-1040623273</t>
  </si>
  <si>
    <t>KV4DG4</t>
  </si>
  <si>
    <t>CA1476 K FR23DEC KMGPEK HK2 1310 1700 </t>
  </si>
  <si>
    <t>999-1040623276</t>
  </si>
  <si>
    <t>999-1040623277</t>
  </si>
  <si>
    <t>孙德民</t>
  </si>
  <si>
    <t>KV4DQK</t>
  </si>
  <si>
    <t>MU2482 E WE21DEC RIZKMG HK1 1705 2230</t>
  </si>
  <si>
    <t>781-1040623278</t>
  </si>
  <si>
    <t>KV4DJZ</t>
  </si>
  <si>
    <t>MU2481 V FR23DEC KMGRIZ HK1 1130 1620</t>
  </si>
  <si>
    <t>781-1040623281</t>
  </si>
  <si>
    <t>侯朋岩</t>
  </si>
  <si>
    <t>KV4E25</t>
  </si>
  <si>
    <t>HU7641 Q WE21DEC CSXKMG HK1 1305 1510</t>
  </si>
  <si>
    <t>880-1040623282 </t>
  </si>
  <si>
    <t>KV4E4E</t>
  </si>
  <si>
    <t>MU5190 Z FR23DEC KMGCSX HK1 1550 1810</t>
  </si>
  <si>
    <t>781-1040623284</t>
  </si>
  <si>
    <t>KW0R8Y </t>
  </si>
  <si>
    <t>HU7642 Y FR23DEC KMGCSX HK1 1615 1820</t>
  </si>
  <si>
    <t>880-1046127419</t>
  </si>
  <si>
    <t>鲍引娣</t>
  </si>
  <si>
    <t>KN4M8B</t>
  </si>
  <si>
    <t>MU5219 R WE21DEC PVGKMG HK7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</si>
  <si>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</si>
  <si>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</si>
  <si>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</si>
  <si>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</si>
  <si>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</si>
  <si>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</si>
  <si>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</si>
  <si>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>781-1046127241 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</si>
  <si>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</si>
  <si>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</si>
  <si>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</si>
  <si>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</si>
  <si>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</si>
  <si>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</si>
  <si>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</si>
  <si>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FR23DEC KMGPKX HK2 1345 1715</t>
  </si>
  <si>
    <t>784-1046127248</t>
  </si>
  <si>
    <t>KXPHTJ </t>
  </si>
  <si>
    <t>784-1046127249</t>
  </si>
  <si>
    <t>JWMRD5</t>
  </si>
  <si>
    <t>HO1122 K FR23DEC KMGSHA HK5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</si>
  <si>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</si>
  <si>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</si>
  <si>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</si>
  <si>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</si>
  <si>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</si>
  <si>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</si>
  <si>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</si>
  <si>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</si>
  <si>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WE21DEC NGBKMG HK2 0805 1125</t>
  </si>
  <si>
    <t>781-1046127253</t>
  </si>
  <si>
    <t>赵芝琳</t>
  </si>
  <si>
    <t>781-1046127254</t>
  </si>
  <si>
    <t>JRPJTF</t>
  </si>
  <si>
    <t>3U8252 W WE21DEC NGBKMG HK2 1050 1410</t>
  </si>
  <si>
    <t>876-1046127312</t>
  </si>
  <si>
    <t>876-1046127313</t>
  </si>
  <si>
    <t>JD5RC3</t>
  </si>
  <si>
    <t>MU5454 Z FR23DEC KMGNGB HK2 1315 1555</t>
  </si>
  <si>
    <t>781-1046127261</t>
  </si>
  <si>
    <t>781-1046127262</t>
  </si>
  <si>
    <t>KPL9TK</t>
  </si>
  <si>
    <t>DR6559 I FR23DEC KMGNGB HK2 1710 2000 </t>
  </si>
  <si>
    <t>299-1049833325</t>
  </si>
  <si>
    <t>299-1049833326</t>
  </si>
  <si>
    <t>汪敏</t>
  </si>
  <si>
    <t>JD5RGL</t>
  </si>
  <si>
    <t>MU5489 V WE21DEC HFEKMG HK1 1130 1430</t>
  </si>
  <si>
    <t>781-1046127264</t>
  </si>
  <si>
    <t>HV2HQR</t>
  </si>
  <si>
    <t>PN6211 Z FR23DEC KMGHFE HK1 1925 2155 </t>
  </si>
  <si>
    <t>847-6769536669</t>
  </si>
  <si>
    <t>JPWSVJ</t>
  </si>
  <si>
    <t>MU5490 R FR23DEC22KMGHFE RR1 1535 1755</t>
  </si>
  <si>
    <t>781-1046127417</t>
  </si>
  <si>
    <t>陈嘉敏</t>
  </si>
  <si>
    <t>KGFHX5</t>
  </si>
  <si>
    <t>MU5732 Z WE21DEC CANKMG HK4 1120 1350 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</si>
  <si>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</si>
  <si>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</si>
  <si>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</si>
  <si>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</si>
  <si>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</si>
  <si>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</si>
  <si>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</si>
  <si>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</si>
  <si>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</si>
  <si>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>CZ3448 N FR23DEC KMGCAN HK2 1625 1825 </t>
  </si>
  <si>
    <t>784-1046127281</t>
  </si>
  <si>
    <t>784-1046127282</t>
  </si>
  <si>
    <t>KGFJ00</t>
  </si>
  <si>
    <t>CZ3448 N SA24DEC KMGCAN HK2 1625 1825</t>
  </si>
  <si>
    <t>784-1046127283</t>
  </si>
  <si>
    <t>784-1046127284</t>
  </si>
  <si>
    <t>吕剑南</t>
  </si>
  <si>
    <t>JD5S6T</t>
  </si>
  <si>
    <t>781-1046127285</t>
  </si>
  <si>
    <t>HVJE8N</t>
  </si>
  <si>
    <t>781-1046127286</t>
  </si>
  <si>
    <t>李晨星</t>
  </si>
  <si>
    <t>JD5SCF</t>
  </si>
  <si>
    <t>MU5800 S WE21DEC LYAKMG HK2 1755 2025 </t>
  </si>
  <si>
    <t>781-1046127287</t>
  </si>
  <si>
    <t>王旭晨</t>
  </si>
  <si>
    <t>781-1046127288</t>
  </si>
  <si>
    <t>JN423P</t>
  </si>
  <si>
    <t>CZ6601 T WE21DEC CGOKMG HK2 1655 2005</t>
  </si>
  <si>
    <t>784-1046127332</t>
  </si>
  <si>
    <t>784-1046127333</t>
  </si>
  <si>
    <t>HVJEP8</t>
  </si>
  <si>
    <t>CZ3496 N FR23DEC KMGCGO HK2 1240 1520 </t>
  </si>
  <si>
    <t>784-1046127289</t>
  </si>
  <si>
    <t>784-1046127290</t>
  </si>
  <si>
    <t>陶思嘉</t>
  </si>
  <si>
    <t>KGFJL4</t>
  </si>
  <si>
    <t>MU5802 R WE21DEC SHAKMG HK2 1210 1545 </t>
  </si>
  <si>
    <t>781-1046127291</t>
  </si>
  <si>
    <t>钟嘉华</t>
  </si>
  <si>
    <t>781-1046127292</t>
  </si>
  <si>
    <t>JZ105B</t>
  </si>
  <si>
    <t>FM9452 R FR23DEC KMGSHA HK2 1400 1650 </t>
  </si>
  <si>
    <t>781-1046127293</t>
  </si>
  <si>
    <t>781-1046127294</t>
  </si>
  <si>
    <t>曹梦琪</t>
  </si>
  <si>
    <t>HD2HCY</t>
  </si>
  <si>
    <t>MU5806 R WE21DEC SHAKMG HK1 1520 1855</t>
  </si>
  <si>
    <t>781-1046127295</t>
  </si>
  <si>
    <t>段元成</t>
  </si>
  <si>
    <t>KNBRG5</t>
  </si>
  <si>
    <t>MU5806 R WE21DEC SHAKMG HK3 1520 1855 </t>
  </si>
  <si>
    <t>781-1046127296</t>
  </si>
  <si>
    <t>齐永豪</t>
  </si>
  <si>
    <t>781-1046127297</t>
  </si>
  <si>
    <t>郑子豪</t>
  </si>
  <si>
    <t>781-1046127298</t>
  </si>
  <si>
    <t>KSEHTD </t>
  </si>
  <si>
    <t>MU5810 E WE21DEC SHAKMG HK1 1715 2045</t>
  </si>
  <si>
    <t>781-1046127346</t>
  </si>
  <si>
    <t>HVXX05 </t>
  </si>
  <si>
    <t>MU5810 B WE21DEC SHAKMG HK2 1715 2045</t>
  </si>
  <si>
    <t>781-1046127347</t>
  </si>
  <si>
    <t>KNBRQ9</t>
  </si>
  <si>
    <t>MU5811 R FR23DEC KMGSHA HK1 1600 1905</t>
  </si>
  <si>
    <t>781-1046127299</t>
  </si>
  <si>
    <t>HD2HH0</t>
  </si>
  <si>
    <t>781-1046127279</t>
  </si>
  <si>
    <t>781-1046127280</t>
  </si>
  <si>
    <t>陆趣</t>
  </si>
  <si>
    <t>JZ10XD</t>
  </si>
  <si>
    <t>MU5810 R WE21DEC SHAKMG HK1 1715 2045 </t>
  </si>
  <si>
    <t>781-1046127278</t>
  </si>
  <si>
    <t>KNBRZ4</t>
  </si>
  <si>
    <t>781-1046127273</t>
  </si>
  <si>
    <t>KOKOLEVSKII/VLADISLAV</t>
  </si>
  <si>
    <t>HSKSEX</t>
  </si>
  <si>
    <t>MU5836 R WE21DEC HGHKMG HK4 1315 1630 </t>
  </si>
  <si>
    <t>781-1046127269</t>
  </si>
  <si>
    <t>李伟</t>
  </si>
  <si>
    <t>JZ1165</t>
  </si>
  <si>
    <t>781-1046127270</t>
  </si>
  <si>
    <t>王宇</t>
  </si>
  <si>
    <t>JWN884 </t>
  </si>
  <si>
    <t>781-1046127271</t>
  </si>
  <si>
    <t>肖祥凯</t>
  </si>
  <si>
    <t>JT857S</t>
  </si>
  <si>
    <t>781-1046127272</t>
  </si>
  <si>
    <t>KNBS73</t>
  </si>
  <si>
    <t>MU6480 T FR23DEC KMGHGH HK3 1400 1635 </t>
  </si>
  <si>
    <t>781-1046127266</t>
  </si>
  <si>
    <t>781-1046127267</t>
  </si>
  <si>
    <t>HEG595</t>
  </si>
  <si>
    <t>781-1046127268</t>
  </si>
  <si>
    <t>杨海霞</t>
  </si>
  <si>
    <t>KNBSCW</t>
  </si>
  <si>
    <t>MU6350 H WE21DEC DSNPVG HK1 0825 1105</t>
  </si>
  <si>
    <t>781-1046127265</t>
  </si>
  <si>
    <t>MU5219 H WE21DEC PVGKMG HK1 1435 1820</t>
  </si>
  <si>
    <t>JZ11FY</t>
  </si>
  <si>
    <t>999-1046127263</t>
  </si>
  <si>
    <t>戴璐</t>
  </si>
  <si>
    <t>JFSHBC</t>
  </si>
  <si>
    <t>MU6479 R WE21DEC HGHKMG HK4 0915 1240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</si>
  <si>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</si>
  <si>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</si>
  <si>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</si>
  <si>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</si>
  <si>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</si>
  <si>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</si>
  <si>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</si>
  <si>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</si>
  <si>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</si>
  <si>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</si>
  <si>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FR23DEC KMGSHA HK2 2000 2255</t>
  </si>
  <si>
    <t>781-1046127255</t>
  </si>
  <si>
    <t>781-1046127256</t>
  </si>
  <si>
    <t>KPT5S0 </t>
  </si>
  <si>
    <t>NS3281 T SA24DEC KMGHGH HK2 2005 2300 </t>
  </si>
  <si>
    <t>836-1046127355</t>
  </si>
  <si>
    <t>836-1046127356</t>
  </si>
  <si>
    <t>HS2M80</t>
  </si>
  <si>
    <t>MU6480 T SA24DEC KMGHGH HK2 1400 1635</t>
  </si>
  <si>
    <t>781-1046127251</t>
  </si>
  <si>
    <t>781-1046127252</t>
  </si>
  <si>
    <t>吴茜</t>
  </si>
  <si>
    <t>KNBSKK</t>
  </si>
  <si>
    <t>MU6975 R WE21DEC TYNKMG HK1 1215 1505 </t>
  </si>
  <si>
    <t>781-1046127250</t>
  </si>
  <si>
    <t>HEE40E</t>
  </si>
  <si>
    <t>MU6976 T FR23DEC KMGTYN HK1 1610 1840</t>
  </si>
  <si>
    <t>781-1046127247</t>
  </si>
  <si>
    <t>周煜頔</t>
  </si>
  <si>
    <t>HEE46L</t>
  </si>
  <si>
    <t>FM9451 R WE21DEC SHAKMG HK2 0915 1245 </t>
  </si>
  <si>
    <t>781-1046127245</t>
  </si>
  <si>
    <t>朱竝清</t>
  </si>
  <si>
    <t>781-1046127246</t>
  </si>
  <si>
    <t>KPZ88X</t>
  </si>
  <si>
    <t>FM9452 R SA24DEC KMGSHA HK2 1400 1650</t>
  </si>
  <si>
    <t>781-1040623286</t>
  </si>
  <si>
    <t>781-1040623287</t>
  </si>
  <si>
    <t>李勇</t>
  </si>
  <si>
    <t>JPTHQE</t>
  </si>
  <si>
    <t>MU5757 T FR23DEC KMGSZX HK2 1310 1520</t>
  </si>
  <si>
    <t>781-1040623285</t>
  </si>
  <si>
    <t>李健</t>
  </si>
  <si>
    <t>JPKH28</t>
  </si>
  <si>
    <t>BK2715 S FR23DEC KMGNKG HK3 1020 1255 </t>
  </si>
  <si>
    <t>866-1049176043</t>
  </si>
  <si>
    <t>HV7DBR</t>
  </si>
  <si>
    <t>KY8229 O SA24DEC KMGNKG HK1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</si>
  <si>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</si>
  <si>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</si>
  <si>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</si>
  <si>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</si>
  <si>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</si>
  <si>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</si>
  <si>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</si>
  <si>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WE21DEC NKGKMG HK1 1100 1410</t>
  </si>
  <si>
    <t>781-1040623283</t>
  </si>
  <si>
    <t>KPZ9G6</t>
  </si>
  <si>
    <t>MU2715 N WE21DEC NKGKMG HK2 1100 1410</t>
  </si>
  <si>
    <t>781-1040623279</t>
  </si>
  <si>
    <t>781-1040623280</t>
  </si>
  <si>
    <t>王帅</t>
  </si>
  <si>
    <t>HP6MYZ</t>
  </si>
  <si>
    <t>MU5327 R WE21DEC TNAKMG HK1 0750 1055</t>
  </si>
  <si>
    <t>781-1040623275</t>
  </si>
  <si>
    <t>JPTJRJ</t>
  </si>
  <si>
    <t>SC8838 E FR23DEC KMGTNA HK1 1250 1605 </t>
  </si>
  <si>
    <t>324-1040623274</t>
  </si>
  <si>
    <t>林仕伦</t>
  </si>
  <si>
    <t>HZ743W</t>
  </si>
  <si>
    <t>ZH8791 E WE21DEC JJNKMG HK1 0740 1040</t>
  </si>
  <si>
    <t>479-1049176041</t>
  </si>
  <si>
    <t>KYF0EL</t>
  </si>
  <si>
    <t>MF8410 Z FR23DEC KMGJJN HK1 2015 2245</t>
  </si>
  <si>
    <t>731-1040623271</t>
  </si>
  <si>
    <t>孙蕊</t>
  </si>
  <si>
    <t>HF6HEW</t>
  </si>
  <si>
    <t>ZH9435 S WE21DEC SZXKMG HK1 0935 1210</t>
  </si>
  <si>
    <t>479-1049176042</t>
  </si>
  <si>
    <t>JQHHM1</t>
  </si>
  <si>
    <t>ZH9440 P FR23DEC KMGSZX HK1 1945 2205 </t>
  </si>
  <si>
    <t>479-1049176046</t>
  </si>
  <si>
    <t>张彬</t>
  </si>
  <si>
    <t>HGHHJJ</t>
  </si>
  <si>
    <t>ZH9437 P WE21DEC SZXKMG HK1 1250 1530</t>
  </si>
  <si>
    <t>479-1049176047</t>
  </si>
  <si>
    <t>HGHHLV</t>
  </si>
  <si>
    <t>ZH9942 P MO26DEC LJGSZX HK1 1130 1345 </t>
  </si>
  <si>
    <t>479-1049176049</t>
  </si>
  <si>
    <t>邓芷菁</t>
  </si>
  <si>
    <t>HEG55R</t>
  </si>
  <si>
    <t>MU5732 Z WE21DEC CANKMG HK3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</si>
  <si>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</si>
  <si>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</si>
  <si>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</si>
  <si>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</si>
  <si>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</si>
  <si>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</si>
  <si>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</si>
  <si>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FR23DEC KMGCAN HK1 2030 2245</t>
  </si>
  <si>
    <t>784-1040623265</t>
  </si>
  <si>
    <t>JEJX5E</t>
  </si>
  <si>
    <t>MU5739 L FR23DEC KMGCAN HK1 1910 2105 </t>
  </si>
  <si>
    <t>781-1046127423</t>
  </si>
  <si>
    <t>HVYX37</t>
  </si>
  <si>
    <t>CZ3448 N SU25DEC KMGCAN HK2 1625 1825 </t>
  </si>
  <si>
    <t>784-1040623262</t>
  </si>
  <si>
    <t>784-1040623263</t>
  </si>
  <si>
    <t>王福艳</t>
  </si>
  <si>
    <t>KPLNER </t>
  </si>
  <si>
    <t>MU5802 N TU20DEC SHAKMG HK1 1210 1545</t>
  </si>
  <si>
    <t>781-1040623261</t>
  </si>
  <si>
    <t>KPLNMB</t>
  </si>
  <si>
    <t>CZ8756 N TH22DEC KMGPVG HK1 2110 0010+1</t>
  </si>
  <si>
    <t>784-1040623260</t>
  </si>
  <si>
    <t>李艮基</t>
  </si>
  <si>
    <t>HP6M3J</t>
  </si>
  <si>
    <t>CZ6425 Z WE21DEC WUHKMG HK2 1140 1415</t>
  </si>
  <si>
    <t>784-1040623258</t>
  </si>
  <si>
    <t>唐荷馨</t>
  </si>
  <si>
    <t>784-1040623259</t>
  </si>
  <si>
    <t>HP6M7F</t>
  </si>
  <si>
    <t>MU6480 Z SA24DEC KMGHGH HK2 1400 1635</t>
  </si>
  <si>
    <t>781-1040623255</t>
  </si>
  <si>
    <t>781-1040623256</t>
  </si>
  <si>
    <t>李建锦</t>
  </si>
  <si>
    <t>JTPDDE</t>
  </si>
  <si>
    <t>MU5854 S WE21DEC CTUKMG HK2 1855 2030 </t>
  </si>
  <si>
    <t>781-1040623252</t>
  </si>
  <si>
    <t>文莉淋</t>
  </si>
  <si>
    <t>781-1040623253</t>
  </si>
  <si>
    <t>KRNRN4</t>
  </si>
  <si>
    <t>MU5849 V TH22DEC KMGCTU HK2 1800 1935</t>
  </si>
  <si>
    <t>781-1040623250</t>
  </si>
  <si>
    <t>781-1040623251</t>
  </si>
  <si>
    <t>HN59RL</t>
  </si>
  <si>
    <t>8L9632 N TH22DEC KMGTFU HK2 2110 2250 </t>
  </si>
  <si>
    <t>859-1049919725</t>
  </si>
  <si>
    <t>859-1049919726</t>
  </si>
  <si>
    <t>何莉</t>
  </si>
  <si>
    <t>JN0WN1</t>
  </si>
  <si>
    <t>HU7641 A WE21DEC CSXKMG RR1 1305 1510 </t>
  </si>
  <si>
    <t>880-1046127302</t>
  </si>
  <si>
    <t>HMS4X5</t>
  </si>
  <si>
    <t>HU7642 Q FR23DEC KMGCSX HK1 1615 1820 </t>
  </si>
  <si>
    <t>880-1046127361</t>
  </si>
  <si>
    <t>付娆</t>
  </si>
  <si>
    <t>HFB8JL</t>
  </si>
  <si>
    <t>CA4172 L WE21DEC PEKKMG RR3 1115 1505</t>
  </si>
  <si>
    <t>999-1046127303</t>
  </si>
  <si>
    <t>秦笑非</t>
  </si>
  <si>
    <t>999-1046127304</t>
  </si>
  <si>
    <t>王慧宇</t>
  </si>
  <si>
    <t>999-1046127305</t>
  </si>
  <si>
    <t>KE8425</t>
  </si>
  <si>
    <t>CZ5384 U FR23DEC KMGSYX HK3 1840 2100</t>
  </si>
  <si>
    <t>784-1046127358</t>
  </si>
  <si>
    <t>784-1046127359</t>
  </si>
  <si>
    <t>784-1046127360</t>
  </si>
  <si>
    <t>欧智勇</t>
  </si>
  <si>
    <t>JRPHHH</t>
  </si>
  <si>
    <t>MU5890 R TU20DEC ZUHKMG HK1 1110 1320</t>
  </si>
  <si>
    <t>781-1046127310</t>
  </si>
  <si>
    <t>HEH0SE</t>
  </si>
  <si>
    <t>CZ3790 N SA24DEC KMGZUH HK1 1055 1255</t>
  </si>
  <si>
    <t>784-1046127311</t>
  </si>
  <si>
    <t>HEN92M</t>
  </si>
  <si>
    <t>ZH9434 W SA24DEC KMGSZX HK1 1040 1245 </t>
  </si>
  <si>
    <t>杨康</t>
  </si>
  <si>
    <t>JP5MQX</t>
  </si>
  <si>
    <t>CZ3447 H WE21DEC CANKMG HK1 1215 1500 </t>
  </si>
  <si>
    <t>784-1046127315 </t>
  </si>
  <si>
    <t>HRY4R8</t>
  </si>
  <si>
    <t>CZ3408 H FR23DEC KMGCAN HK1 1740 1950</t>
  </si>
  <si>
    <t>784-1046127334</t>
  </si>
  <si>
    <t>胡凌志</t>
  </si>
  <si>
    <t>JS2SC0</t>
  </si>
  <si>
    <t>ZH9435 S WE21DEC SZXKMG HK5 0935 1210</t>
  </si>
  <si>
    <t>479-1049177175</t>
  </si>
  <si>
    <t>李向荣 </t>
  </si>
  <si>
    <t>HP60D5</t>
  </si>
  <si>
    <t>479-1049177176</t>
  </si>
  <si>
    <t>YAROSLAV/PYPTIUK</t>
  </si>
  <si>
    <t>KXBMX6</t>
  </si>
  <si>
    <t>479-1049177177</t>
  </si>
  <si>
    <t>赵丹</t>
  </si>
  <si>
    <t>JZDNY1</t>
  </si>
  <si>
    <t>479-1049177178</t>
  </si>
  <si>
    <t>周蝶</t>
  </si>
  <si>
    <t>KDRJZ4</t>
  </si>
  <si>
    <t>479-1049177179</t>
  </si>
  <si>
    <t>李向荣</t>
  </si>
  <si>
    <t>HVDR61</t>
  </si>
  <si>
    <t>CZ6924 N TH22DEC KMGSZX HK4 2205 0030+1</t>
  </si>
  <si>
    <t>784-1046127316</t>
  </si>
  <si>
    <t>KEZR55</t>
  </si>
  <si>
    <t>784-1046127317</t>
  </si>
  <si>
    <t>KDRJWY</t>
  </si>
  <si>
    <t>784-1046127318</t>
  </si>
  <si>
    <t>784-1046127319</t>
  </si>
  <si>
    <t>崔宁</t>
  </si>
  <si>
    <t>JV5RBX</t>
  </si>
  <si>
    <t>CA1413 S WE21DEC PEKKMG HK1 1440 1830</t>
  </si>
  <si>
    <t>999-1046127320</t>
  </si>
  <si>
    <t>HV7W8F</t>
  </si>
  <si>
    <t>CA1476 K FR23DEC KMGPEK HK1 1310 1700 </t>
  </si>
  <si>
    <t>999-1046127321</t>
  </si>
  <si>
    <t>李飞</t>
  </si>
  <si>
    <t>HV7WCE</t>
  </si>
  <si>
    <t>CZ6425 U WE21DEC WUHKMG HK2 1140 1415 </t>
  </si>
  <si>
    <t>784-1046127322</t>
  </si>
  <si>
    <t>宁少锋</t>
  </si>
  <si>
    <t>HGK117</t>
  </si>
  <si>
    <t>784-1046127323</t>
  </si>
  <si>
    <t>HV7WE1</t>
  </si>
  <si>
    <t>MU2486 Z FR23DEC KMGWUH HK2 1425 1635</t>
  </si>
  <si>
    <t>781-1046127324</t>
  </si>
  <si>
    <t>JP8RR4</t>
  </si>
  <si>
    <t>8L9869 E SU25DEC KMGWUH RR1 1250 1505</t>
  </si>
  <si>
    <t>859-1049833602</t>
  </si>
  <si>
    <t>JTC53P</t>
  </si>
  <si>
    <t>781-1046127325</t>
  </si>
  <si>
    <t>肖雯</t>
  </si>
  <si>
    <t>JV5RJT</t>
  </si>
  <si>
    <t>MU5844 S WE21DEC CTUKMG HK3 1145 1315 </t>
  </si>
  <si>
    <t>781-1046127326</t>
  </si>
  <si>
    <t>杨雪</t>
  </si>
  <si>
    <t>781-1046127327</t>
  </si>
  <si>
    <t>尹阳麟</t>
  </si>
  <si>
    <t>781-1046127328</t>
  </si>
  <si>
    <t>JV5RR3</t>
  </si>
  <si>
    <t>CA4414 S FR23DEC KMGCTU HK3 1330 1500</t>
  </si>
  <si>
    <t>999-1046127329</t>
  </si>
  <si>
    <t>999-1046127330</t>
  </si>
  <si>
    <t>KEZRRQ</t>
  </si>
  <si>
    <t>MU5849 N FR23DEC KMGCTU DK1 1800 1935 </t>
  </si>
  <si>
    <t>781-1046127331</t>
  </si>
  <si>
    <t>柴智健</t>
  </si>
  <si>
    <t>JZDM47</t>
  </si>
  <si>
    <t>3U8252 W WE21DEC NGBKMG HK2 1050 1410 </t>
  </si>
  <si>
    <t>876-1046127335</t>
  </si>
  <si>
    <t>田芳</t>
  </si>
  <si>
    <t>876-1046127336</t>
  </si>
  <si>
    <t>KW0HNC</t>
  </si>
  <si>
    <t>299-1049833250</t>
  </si>
  <si>
    <t>299-1049833251</t>
  </si>
  <si>
    <t>汤应卫</t>
  </si>
  <si>
    <t>HWCRM0</t>
  </si>
  <si>
    <t>ZH9435 S WE21DEC SZXKMG HK1 0935 1210 </t>
  </si>
  <si>
    <t>479-1049833298</t>
  </si>
  <si>
    <t>HED8GF</t>
  </si>
  <si>
    <t>CZ6924 U TH22DEC KMGSZX HK1 2205 0030+1</t>
  </si>
  <si>
    <t>784-1046127337</t>
  </si>
  <si>
    <t>KOSTIAK/OLEKSII</t>
  </si>
  <si>
    <t>HS4KFX</t>
  </si>
  <si>
    <t>8L9980 E WE21DEC SZXKMG HK1 2040 2315 </t>
  </si>
  <si>
    <t>859-1049833494</t>
  </si>
  <si>
    <t>JFRD2C</t>
  </si>
  <si>
    <t>784-1046127338</t>
  </si>
  <si>
    <t>胡瑶</t>
  </si>
  <si>
    <t>HRZN1L</t>
  </si>
  <si>
    <t>MU5849 E TH22DEC KMGCTU HK2 1800 1935</t>
  </si>
  <si>
    <t>781-1046127344</t>
  </si>
  <si>
    <t>KNJ5PD</t>
  </si>
  <si>
    <t>CA4414 S FR23DEC KMGCTU HK2 1330 1500</t>
  </si>
  <si>
    <t>999-1046127363</t>
  </si>
  <si>
    <t>罗雨薇</t>
  </si>
  <si>
    <t>781-1046127345</t>
  </si>
  <si>
    <t>JDGM1Q</t>
  </si>
  <si>
    <t>MU5854 K WE21DEC CTUKMG HK2 1855 2030</t>
  </si>
  <si>
    <t>781-1046127342</t>
  </si>
  <si>
    <t>KW9H3E</t>
  </si>
  <si>
    <t>781-1046127343</t>
  </si>
  <si>
    <t>付慧慧</t>
  </si>
  <si>
    <t>HN7PDP</t>
  </si>
  <si>
    <t>MU5836 E WE21DEC HGHKMG HK2 1315 1630</t>
  </si>
  <si>
    <t>781-1046127340</t>
  </si>
  <si>
    <t>李程远</t>
  </si>
  <si>
    <t>781-1046127341</t>
  </si>
  <si>
    <t>刘一维</t>
  </si>
  <si>
    <t>HE8DRE</t>
  </si>
  <si>
    <t>MU5848 S WE21DEC TFUKMG HK1 1440 1615</t>
  </si>
  <si>
    <t>781-1046127339</t>
  </si>
  <si>
    <t>KPYSBP</t>
  </si>
  <si>
    <t>CA1754 K SA24DEC KMGHGH HK2 2030 2320 </t>
  </si>
  <si>
    <t>999-1046127350</t>
  </si>
  <si>
    <t>999-1046127351</t>
  </si>
  <si>
    <t>HQLM6X</t>
  </si>
  <si>
    <t>MF8462 Z SA24DEC KMGHGH HK2 2100 2335</t>
  </si>
  <si>
    <t>731-1046127366</t>
  </si>
  <si>
    <t>731-1046127367</t>
  </si>
  <si>
    <t>KWGHJN</t>
  </si>
  <si>
    <t>8L9945 E FR23DEC KMGTFU RR1 1425 1605</t>
  </si>
  <si>
    <t>859-1049833557</t>
  </si>
  <si>
    <t>JVW0KS</t>
  </si>
  <si>
    <t>MU5219 L WE21DEC PVGKMG HK1 1435 1820 </t>
  </si>
  <si>
    <t>781-1046127348 </t>
  </si>
  <si>
    <t>KFT4LH</t>
  </si>
  <si>
    <t>HO1122 K FR23DEC KMGSHA HK1 1250 1535</t>
  </si>
  <si>
    <t>018-1049834171</t>
  </si>
  <si>
    <t>张天霞</t>
  </si>
  <si>
    <t>KMRDS0</t>
  </si>
  <si>
    <t>MU5854 E WE21DEC CTUKMG HK1 1855 2030</t>
  </si>
  <si>
    <t>781-1046127349</t>
  </si>
  <si>
    <t>999-1046127364</t>
  </si>
  <si>
    <t>徐志珊</t>
  </si>
  <si>
    <t>HZCWG0</t>
  </si>
  <si>
    <t>HU7208 Q SU25DEC KMGCAN HK1 1140 1355</t>
  </si>
  <si>
    <t>880-1046127362</t>
  </si>
  <si>
    <t>应收小计</t>
  </si>
  <si>
    <t>应收合计</t>
  </si>
  <si>
    <t>嘉宾代订火车票明细</t>
  </si>
  <si>
    <t>高铁时刻</t>
  </si>
  <si>
    <t>重庆西-昆明南</t>
  </si>
  <si>
    <t>昆明南-成都东/成都西-乌鲁木齐</t>
  </si>
  <si>
    <t>长沙南-昆明南</t>
  </si>
  <si>
    <t>广州南-弥勒</t>
  </si>
  <si>
    <t>机票&amp;火车票</t>
  </si>
  <si>
    <t>艺人机票明细</t>
  </si>
  <si>
    <t>沈月</t>
  </si>
  <si>
    <t>KXMHK8</t>
  </si>
  <si>
    <t>CA4172 R WE21DEC PEKKMG RR1 1115 1505</t>
  </si>
  <si>
    <t>999-1046127306</t>
  </si>
  <si>
    <t>JTPS1B</t>
  </si>
  <si>
    <t>CZ5384 C FR23DEC KMGSYX HK1 1840 2100 </t>
  </si>
  <si>
    <t>784-1046127357</t>
  </si>
  <si>
    <t>康辉工作人员机票明细</t>
  </si>
  <si>
    <t>张瑾秋</t>
  </si>
  <si>
    <t>KEGE67</t>
  </si>
  <si>
    <t>CA4172 K MO19DEC PEKKMG TK3 1115 1505</t>
  </si>
  <si>
    <t>999-1040623222</t>
  </si>
  <si>
    <t>HZ648W</t>
  </si>
  <si>
    <t>KY8269 E SU25DEC KMGPEK HK1 0830 1205 </t>
  </si>
  <si>
    <t>833-9291641012</t>
  </si>
  <si>
    <t>999-1040623221</t>
  </si>
  <si>
    <t>郭燕雷 </t>
  </si>
  <si>
    <t>HZ64EF</t>
  </si>
  <si>
    <t>MU5843 S SU25DEC KMGCTU HK1 0900 1030 </t>
  </si>
  <si>
    <t>781-1195289156</t>
  </si>
  <si>
    <t>刘涛</t>
  </si>
  <si>
    <t>MU5890 S MO19DEC ZUHKMG HK1 1110 1320</t>
  </si>
  <si>
    <t>HEHJ6Y</t>
  </si>
  <si>
    <t>CA1476 W SA24DEC KMGPEK HK1 1310 1700 </t>
  </si>
  <si>
    <t>999-1195289155</t>
  </si>
  <si>
    <t>高亚琳</t>
  </si>
  <si>
    <t>999-1040623220</t>
  </si>
  <si>
    <t>HQF0FH</t>
  </si>
  <si>
    <t>3U8241 W TH29DEC KMGPEK HK1 2000 2330 </t>
  </si>
  <si>
    <t>876-1195289369</t>
  </si>
  <si>
    <t>一级类别</t>
  </si>
  <si>
    <t>二级类别</t>
  </si>
  <si>
    <t>单价（元）</t>
  </si>
  <si>
    <t>单项汇总</t>
  </si>
  <si>
    <t>A#001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</si>
  <si>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</si>
  <si>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</si>
  <si>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</si>
  <si>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</si>
  <si>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</si>
  <si>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</si>
  <si>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</si>
  <si>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</si>
  <si>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</si>
  <si>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</si>
  <si>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</si>
  <si>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</si>
  <si>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</si>
  <si>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</si>
  <si>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</si>
  <si>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</si>
  <si>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</si>
  <si>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</si>
  <si>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</si>
  <si>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</si>
  <si>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</si>
  <si>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</si>
  <si>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</si>
  <si>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</si>
  <si>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</si>
  <si>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</si>
  <si>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</si>
  <si>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</si>
  <si>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</si>
  <si>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</si>
  <si>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</si>
  <si>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</si>
  <si>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</si>
  <si>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</si>
  <si>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</si>
  <si>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</si>
  <si>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</si>
  <si>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</si>
  <si>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</si>
  <si>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</si>
  <si>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</si>
  <si>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</si>
  <si>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</si>
  <si>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</si>
  <si>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</si>
  <si>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</si>
  <si>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</si>
  <si>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</si>
  <si>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</si>
  <si>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</si>
  <si>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</si>
  <si>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</si>
  <si>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</si>
  <si>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</si>
  <si>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</si>
  <si>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</si>
  <si>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</si>
  <si>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</si>
  <si>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</si>
  <si>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</si>
  <si>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</si>
  <si>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</si>
  <si>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</si>
  <si>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</si>
  <si>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</si>
  <si>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</si>
  <si>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</si>
  <si>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</si>
  <si>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</si>
  <si>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</si>
  <si>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</si>
  <si>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</si>
  <si>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</si>
  <si>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</si>
  <si>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</si>
  <si>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</si>
  <si>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</si>
  <si>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</si>
  <si>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</si>
  <si>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</si>
  <si>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</si>
  <si>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</si>
  <si>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</si>
  <si>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</si>
  <si>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</si>
  <si>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</si>
  <si>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</si>
  <si>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</si>
  <si>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</si>
  <si>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</si>
  <si>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</si>
  <si>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</si>
  <si>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</si>
  <si>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</si>
  <si>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</si>
  <si>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</si>
  <si>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</si>
  <si>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</si>
  <si>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</si>
  <si>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</si>
  <si>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</si>
  <si>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</si>
  <si>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</si>
  <si>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</si>
  <si>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</si>
  <si>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</si>
  <si>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</si>
  <si>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</si>
  <si>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</si>
  <si>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</si>
  <si>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</si>
  <si>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</si>
  <si>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</si>
  <si>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</si>
  <si>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</si>
  <si>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</si>
  <si>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</si>
  <si>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</si>
  <si>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</si>
  <si>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</si>
  <si>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</si>
  <si>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</si>
  <si>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</si>
  <si>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</si>
  <si>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</si>
  <si>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</si>
  <si>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</si>
  <si>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</si>
  <si>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</si>
  <si>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</si>
  <si>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</si>
  <si>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</si>
  <si>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</si>
  <si>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</si>
  <si>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</si>
  <si>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</si>
  <si>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</si>
  <si>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</si>
  <si>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</si>
  <si>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</si>
  <si>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</si>
  <si>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</si>
  <si>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</si>
  <si>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</si>
  <si>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</si>
  <si>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</si>
  <si>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</si>
  <si>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</si>
  <si>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</si>
  <si>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</si>
  <si>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</si>
  <si>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</si>
  <si>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</si>
  <si>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</si>
  <si>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</si>
  <si>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</si>
  <si>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</si>
  <si>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</si>
  <si>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</si>
  <si>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</si>
  <si>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</si>
  <si>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</si>
  <si>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</si>
  <si>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</si>
  <si>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</si>
  <si>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</si>
  <si>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</si>
  <si>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</si>
  <si>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</si>
  <si>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</si>
  <si>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</si>
  <si>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</si>
  <si>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</si>
  <si>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</si>
  <si>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</si>
  <si>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</si>
  <si>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</si>
  <si>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</si>
  <si>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</si>
  <si>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</si>
  <si>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</si>
  <si>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</si>
  <si>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</si>
  <si>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</si>
  <si>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</si>
  <si>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</si>
  <si>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</si>
  <si>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</si>
  <si>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</si>
  <si>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</si>
  <si>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</si>
  <si>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</si>
  <si>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</si>
  <si>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</si>
  <si>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</si>
  <si>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</si>
  <si>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</si>
  <si>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</si>
  <si>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</si>
  <si>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</si>
  <si>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</si>
  <si>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</si>
  <si>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</si>
  <si>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</si>
  <si>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</si>
  <si>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</si>
  <si>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</si>
  <si>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</si>
  <si>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</si>
  <si>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</si>
  <si>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</si>
  <si>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</si>
  <si>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</si>
  <si>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</si>
  <si>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</si>
  <si>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</si>
  <si>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</si>
  <si>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</si>
  <si>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</si>
  <si>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</si>
  <si>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</si>
  <si>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</si>
  <si>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</si>
  <si>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</si>
  <si>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</si>
  <si>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</si>
  <si>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</si>
  <si>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</si>
  <si>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</si>
  <si>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</si>
  <si>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</si>
  <si>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</si>
  <si>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</si>
  <si>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</si>
  <si>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</si>
  <si>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</si>
  <si>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</si>
  <si>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</si>
  <si>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</si>
  <si>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</si>
  <si>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</si>
  <si>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</si>
  <si>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</si>
  <si>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</si>
  <si>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</si>
  <si>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</si>
  <si>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</si>
  <si>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</si>
  <si>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</si>
  <si>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</si>
  <si>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</si>
  <si>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</si>
  <si>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</si>
  <si>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</si>
  <si>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</si>
  <si>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</si>
  <si>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</si>
  <si>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</si>
  <si>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</si>
  <si>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</si>
  <si>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</si>
  <si>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</si>
  <si>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</si>
  <si>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</si>
  <si>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</si>
  <si>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</si>
  <si>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</si>
  <si>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</si>
  <si>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</si>
  <si>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</si>
  <si>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</si>
  <si>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</si>
  <si>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</si>
  <si>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</si>
  <si>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</si>
  <si>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</si>
  <si>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</si>
  <si>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</si>
  <si>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</si>
  <si>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</si>
  <si>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</si>
  <si>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</si>
  <si>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</si>
  <si>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</si>
  <si>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</si>
  <si>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</si>
  <si>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</si>
  <si>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</si>
  <si>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</si>
  <si>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</si>
  <si>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</si>
  <si>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</si>
  <si>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</si>
  <si>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</si>
  <si>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</si>
  <si>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</si>
  <si>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</si>
  <si>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</si>
  <si>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</si>
  <si>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</si>
  <si>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</si>
  <si>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</si>
  <si>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</si>
  <si>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</si>
  <si>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</si>
  <si>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</si>
  <si>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</si>
  <si>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</si>
  <si>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</si>
  <si>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</si>
  <si>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</si>
  <si>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</si>
  <si>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</si>
  <si>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</si>
  <si>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</si>
  <si>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</si>
  <si>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</si>
  <si>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</si>
  <si>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</si>
  <si>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</si>
  <si>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</si>
  <si>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</si>
  <si>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</si>
  <si>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</si>
  <si>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</si>
  <si>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</si>
  <si>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</si>
  <si>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</si>
  <si>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</si>
  <si>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</si>
  <si>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</si>
  <si>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</si>
  <si>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</si>
  <si>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</si>
  <si>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</si>
  <si>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</si>
  <si>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</si>
  <si>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</si>
  <si>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</si>
  <si>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</si>
  <si>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</si>
  <si>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</si>
  <si>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</si>
  <si>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</si>
  <si>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</si>
  <si>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</si>
  <si>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</si>
  <si>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</si>
  <si>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</si>
  <si>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</si>
  <si>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</si>
  <si>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</si>
  <si>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</si>
  <si>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</si>
  <si>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</si>
  <si>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</si>
  <si>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</si>
  <si>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</si>
  <si>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</si>
  <si>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</si>
  <si>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</si>
  <si>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</si>
  <si>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</si>
  <si>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</si>
  <si>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</si>
  <si>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</si>
  <si>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</si>
  <si>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</si>
  <si>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</si>
  <si>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</si>
  <si>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</si>
  <si>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</si>
  <si>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</si>
  <si>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</si>
  <si>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</si>
  <si>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</si>
  <si>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</si>
  <si>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</si>
  <si>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</si>
  <si>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</si>
  <si>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</si>
  <si>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</si>
  <si>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</si>
  <si>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</si>
  <si>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</si>
  <si>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</si>
  <si>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</si>
  <si>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</si>
  <si>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</si>
  <si>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</si>
  <si>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</si>
  <si>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</si>
  <si>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</si>
  <si>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</si>
  <si>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</si>
  <si>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</si>
  <si>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</si>
  <si>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</si>
  <si>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</si>
  <si>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</si>
  <si>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</si>
  <si>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</si>
  <si>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</si>
  <si>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</si>
  <si>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</si>
  <si>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</si>
  <si>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</si>
  <si>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</si>
  <si>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</si>
  <si>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</si>
  <si>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</si>
  <si>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</si>
  <si>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</si>
  <si>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</si>
  <si>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</si>
  <si>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</si>
  <si>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</si>
  <si>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</si>
  <si>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</si>
  <si>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</si>
  <si>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</si>
  <si>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</si>
  <si>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</si>
  <si>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</si>
  <si>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</si>
  <si>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</si>
  <si>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</si>
  <si>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</si>
  <si>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</si>
  <si>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</si>
  <si>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</si>
  <si>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</si>
  <si>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</si>
  <si>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</si>
  <si>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</si>
  <si>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</si>
  <si>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</si>
  <si>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</si>
  <si>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</si>
  <si>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</si>
  <si>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</si>
  <si>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</si>
  <si>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</si>
  <si>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</si>
  <si>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</si>
  <si>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</si>
  <si>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</si>
  <si>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</si>
  <si>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</si>
  <si>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</si>
  <si>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</si>
  <si>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</si>
  <si>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</si>
  <si>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</si>
  <si>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</si>
  <si>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</si>
  <si>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</si>
  <si>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</si>
  <si>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</si>
  <si>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</si>
  <si>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</si>
  <si>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</si>
  <si>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</si>
  <si>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</si>
  <si>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</si>
  <si>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</si>
  <si>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</si>
  <si>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</si>
  <si>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</si>
  <si>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</si>
  <si>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</si>
  <si>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</si>
  <si>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</si>
  <si>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</si>
  <si>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</si>
  <si>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</si>
  <si>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</si>
  <si>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</si>
  <si>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</si>
  <si>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</si>
  <si>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</si>
  <si>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</si>
  <si>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</si>
  <si>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</si>
  <si>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</si>
  <si>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</si>
  <si>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</si>
  <si>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</si>
  <si>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</si>
  <si>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</si>
  <si>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</si>
  <si>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</si>
  <si>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</si>
  <si>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</si>
  <si>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</si>
  <si>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</si>
  <si>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</si>
  <si>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</si>
  <si>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</si>
  <si>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</si>
  <si>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</si>
  <si>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</si>
  <si>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</si>
  <si>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</si>
  <si>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</si>
  <si>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</si>
  <si>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</si>
  <si>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</si>
  <si>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</si>
  <si>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</si>
  <si>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</si>
  <si>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</si>
  <si>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</si>
  <si>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</si>
  <si>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</si>
  <si>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</si>
  <si>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</si>
  <si>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</si>
  <si>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</si>
  <si>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</si>
  <si>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</si>
  <si>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</si>
  <si>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</si>
  <si>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</si>
  <si>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</si>
  <si>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</si>
  <si>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</si>
  <si>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</si>
  <si>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</si>
  <si>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</si>
  <si>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</si>
  <si>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</si>
  <si>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</si>
  <si>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</si>
  <si>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</si>
  <si>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</si>
  <si>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</si>
  <si>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</si>
  <si>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</si>
  <si>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</si>
  <si>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</si>
  <si>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</si>
  <si>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</si>
  <si>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</si>
  <si>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</si>
  <si>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</si>
  <si>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</si>
  <si>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</si>
  <si>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</si>
  <si>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</si>
  <si>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</si>
  <si>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</si>
  <si>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</si>
  <si>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</si>
  <si>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</si>
  <si>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</si>
  <si>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</si>
  <si>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</si>
  <si>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</si>
  <si>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</si>
  <si>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</si>
  <si>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</si>
  <si>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</si>
  <si>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</si>
  <si>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</si>
  <si>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</si>
  <si>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</si>
  <si>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</si>
  <si>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</si>
  <si>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</si>
  <si>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</si>
  <si>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</si>
  <si>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</si>
  <si>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</si>
  <si>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</si>
  <si>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</si>
  <si>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</si>
  <si>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</si>
  <si>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</si>
  <si>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</si>
  <si>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</si>
  <si>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</si>
  <si>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</si>
  <si>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</si>
  <si>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</si>
  <si>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</si>
  <si>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</si>
  <si>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</si>
  <si>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</si>
  <si>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</si>
  <si>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</si>
  <si>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</si>
  <si>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</si>
  <si>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</si>
  <si>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</si>
  <si>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</si>
  <si>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</si>
  <si>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</si>
  <si>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</si>
  <si>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</si>
  <si>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</si>
  <si>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</si>
  <si>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</si>
  <si>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</si>
  <si>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</si>
  <si>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</si>
  <si>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</si>
  <si>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</si>
  <si>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</si>
  <si>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</si>
  <si>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</si>
  <si>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</si>
  <si>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</si>
  <si>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</si>
  <si>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</si>
  <si>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</si>
  <si>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</si>
  <si>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</si>
  <si>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</si>
  <si>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</si>
  <si>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</si>
  <si>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</si>
  <si>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</si>
  <si>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</si>
  <si>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</si>
  <si>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</si>
  <si>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</si>
  <si>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</si>
  <si>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</si>
  <si>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</si>
  <si>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</si>
  <si>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</si>
  <si>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</si>
  <si>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</si>
  <si>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</si>
  <si>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</si>
  <si>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</si>
  <si>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</si>
  <si>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</si>
  <si>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</si>
  <si>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</si>
  <si>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</si>
  <si>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</si>
  <si>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</si>
  <si>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</si>
  <si>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</si>
  <si>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</si>
  <si>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</si>
  <si>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</si>
  <si>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</si>
  <si>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</si>
  <si>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</si>
  <si>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</si>
  <si>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</si>
  <si>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</si>
  <si>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</si>
  <si>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</si>
  <si>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</si>
  <si>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</si>
  <si>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</si>
  <si>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</si>
  <si>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</si>
  <si>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</si>
  <si>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</si>
  <si>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</si>
  <si>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</si>
  <si>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</si>
  <si>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</si>
  <si>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</si>
  <si>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</si>
  <si>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</si>
  <si>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</si>
  <si>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</si>
  <si>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</si>
  <si>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</si>
  <si>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</si>
  <si>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</si>
  <si>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</si>
  <si>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</si>
  <si>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</si>
  <si>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</si>
  <si>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</si>
  <si>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</si>
  <si>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</si>
  <si>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</si>
  <si>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</si>
  <si>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</si>
  <si>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</si>
  <si>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</si>
  <si>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</si>
  <si>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</si>
  <si>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</si>
  <si>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</si>
  <si>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</si>
  <si>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</si>
  <si>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</si>
  <si>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</si>
  <si>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</si>
  <si>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</si>
  <si>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</si>
  <si>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</si>
  <si>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</si>
  <si>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</si>
  <si>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</si>
  <si>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</si>
  <si>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</si>
  <si>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</si>
  <si>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</si>
  <si>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</si>
  <si>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</si>
  <si>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</si>
  <si>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</si>
  <si>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</si>
  <si>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</si>
  <si>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</si>
  <si>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</si>
  <si>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</si>
  <si>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</si>
  <si>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</si>
  <si>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</si>
  <si>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</si>
  <si>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</si>
  <si>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</si>
  <si>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</si>
  <si>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</si>
  <si>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</si>
  <si>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</si>
  <si>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</si>
  <si>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</si>
  <si>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</si>
  <si>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</si>
  <si>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</si>
  <si>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</si>
  <si>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</si>
  <si>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</si>
  <si>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</si>
  <si>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</si>
  <si>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</si>
  <si>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</si>
  <si>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</si>
  <si>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</si>
  <si>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</si>
  <si>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</si>
  <si>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</si>
  <si>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</si>
  <si>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</si>
  <si>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</si>
  <si>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</si>
  <si>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</si>
  <si>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</si>
  <si>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</si>
  <si>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</si>
  <si>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</si>
  <si>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</si>
  <si>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</si>
  <si>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</si>
  <si>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</si>
  <si>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</si>
  <si>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</si>
  <si>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</si>
  <si>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</si>
  <si>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</si>
  <si>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</si>
  <si>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</si>
  <si>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</si>
  <si>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</si>
  <si>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</si>
  <si>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</si>
  <si>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</si>
  <si>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</si>
  <si>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</si>
  <si>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</si>
  <si>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</si>
  <si>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</si>
  <si>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</si>
  <si>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</si>
  <si>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</si>
  <si>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</si>
  <si>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</si>
  <si>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</si>
  <si>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</si>
  <si>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</si>
  <si>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</si>
  <si>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</si>
  <si>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</si>
  <si>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</si>
  <si>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</si>
  <si>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</si>
  <si>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</si>
  <si>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</si>
  <si>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</si>
  <si>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</si>
  <si>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</si>
  <si>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</si>
  <si>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</si>
  <si>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</si>
  <si>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</si>
  <si>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</si>
  <si>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</si>
  <si>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</si>
  <si>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</si>
  <si>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</si>
  <si>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</si>
  <si>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</si>
  <si>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</si>
  <si>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</si>
  <si>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</si>
  <si>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</si>
  <si>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</si>
  <si>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</si>
  <si>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</si>
  <si>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</si>
  <si>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</si>
  <si>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</si>
  <si>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</si>
  <si>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</si>
  <si>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</si>
  <si>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</si>
  <si>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</si>
  <si>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</si>
  <si>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</si>
  <si>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</si>
  <si>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</si>
  <si>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</si>
  <si>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</si>
  <si>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</si>
  <si>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</si>
  <si>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</si>
  <si>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</si>
  <si>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</si>
  <si>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</si>
  <si>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</si>
  <si>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</si>
  <si>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</si>
  <si>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</si>
  <si>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</si>
  <si>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</si>
  <si>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</si>
  <si>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</si>
  <si>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</si>
  <si>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</si>
  <si>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</si>
  <si>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</si>
  <si>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感冒药应急用品955.1，暖宝宝204，地接采买（245）</t>
  </si>
  <si>
    <t>矿泉水600（地接），消毒湿巾238.8，晕车贴237，免洗消毒液164，纸巾33.3，依云巴黎水酒精湿巾等227（地接）</t>
  </si>
  <si>
    <t>P2-19</t>
    <phoneticPr fontId="33" type="noConversion"/>
  </si>
  <si>
    <t>P20</t>
    <phoneticPr fontId="33" type="noConversion"/>
  </si>
  <si>
    <t>P21</t>
    <phoneticPr fontId="33" type="noConversion"/>
  </si>
  <si>
    <t>P22-23</t>
    <phoneticPr fontId="33" type="noConversion"/>
  </si>
  <si>
    <t>P28</t>
    <phoneticPr fontId="33" type="noConversion"/>
  </si>
  <si>
    <t>P30-31</t>
  </si>
  <si>
    <t>P30-31</t>
    <phoneticPr fontId="33" type="noConversion"/>
  </si>
  <si>
    <t>P22+P24-25</t>
    <phoneticPr fontId="33" type="noConversion"/>
  </si>
  <si>
    <t>P32</t>
    <phoneticPr fontId="33" type="noConversion"/>
  </si>
  <si>
    <t>P33</t>
    <phoneticPr fontId="33" type="noConversion"/>
  </si>
  <si>
    <t>P34</t>
    <phoneticPr fontId="33" type="noConversion"/>
  </si>
  <si>
    <t>P35</t>
    <phoneticPr fontId="33" type="noConversion"/>
  </si>
  <si>
    <t>P36</t>
    <phoneticPr fontId="33" type="noConversion"/>
  </si>
  <si>
    <t>P37-38</t>
    <phoneticPr fontId="33" type="noConversion"/>
  </si>
  <si>
    <t>P39</t>
    <phoneticPr fontId="33" type="noConversion"/>
  </si>
  <si>
    <t>P40</t>
    <phoneticPr fontId="33" type="noConversion"/>
  </si>
  <si>
    <t>P30-31+P41</t>
    <phoneticPr fontId="33" type="noConversion"/>
  </si>
  <si>
    <t>P42</t>
    <phoneticPr fontId="33" type="noConversion"/>
  </si>
  <si>
    <t>P43</t>
    <phoneticPr fontId="33" type="noConversion"/>
  </si>
  <si>
    <t>P112</t>
    <phoneticPr fontId="33" type="noConversion"/>
  </si>
  <si>
    <t>P22、P26</t>
    <phoneticPr fontId="33" type="noConversion"/>
  </si>
  <si>
    <t>P27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</si>
</sst>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0_ ;_ * \-#,##0.00_ ;_ * &quot;-&quot;??_ ;_ @_ "/>
    <numFmt numFmtId="177" formatCode="[$-409]d\/mmm\/yy;@"/>
    <numFmt numFmtId="178" formatCode="\¥#,##0.00"/>
    <numFmt numFmtId="179" formatCode="0_ "/>
    <numFmt numFmtId="180" formatCode="0.00_ "/>
    <numFmt numFmtId="181" formatCode="_ \¥* #,##0.00_ ;_ \¥* \-#,##0.00_ ;_ \¥* &quot;-&quot;??_ ;_ @_ "/>
  </numFmts>
  <fonts count="3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DengXian"/>
      <family val="4"/>
      <charset val="134"/>
      <scheme val="minor"/>
    </font>
    <font>
      <sz val="12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trike/>
      <sz val="9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4"/>
      <color theme="1"/>
      <name val="DengXian"/>
      <family val="4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9D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1">
    <xf numFmtId="0" fontId="0" fillId="0" borderId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81" fontId="32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29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177" fontId="30" fillId="0" borderId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81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 applyNumberFormat="0" applyFill="0" applyBorder="0" applyAlignment="0" applyProtection="0"/>
    <xf numFmtId="0" fontId="32" fillId="0" borderId="0">
      <alignment vertical="center"/>
    </xf>
    <xf numFmtId="177" fontId="29" fillId="0" borderId="0">
      <alignment vertical="center"/>
    </xf>
    <xf numFmtId="0" fontId="29" fillId="0" borderId="0">
      <alignment vertical="center"/>
    </xf>
  </cellStyleXfs>
  <cellXfs count="194">
    <xf numFmtId="0" fontId="0" fillId="0" borderId="0" xfId="0"/>
    <xf numFmtId="180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80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80" fontId="2" fillId="4" borderId="6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181" fontId="17" fillId="0" borderId="0" xfId="18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0" fillId="8" borderId="1" xfId="17" applyFont="1" applyFill="1" applyBorder="1" applyAlignment="1" applyProtection="1">
      <alignment horizontal="center" vertical="center" wrapText="1"/>
      <protection locked="0"/>
    </xf>
    <xf numFmtId="0" fontId="21" fillId="9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17" applyFont="1" applyBorder="1" applyAlignment="1" applyProtection="1">
      <alignment horizontal="center" vertical="center" wrapText="1"/>
      <protection locked="0"/>
    </xf>
    <xf numFmtId="0" fontId="15" fillId="0" borderId="6" xfId="17" applyFont="1" applyBorder="1" applyAlignment="1" applyProtection="1">
      <alignment horizontal="center" vertical="center" wrapText="1"/>
      <protection locked="0"/>
    </xf>
    <xf numFmtId="0" fontId="21" fillId="0" borderId="1" xfId="17" applyFont="1" applyBorder="1" applyAlignment="1" applyProtection="1">
      <alignment horizontal="center" vertical="center" wrapText="1"/>
      <protection locked="0"/>
    </xf>
    <xf numFmtId="0" fontId="2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0" fillId="10" borderId="1" xfId="17" applyFont="1" applyFill="1" applyBorder="1" applyAlignment="1" applyProtection="1">
      <alignment horizontal="center" vertical="center" wrapText="1"/>
      <protection locked="0"/>
    </xf>
    <xf numFmtId="180" fontId="2" fillId="11" borderId="1" xfId="3" applyNumberFormat="1" applyFont="1" applyFill="1" applyBorder="1" applyAlignment="1">
      <alignment horizontal="center" vertical="center" wrapText="1"/>
    </xf>
    <xf numFmtId="0" fontId="15" fillId="12" borderId="1" xfId="17" applyFont="1" applyFill="1" applyBorder="1" applyAlignment="1">
      <alignment horizontal="center" vertical="center" wrapText="1"/>
    </xf>
    <xf numFmtId="180" fontId="2" fillId="8" borderId="1" xfId="3" applyNumberFormat="1" applyFont="1" applyFill="1" applyBorder="1" applyAlignment="1">
      <alignment horizontal="center" vertical="center" wrapText="1"/>
    </xf>
    <xf numFmtId="0" fontId="15" fillId="0" borderId="1" xfId="17" applyFont="1" applyBorder="1" applyAlignment="1">
      <alignment horizontal="center" vertical="center" wrapText="1"/>
    </xf>
    <xf numFmtId="0" fontId="20" fillId="13" borderId="1" xfId="17" applyFont="1" applyFill="1" applyBorder="1" applyAlignment="1" applyProtection="1">
      <alignment horizontal="center" vertical="center" wrapText="1"/>
      <protection locked="0"/>
    </xf>
    <xf numFmtId="49" fontId="22" fillId="0" borderId="9" xfId="17" applyNumberFormat="1" applyFont="1" applyBorder="1" applyAlignment="1" applyProtection="1">
      <alignment horizontal="center" vertical="center" wrapText="1"/>
      <protection locked="0"/>
    </xf>
    <xf numFmtId="181" fontId="20" fillId="8" borderId="1" xfId="18" applyFont="1" applyFill="1" applyBorder="1" applyAlignment="1" applyProtection="1">
      <alignment horizontal="center" vertical="center" wrapText="1"/>
      <protection locked="0"/>
    </xf>
    <xf numFmtId="0" fontId="3" fillId="7" borderId="1" xfId="17" applyFont="1" applyFill="1" applyBorder="1" applyAlignment="1" applyProtection="1">
      <alignment horizontal="center" vertical="center" wrapText="1"/>
      <protection locked="0"/>
    </xf>
    <xf numFmtId="181" fontId="15" fillId="14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5" fillId="4" borderId="1" xfId="17" applyFont="1" applyFill="1" applyBorder="1" applyAlignment="1" applyProtection="1">
      <alignment horizontal="center" vertical="center" wrapText="1"/>
      <protection locked="0"/>
    </xf>
    <xf numFmtId="181" fontId="15" fillId="0" borderId="1" xfId="18" applyFont="1" applyFill="1" applyBorder="1" applyAlignment="1" applyProtection="1">
      <alignment horizontal="center" vertical="center" wrapText="1"/>
      <protection locked="0"/>
    </xf>
    <xf numFmtId="181" fontId="2" fillId="0" borderId="1" xfId="18" applyFont="1" applyFill="1" applyBorder="1" applyAlignment="1" applyProtection="1">
      <alignment horizontal="center" vertical="center" wrapText="1"/>
    </xf>
    <xf numFmtId="181" fontId="2" fillId="0" borderId="1" xfId="18" applyFont="1" applyFill="1" applyBorder="1" applyAlignment="1" applyProtection="1">
      <alignment horizontal="center" vertical="center" wrapText="1"/>
      <protection locked="0"/>
    </xf>
    <xf numFmtId="181" fontId="15" fillId="0" borderId="1" xfId="18" applyFont="1" applyBorder="1" applyAlignment="1" applyProtection="1">
      <alignment horizontal="center" vertical="center" wrapText="1"/>
      <protection locked="0"/>
    </xf>
    <xf numFmtId="181" fontId="2" fillId="4" borderId="1" xfId="18" applyFont="1" applyFill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 applyProtection="1">
      <alignment horizontal="center" vertical="center" wrapText="1"/>
      <protection locked="0"/>
    </xf>
    <xf numFmtId="181" fontId="17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181" fontId="3" fillId="13" borderId="1" xfId="18" applyFont="1" applyFill="1" applyBorder="1" applyAlignment="1" applyProtection="1">
      <alignment horizontal="center" vertical="center" wrapText="1"/>
      <protection locked="0"/>
    </xf>
    <xf numFmtId="181" fontId="2" fillId="0" borderId="1" xfId="0" applyNumberFormat="1" applyFont="1" applyBorder="1" applyAlignment="1" applyProtection="1">
      <alignment horizontal="center" vertical="center"/>
      <protection locked="0"/>
    </xf>
    <xf numFmtId="181" fontId="17" fillId="0" borderId="0" xfId="0" applyNumberFormat="1" applyFont="1" applyAlignment="1" applyProtection="1">
      <alignment horizontal="center" vertical="center"/>
      <protection locked="0"/>
    </xf>
    <xf numFmtId="9" fontId="17" fillId="0" borderId="0" xfId="19" applyFont="1" applyBorder="1" applyAlignment="1" applyProtection="1">
      <alignment horizontal="center" vertical="center"/>
      <protection locked="0"/>
    </xf>
    <xf numFmtId="0" fontId="21" fillId="0" borderId="1" xfId="17" applyFont="1" applyBorder="1" applyAlignment="1">
      <alignment horizontal="center" vertical="center" wrapText="1"/>
    </xf>
    <xf numFmtId="0" fontId="21" fillId="8" borderId="1" xfId="0" applyFont="1" applyFill="1" applyBorder="1" applyAlignment="1" applyProtection="1">
      <alignment horizontal="center" vertical="center" wrapText="1"/>
      <protection locked="0"/>
    </xf>
    <xf numFmtId="49" fontId="27" fillId="0" borderId="9" xfId="17" applyNumberFormat="1" applyFont="1" applyBorder="1" applyAlignment="1" applyProtection="1">
      <alignment horizontal="center" vertical="center" wrapText="1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49" fontId="27" fillId="12" borderId="9" xfId="17" applyNumberFormat="1" applyFont="1" applyFill="1" applyBorder="1" applyAlignment="1" applyProtection="1">
      <alignment horizontal="center" vertical="center" wrapText="1"/>
      <protection locked="0"/>
    </xf>
    <xf numFmtId="0" fontId="15" fillId="12" borderId="9" xfId="17" applyFont="1" applyFill="1" applyBorder="1" applyAlignment="1" applyProtection="1">
      <alignment horizontal="center" vertical="center" wrapText="1"/>
      <protection locked="0"/>
    </xf>
    <xf numFmtId="181" fontId="15" fillId="0" borderId="1" xfId="18" applyFont="1" applyFill="1" applyBorder="1" applyAlignment="1" applyProtection="1">
      <alignment horizontal="center" vertical="center" wrapText="1"/>
    </xf>
    <xf numFmtId="181" fontId="21" fillId="0" borderId="1" xfId="18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1" fontId="15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181" fontId="21" fillId="7" borderId="1" xfId="18" applyFont="1" applyFill="1" applyBorder="1" applyAlignment="1" applyProtection="1">
      <alignment horizontal="center" vertical="center" wrapText="1"/>
      <protection locked="0"/>
    </xf>
    <xf numFmtId="9" fontId="15" fillId="0" borderId="1" xfId="0" applyNumberFormat="1" applyFont="1" applyBorder="1" applyAlignment="1" applyProtection="1">
      <alignment horizontal="center" vertical="center" wrapText="1"/>
      <protection locked="0"/>
    </xf>
    <xf numFmtId="176" fontId="15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28" fillId="18" borderId="1" xfId="18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28" fillId="0" borderId="1" xfId="19" applyFont="1" applyBorder="1" applyAlignment="1" applyProtection="1">
      <alignment horizontal="center" vertical="center"/>
      <protection locked="0"/>
    </xf>
    <xf numFmtId="10" fontId="28" fillId="0" borderId="1" xfId="19" applyNumberFormat="1" applyFont="1" applyBorder="1" applyAlignment="1" applyProtection="1">
      <alignment horizontal="center" vertical="center"/>
      <protection locked="0"/>
    </xf>
    <xf numFmtId="181" fontId="17" fillId="7" borderId="1" xfId="0" applyNumberFormat="1" applyFont="1" applyFill="1" applyBorder="1" applyAlignment="1" applyProtection="1">
      <alignment horizontal="center" vertical="center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181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8" fillId="0" borderId="1" xfId="19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17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7" xfId="17" applyFont="1" applyBorder="1" applyAlignment="1" applyProtection="1">
      <alignment horizontal="center" vertical="center" wrapText="1"/>
      <protection locked="0"/>
    </xf>
    <xf numFmtId="0" fontId="2" fillId="0" borderId="8" xfId="17" applyFont="1" applyBorder="1" applyAlignment="1" applyProtection="1">
      <alignment horizontal="center" vertical="center" wrapText="1"/>
      <protection locked="0"/>
    </xf>
    <xf numFmtId="0" fontId="2" fillId="0" borderId="6" xfId="17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15" fillId="0" borderId="7" xfId="17" applyFont="1" applyBorder="1" applyAlignment="1" applyProtection="1">
      <alignment horizontal="center" vertical="center" wrapText="1"/>
      <protection locked="0"/>
    </xf>
    <xf numFmtId="0" fontId="15" fillId="0" borderId="6" xfId="17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15" fillId="0" borderId="8" xfId="17" applyFont="1" applyBorder="1" applyAlignment="1" applyProtection="1">
      <alignment horizontal="center" vertical="center" wrapText="1"/>
      <protection locked="0"/>
    </xf>
    <xf numFmtId="0" fontId="15" fillId="0" borderId="1" xfId="17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18" borderId="2" xfId="0" applyFont="1" applyFill="1" applyBorder="1" applyAlignment="1" applyProtection="1">
      <alignment horizontal="center" vertical="center" wrapText="1"/>
      <protection locked="0"/>
    </xf>
    <xf numFmtId="0" fontId="21" fillId="18" borderId="4" xfId="0" applyFont="1" applyFill="1" applyBorder="1" applyAlignment="1" applyProtection="1">
      <alignment horizontal="center" vertical="center" wrapText="1"/>
      <protection locked="0"/>
    </xf>
    <xf numFmtId="0" fontId="21" fillId="18" borderId="5" xfId="0" applyFont="1" applyFill="1" applyBorder="1" applyAlignment="1" applyProtection="1">
      <alignment horizontal="center" vertical="center" wrapText="1"/>
      <protection locked="0"/>
    </xf>
    <xf numFmtId="0" fontId="21" fillId="0" borderId="1" xfId="17" applyFont="1" applyBorder="1" applyAlignment="1">
      <alignment horizontal="center" vertical="center" wrapText="1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9" borderId="2" xfId="0" applyFont="1" applyFill="1" applyBorder="1" applyAlignment="1" applyProtection="1">
      <alignment horizontal="center" vertical="center" wrapText="1"/>
      <protection locked="0"/>
    </xf>
    <xf numFmtId="0" fontId="21" fillId="9" borderId="4" xfId="0" applyFont="1" applyFill="1" applyBorder="1" applyAlignment="1" applyProtection="1">
      <alignment horizontal="center" vertical="center" wrapText="1"/>
      <protection locked="0"/>
    </xf>
    <xf numFmtId="0" fontId="19" fillId="5" borderId="2" xfId="0" applyFont="1" applyFill="1" applyBorder="1" applyAlignment="1" applyProtection="1">
      <alignment horizontal="center" vertical="center" wrapText="1"/>
      <protection locked="0"/>
    </xf>
    <xf numFmtId="0" fontId="19" fillId="5" borderId="4" xfId="0" applyFont="1" applyFill="1" applyBorder="1" applyAlignment="1" applyProtection="1">
      <alignment horizontal="center" vertical="center" wrapText="1"/>
      <protection locked="0"/>
    </xf>
    <xf numFmtId="0" fontId="21" fillId="10" borderId="4" xfId="0" applyFont="1" applyFill="1" applyBorder="1" applyAlignment="1" applyProtection="1">
      <alignment horizontal="center" vertical="center" wrapText="1"/>
      <protection locked="0"/>
    </xf>
    <xf numFmtId="0" fontId="21" fillId="9" borderId="5" xfId="0" applyFont="1" applyFill="1" applyBorder="1" applyAlignment="1" applyProtection="1">
      <alignment horizontal="center" vertical="center" wrapText="1"/>
      <protection locked="0"/>
    </xf>
    <xf numFmtId="0" fontId="21" fillId="0" borderId="2" xfId="17" applyFont="1" applyBorder="1" applyAlignment="1" applyProtection="1">
      <alignment horizontal="center" vertical="center" wrapText="1"/>
      <protection locked="0"/>
    </xf>
    <xf numFmtId="0" fontId="21" fillId="0" borderId="4" xfId="17" applyFont="1" applyBorder="1" applyAlignment="1" applyProtection="1">
      <alignment horizontal="center" vertical="center" wrapText="1"/>
      <protection locked="0"/>
    </xf>
    <xf numFmtId="0" fontId="21" fillId="0" borderId="5" xfId="17" applyFont="1" applyBorder="1" applyAlignment="1" applyProtection="1">
      <alignment horizontal="center" vertical="center" wrapText="1"/>
      <protection locked="0"/>
    </xf>
    <xf numFmtId="0" fontId="21" fillId="0" borderId="1" xfId="17" applyFont="1" applyBorder="1" applyAlignment="1" applyProtection="1">
      <alignment horizontal="center" vertical="center" wrapText="1"/>
      <protection locked="0"/>
    </xf>
    <xf numFmtId="0" fontId="21" fillId="0" borderId="6" xfId="17" applyFont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3" fillId="0" borderId="2" xfId="27" applyBorder="1" applyAlignment="1" applyProtection="1">
      <alignment horizontal="center" vertical="center" wrapText="1"/>
      <protection locked="0"/>
    </xf>
    <xf numFmtId="0" fontId="24" fillId="0" borderId="4" xfId="27" applyFont="1" applyBorder="1" applyAlignment="1" applyProtection="1">
      <alignment horizontal="center" vertical="center" wrapText="1"/>
      <protection locked="0"/>
    </xf>
    <xf numFmtId="0" fontId="24" fillId="0" borderId="5" xfId="27" applyFont="1" applyBorder="1" applyAlignment="1" applyProtection="1">
      <alignment horizontal="center" vertical="center" wrapText="1"/>
      <protection locked="0"/>
    </xf>
    <xf numFmtId="0" fontId="18" fillId="7" borderId="2" xfId="0" applyFont="1" applyFill="1" applyBorder="1" applyAlignment="1" applyProtection="1">
      <alignment horizontal="center" vertical="center" wrapText="1"/>
      <protection locked="0"/>
    </xf>
    <xf numFmtId="0" fontId="18" fillId="7" borderId="4" xfId="0" applyFont="1" applyFill="1" applyBorder="1" applyAlignment="1" applyProtection="1">
      <alignment horizontal="center" vertical="center" wrapText="1"/>
      <protection locked="0"/>
    </xf>
    <xf numFmtId="0" fontId="18" fillId="7" borderId="5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8" fontId="19" fillId="6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8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8" fontId="31" fillId="0" borderId="1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8" fontId="19" fillId="0" borderId="2" xfId="0" applyNumberFormat="1" applyFont="1" applyBorder="1" applyAlignment="1">
      <alignment horizontal="center" vertical="center"/>
    </xf>
    <xf numFmtId="178" fontId="19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78" fontId="31" fillId="0" borderId="1" xfId="0" applyNumberFormat="1" applyFont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178" fontId="19" fillId="0" borderId="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8" fontId="31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178" fontId="34" fillId="0" borderId="0" xfId="0" applyNumberFormat="1" applyFont="1" applyAlignment="1">
      <alignment vertical="center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9" xr:uid="{00000000-0005-0000-0000-000009000000}"/>
    <cellStyle name="货币 2 2 2 2 2" xfId="21" xr:uid="{00000000-0005-0000-0000-00002A000000}"/>
    <cellStyle name="货币 7" xfId="6" xr:uid="{00000000-0005-0000-0000-000006000000}"/>
    <cellStyle name="货币 7 2" xfId="10" xr:uid="{00000000-0005-0000-0000-00000A000000}"/>
    <cellStyle name="货币 7 2 2" xfId="11" xr:uid="{00000000-0005-0000-0000-00000B000000}"/>
    <cellStyle name="普通 2" xfId="12" xr:uid="{00000000-0005-0000-0000-00000C000000}"/>
    <cellStyle name="普通 2 13" xfId="13" xr:uid="{00000000-0005-0000-0000-00000D000000}"/>
    <cellStyle name="千位分隔 2" xfId="22" xr:uid="{00000000-0005-0000-0000-00002C000000}"/>
    <cellStyle name="千位分隔 3 3 2" xfId="14" xr:uid="{00000000-0005-0000-0000-00000E000000}"/>
    <cellStyle name="千位分隔 3 3 2 2" xfId="15" xr:uid="{00000000-0005-0000-0000-00000F000000}"/>
  </cellStyles>
  <dxfs count="0"/>
  <tableStyles count="0" defaultTableStyle="TableStyleMedium2" defaultPivotStyle="PivotStyleMedium9"/>
  <colors>
    <mruColors>
      <color rgb="FFFFE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yanlei/Desktop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yanlei/Desktop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08" customWidth="1"/>
    <col min="2" max="2" width="10.33203125" style="108" customWidth="1"/>
    <col min="3" max="3" width="11.33203125" style="108" customWidth="1"/>
    <col min="4" max="5" width="16" style="108" customWidth="1"/>
    <col min="6" max="16384" width="8.6640625" style="108"/>
  </cols>
  <sheetData>
    <row r="1" spans="1:5">
      <c r="B1" s="108" t="s">
        <v>0</v>
      </c>
      <c r="C1" s="108" t="s">
        <v>1</v>
      </c>
      <c r="D1" s="108" t="s">
        <v>2</v>
      </c>
      <c r="E1" s="108" t="s">
        <v>3</v>
      </c>
    </row>
    <row r="2" spans="1:5">
      <c r="A2" s="108" t="s">
        <v>4</v>
      </c>
      <c r="B2" s="108" t="e">
        <f>SUM(基准价格!#REF!)</f>
        <v>#REF!</v>
      </c>
      <c r="C2" s="108" t="e">
        <f>SUM(基准价格!#REF!)</f>
        <v>#REF!</v>
      </c>
      <c r="D2" s="108">
        <f>(COUNTA(基准价格!#REF!)-1)-(COUNTA(基准价格!#REF!)-1)</f>
        <v>0</v>
      </c>
      <c r="E2" s="108">
        <f>(COUNTA(基准价格!#REF!)-1)-(COUNTA(基准价格!#REF!)-1)</f>
        <v>0</v>
      </c>
    </row>
    <row r="4" spans="1:5">
      <c r="A4" s="108" t="s">
        <v>5</v>
      </c>
      <c r="B4" s="108" t="e">
        <f>SUM(#REF!)</f>
        <v>#REF!</v>
      </c>
      <c r="C4" s="108" t="e">
        <f>SUM(#REF!)</f>
        <v>#REF!</v>
      </c>
      <c r="D4" s="108">
        <f>(COUNTA(#REF!)-1)-(COUNTA(#REF!)-1)</f>
        <v>0</v>
      </c>
      <c r="E4" s="108">
        <f>(COUNTA(#REF!)-1)-(COUNTA(#REF!)-1)</f>
        <v>0</v>
      </c>
    </row>
    <row r="6" spans="1:5">
      <c r="A6" s="108" t="s">
        <v>6</v>
      </c>
      <c r="B6" s="108" t="e">
        <f>SUM(#REF!)</f>
        <v>#REF!</v>
      </c>
      <c r="C6" s="108" t="e">
        <f>SUM(#REF!)</f>
        <v>#REF!</v>
      </c>
      <c r="D6" s="108">
        <f>(COUNTA(#REF!)-1)-(COUNTA(#REF!)-1)</f>
        <v>0</v>
      </c>
      <c r="E6" s="108">
        <f>(COUNTA(#REF!)-1)-(COUNTA(#REF!)-1)</f>
        <v>0</v>
      </c>
    </row>
    <row r="8" spans="1:5">
      <c r="A8" s="108" t="s">
        <v>7</v>
      </c>
      <c r="B8" s="108" t="e">
        <f>SUM(#REF!)</f>
        <v>#REF!</v>
      </c>
      <c r="C8" s="108" t="e">
        <f>B8</f>
        <v>#REF!</v>
      </c>
    </row>
    <row r="10" spans="1:5">
      <c r="A10" s="108" t="s">
        <v>8</v>
      </c>
      <c r="B10" s="108" t="e">
        <f>SUM(#REF!)</f>
        <v>#REF!</v>
      </c>
      <c r="C10" s="108" t="e">
        <f>SUM(#REF!)</f>
        <v>#REF!</v>
      </c>
      <c r="D10" s="108">
        <f>(COUNTA(#REF!)-1)-(COUNTA(#REF!)-1)</f>
        <v>0</v>
      </c>
      <c r="E10" s="108">
        <f>(COUNTA(#REF!)-1)-(COUNTA(#REF!)-1)</f>
        <v>0</v>
      </c>
    </row>
  </sheetData>
  <phoneticPr fontId="3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2"/>
  <sheetViews>
    <sheetView topLeftCell="H1" zoomScale="94" zoomScaleNormal="94" zoomScalePageLayoutView="90" workbookViewId="0">
      <selection activeCell="W122" sqref="W122"/>
    </sheetView>
  </sheetViews>
  <sheetFormatPr baseColWidth="10" defaultColWidth="9" defaultRowHeight="14"/>
  <cols>
    <col min="1" max="1" width="6" style="37" customWidth="1"/>
    <col min="2" max="2" width="10" style="37" customWidth="1"/>
    <col min="3" max="4" width="8" style="37" customWidth="1"/>
    <col min="5" max="5" width="14.1640625" style="37" customWidth="1"/>
    <col min="6" max="6" width="16.1640625" style="37" customWidth="1"/>
    <col min="7" max="7" width="42.1640625" style="37" customWidth="1"/>
    <col min="8" max="8" width="44" style="37" customWidth="1"/>
    <col min="9" max="9" width="8" style="37" customWidth="1"/>
    <col min="10" max="10" width="13" style="38" customWidth="1"/>
    <col min="11" max="11" width="12" style="37" customWidth="1"/>
    <col min="12" max="13" width="8" style="37" customWidth="1"/>
    <col min="14" max="14" width="12.5" style="37" customWidth="1"/>
    <col min="15" max="15" width="8" style="37" customWidth="1"/>
    <col min="16" max="16" width="15.33203125" style="38" customWidth="1"/>
    <col min="17" max="17" width="11.6640625" style="38" customWidth="1"/>
    <col min="18" max="18" width="14" style="37" customWidth="1"/>
    <col min="19" max="19" width="41.83203125" style="37" customWidth="1"/>
    <col min="20" max="20" width="14.1640625" style="37" customWidth="1"/>
    <col min="21" max="22" width="9" style="37"/>
    <col min="23" max="23" width="9.83203125" style="37" customWidth="1"/>
    <col min="24" max="16384" width="9" style="37"/>
  </cols>
  <sheetData>
    <row r="1" spans="1:20" ht="21">
      <c r="A1" s="162" t="s">
        <v>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4"/>
    </row>
    <row r="2" spans="1:20" ht="15">
      <c r="A2" s="165" t="s">
        <v>10</v>
      </c>
      <c r="B2" s="165"/>
      <c r="C2" s="153" t="s">
        <v>11</v>
      </c>
      <c r="D2" s="154"/>
      <c r="E2" s="154"/>
      <c r="F2" s="154"/>
      <c r="G2" s="155"/>
      <c r="H2" s="52" t="s">
        <v>12</v>
      </c>
      <c r="I2" s="156" t="s">
        <v>13</v>
      </c>
      <c r="J2" s="157"/>
      <c r="K2" s="157"/>
      <c r="L2" s="157"/>
      <c r="M2" s="157"/>
      <c r="N2" s="157"/>
      <c r="O2" s="157"/>
      <c r="P2" s="157"/>
      <c r="Q2" s="157"/>
      <c r="R2" s="158"/>
      <c r="S2" s="119" t="s">
        <v>14</v>
      </c>
      <c r="T2" s="120"/>
    </row>
    <row r="3" spans="1:20" ht="15">
      <c r="A3" s="152" t="s">
        <v>15</v>
      </c>
      <c r="B3" s="152"/>
      <c r="C3" s="153" t="s">
        <v>16</v>
      </c>
      <c r="D3" s="154"/>
      <c r="E3" s="154"/>
      <c r="F3" s="154"/>
      <c r="G3" s="155"/>
      <c r="H3" s="53" t="s">
        <v>17</v>
      </c>
      <c r="I3" s="156"/>
      <c r="J3" s="157"/>
      <c r="K3" s="157"/>
      <c r="L3" s="157"/>
      <c r="M3" s="157"/>
      <c r="N3" s="157"/>
      <c r="O3" s="157"/>
      <c r="P3" s="157"/>
      <c r="Q3" s="157"/>
      <c r="R3" s="158"/>
      <c r="S3" s="121"/>
      <c r="T3" s="122"/>
    </row>
    <row r="4" spans="1:20" ht="15">
      <c r="A4" s="152" t="s">
        <v>18</v>
      </c>
      <c r="B4" s="152"/>
      <c r="C4" s="153" t="s">
        <v>19</v>
      </c>
      <c r="D4" s="154"/>
      <c r="E4" s="154"/>
      <c r="F4" s="154"/>
      <c r="G4" s="155"/>
      <c r="H4" s="40" t="s">
        <v>20</v>
      </c>
      <c r="I4" s="156"/>
      <c r="J4" s="157"/>
      <c r="K4" s="157"/>
      <c r="L4" s="157"/>
      <c r="M4" s="158"/>
      <c r="N4" s="53" t="s">
        <v>21</v>
      </c>
      <c r="O4" s="159"/>
      <c r="P4" s="154"/>
      <c r="Q4" s="154"/>
      <c r="R4" s="155"/>
      <c r="S4" s="71"/>
      <c r="T4" s="18" t="s">
        <v>22</v>
      </c>
    </row>
    <row r="5" spans="1:20" ht="15">
      <c r="A5" s="152" t="s">
        <v>23</v>
      </c>
      <c r="B5" s="152"/>
      <c r="C5" s="153" t="s">
        <v>24</v>
      </c>
      <c r="D5" s="154"/>
      <c r="E5" s="154"/>
      <c r="F5" s="154"/>
      <c r="G5" s="155"/>
      <c r="H5" s="40" t="s">
        <v>20</v>
      </c>
      <c r="I5" s="156"/>
      <c r="J5" s="157"/>
      <c r="K5" s="157"/>
      <c r="L5" s="157"/>
      <c r="M5" s="158"/>
      <c r="N5" s="53" t="s">
        <v>21</v>
      </c>
      <c r="O5" s="159"/>
      <c r="P5" s="154"/>
      <c r="Q5" s="154"/>
      <c r="R5" s="155"/>
      <c r="S5" s="72"/>
      <c r="T5" s="18" t="s">
        <v>25</v>
      </c>
    </row>
    <row r="6" spans="1:20" ht="15">
      <c r="A6" s="152" t="s">
        <v>26</v>
      </c>
      <c r="B6" s="152"/>
      <c r="C6" s="153" t="s">
        <v>27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  <c r="S6" s="73"/>
      <c r="T6" s="18" t="s">
        <v>28</v>
      </c>
    </row>
    <row r="7" spans="1:20" ht="15">
      <c r="A7" s="152" t="s">
        <v>29</v>
      </c>
      <c r="B7" s="152"/>
      <c r="C7" s="153" t="s">
        <v>30</v>
      </c>
      <c r="D7" s="154"/>
      <c r="E7" s="154"/>
      <c r="F7" s="154"/>
      <c r="G7" s="155"/>
      <c r="H7" s="40" t="s">
        <v>20</v>
      </c>
      <c r="I7" s="156">
        <v>15811515220</v>
      </c>
      <c r="J7" s="157"/>
      <c r="K7" s="157"/>
      <c r="L7" s="157"/>
      <c r="M7" s="158"/>
      <c r="N7" s="53" t="s">
        <v>21</v>
      </c>
      <c r="O7" s="159" t="s">
        <v>31</v>
      </c>
      <c r="P7" s="160"/>
      <c r="Q7" s="160"/>
      <c r="R7" s="161"/>
      <c r="S7" s="74"/>
      <c r="T7" s="18" t="s">
        <v>32</v>
      </c>
    </row>
    <row r="8" spans="1:20" ht="166" customHeight="1">
      <c r="A8" s="150" t="s">
        <v>33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1:20" ht="21">
      <c r="A9" s="141" t="s">
        <v>34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  <c r="S9" s="143"/>
      <c r="T9" s="143"/>
    </row>
    <row r="10" spans="1:20" ht="15">
      <c r="A10" s="41" t="s">
        <v>35</v>
      </c>
      <c r="B10" s="41" t="s">
        <v>36</v>
      </c>
      <c r="C10" s="41" t="s">
        <v>37</v>
      </c>
      <c r="D10" s="41" t="s">
        <v>38</v>
      </c>
      <c r="E10" s="54" t="s">
        <v>39</v>
      </c>
      <c r="F10" s="41" t="s">
        <v>40</v>
      </c>
      <c r="G10" s="41" t="s">
        <v>41</v>
      </c>
      <c r="H10" s="41" t="s">
        <v>42</v>
      </c>
      <c r="I10" s="41" t="s">
        <v>43</v>
      </c>
      <c r="J10" s="61" t="s">
        <v>44</v>
      </c>
      <c r="K10" s="62" t="s">
        <v>45</v>
      </c>
      <c r="L10" s="41" t="s">
        <v>46</v>
      </c>
      <c r="M10" s="62" t="s">
        <v>47</v>
      </c>
      <c r="N10" s="41" t="s">
        <v>48</v>
      </c>
      <c r="O10" s="62" t="s">
        <v>49</v>
      </c>
      <c r="P10" s="61" t="s">
        <v>50</v>
      </c>
      <c r="Q10" s="62" t="s">
        <v>51</v>
      </c>
      <c r="R10" s="61" t="s">
        <v>52</v>
      </c>
      <c r="S10" s="61" t="s">
        <v>53</v>
      </c>
      <c r="T10" s="61" t="s">
        <v>54</v>
      </c>
    </row>
    <row r="11" spans="1:20">
      <c r="A11" s="139" t="s">
        <v>55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4"/>
    </row>
    <row r="12" spans="1:20" ht="15" customHeight="1">
      <c r="A12" s="40">
        <v>1</v>
      </c>
      <c r="B12" s="123" t="s">
        <v>56</v>
      </c>
      <c r="C12" s="123" t="s">
        <v>57</v>
      </c>
      <c r="D12" s="43"/>
      <c r="E12" s="55"/>
      <c r="F12" s="56" t="e">
        <f>VLOOKUP($E12,[1]基准价格!A:H,3,0)</f>
        <v>#N/A</v>
      </c>
      <c r="G12" s="56" t="e">
        <f>VLOOKUP($E12,[1]基准价格!A:H,4,0)</f>
        <v>#N/A</v>
      </c>
      <c r="H12" s="56" t="e">
        <f>IF(VLOOKUP($E12,[1]基准价格!A:E,5,0)=0,"",VLOOKUP($E12,[1]基准价格!A:E,5,0))</f>
        <v>#N/A</v>
      </c>
      <c r="I12" s="56" t="e">
        <f>VLOOKUP($E12,[1]基准价格!A:F,6,0)</f>
        <v>#N/A</v>
      </c>
      <c r="J12" s="63" t="e">
        <f>VLOOKUP($E12,[1]基准价格!A:G,7,0)</f>
        <v>#N/A</v>
      </c>
      <c r="K12" s="64"/>
      <c r="L12" s="65"/>
      <c r="M12" s="65"/>
      <c r="N12" s="43"/>
      <c r="O12" s="43"/>
      <c r="P12" s="68"/>
      <c r="Q12" s="66">
        <f>K12*M12*O12</f>
        <v>0</v>
      </c>
      <c r="R12" s="76">
        <f>Q12-P12</f>
        <v>0</v>
      </c>
      <c r="S12" s="77"/>
      <c r="T12" s="40"/>
    </row>
    <row r="13" spans="1:20" ht="15" customHeight="1">
      <c r="A13" s="40">
        <v>2</v>
      </c>
      <c r="B13" s="127"/>
      <c r="C13" s="127"/>
      <c r="D13" s="43"/>
      <c r="E13" s="55"/>
      <c r="F13" s="56" t="e">
        <f>VLOOKUP($E13,[1]基准价格!A:H,3,0)</f>
        <v>#N/A</v>
      </c>
      <c r="G13" s="56" t="e">
        <f>VLOOKUP($E13,[1]基准价格!A:H,4,0)</f>
        <v>#N/A</v>
      </c>
      <c r="H13" s="56" t="e">
        <f>IF(VLOOKUP($E13,[1]基准价格!A:E,5,0)=0,"",VLOOKUP($E13,[1]基准价格!A:E,5,0))</f>
        <v>#N/A</v>
      </c>
      <c r="I13" s="56" t="e">
        <f>VLOOKUP($E13,[1]基准价格!A:F,6,0)</f>
        <v>#N/A</v>
      </c>
      <c r="J13" s="63" t="e">
        <f>VLOOKUP($E13,[1]基准价格!A:G,7,0)</f>
        <v>#N/A</v>
      </c>
      <c r="K13" s="64"/>
      <c r="L13" s="65"/>
      <c r="M13" s="65"/>
      <c r="N13" s="43"/>
      <c r="O13" s="43"/>
      <c r="P13" s="68"/>
      <c r="Q13" s="66">
        <f>K13*M13*O13</f>
        <v>0</v>
      </c>
      <c r="R13" s="76">
        <f>Q13-P13</f>
        <v>0</v>
      </c>
      <c r="S13" s="77"/>
      <c r="T13" s="40"/>
    </row>
    <row r="14" spans="1:20" ht="15">
      <c r="A14" s="40">
        <v>3</v>
      </c>
      <c r="B14" s="127"/>
      <c r="C14" s="127"/>
      <c r="D14" s="44"/>
      <c r="E14" s="57" t="s">
        <v>58</v>
      </c>
      <c r="F14" s="58"/>
      <c r="G14" s="58"/>
      <c r="H14" s="58"/>
      <c r="I14" s="58"/>
      <c r="J14" s="66"/>
      <c r="K14" s="64"/>
      <c r="L14" s="65"/>
      <c r="M14" s="65"/>
      <c r="N14" s="43"/>
      <c r="O14" s="43"/>
      <c r="P14" s="68"/>
      <c r="Q14" s="66">
        <f t="shared" ref="Q14:Q17" si="0">K14*M14*O14</f>
        <v>0</v>
      </c>
      <c r="R14" s="76">
        <f t="shared" ref="R14:R51" si="1">Q14-P14</f>
        <v>0</v>
      </c>
      <c r="S14" s="77"/>
      <c r="T14" s="40"/>
    </row>
    <row r="15" spans="1:20" ht="15">
      <c r="A15" s="40">
        <v>4</v>
      </c>
      <c r="B15" s="127"/>
      <c r="C15" s="124"/>
      <c r="D15" s="44"/>
      <c r="E15" s="57" t="s">
        <v>58</v>
      </c>
      <c r="F15" s="58"/>
      <c r="G15" s="58"/>
      <c r="H15" s="58"/>
      <c r="I15" s="58"/>
      <c r="J15" s="66"/>
      <c r="K15" s="64"/>
      <c r="L15" s="65"/>
      <c r="M15" s="65"/>
      <c r="N15" s="43"/>
      <c r="O15" s="43"/>
      <c r="P15" s="68"/>
      <c r="Q15" s="66">
        <f t="shared" si="0"/>
        <v>0</v>
      </c>
      <c r="R15" s="76">
        <f t="shared" si="1"/>
        <v>0</v>
      </c>
      <c r="S15" s="77"/>
      <c r="T15" s="40"/>
    </row>
    <row r="16" spans="1:20" ht="15" customHeight="1">
      <c r="A16" s="40">
        <v>5</v>
      </c>
      <c r="B16" s="127"/>
      <c r="C16" s="123" t="s">
        <v>59</v>
      </c>
      <c r="D16" s="43"/>
      <c r="E16" s="55"/>
      <c r="F16" s="56" t="e">
        <f>VLOOKUP($E16,[1]基准价格!A:H,3,0)</f>
        <v>#N/A</v>
      </c>
      <c r="G16" s="56" t="e">
        <f>VLOOKUP($E16,[1]基准价格!A:H,4,0)</f>
        <v>#N/A</v>
      </c>
      <c r="H16" s="56" t="e">
        <f>IF(VLOOKUP($E16,[1]基准价格!A:E,5,0)=0,"",VLOOKUP($E16,[1]基准价格!A:E,5,0))</f>
        <v>#N/A</v>
      </c>
      <c r="I16" s="56" t="e">
        <f>VLOOKUP($E16,[1]基准价格!A:F,6,0)</f>
        <v>#N/A</v>
      </c>
      <c r="J16" s="63" t="e">
        <f>VLOOKUP($E16,[1]基准价格!A:G,7,0)</f>
        <v>#N/A</v>
      </c>
      <c r="K16" s="64"/>
      <c r="L16" s="65"/>
      <c r="M16" s="65"/>
      <c r="N16" s="43"/>
      <c r="O16" s="43"/>
      <c r="P16" s="68"/>
      <c r="Q16" s="66">
        <f t="shared" si="0"/>
        <v>0</v>
      </c>
      <c r="R16" s="76">
        <f t="shared" si="1"/>
        <v>0</v>
      </c>
      <c r="S16" s="77"/>
      <c r="T16" s="40"/>
    </row>
    <row r="17" spans="1:23" ht="15" customHeight="1">
      <c r="A17" s="40">
        <v>6</v>
      </c>
      <c r="B17" s="127"/>
      <c r="C17" s="127"/>
      <c r="D17" s="43"/>
      <c r="E17" s="55"/>
      <c r="F17" s="56" t="e">
        <f>VLOOKUP($E17,[1]基准价格!A:H,3,0)</f>
        <v>#N/A</v>
      </c>
      <c r="G17" s="56" t="e">
        <f>VLOOKUP($E17,[1]基准价格!A:H,4,0)</f>
        <v>#N/A</v>
      </c>
      <c r="H17" s="56" t="e">
        <f>IF(VLOOKUP($E17,[1]基准价格!A:E,5,0)=0,"",VLOOKUP($E17,[1]基准价格!A:E,5,0))</f>
        <v>#N/A</v>
      </c>
      <c r="I17" s="56" t="e">
        <f>VLOOKUP($E17,[1]基准价格!A:F,6,0)</f>
        <v>#N/A</v>
      </c>
      <c r="J17" s="63" t="e">
        <f>VLOOKUP($E17,[1]基准价格!A:G,7,0)</f>
        <v>#N/A</v>
      </c>
      <c r="K17" s="64"/>
      <c r="L17" s="65"/>
      <c r="M17" s="65"/>
      <c r="N17" s="43"/>
      <c r="O17" s="43"/>
      <c r="P17" s="68"/>
      <c r="Q17" s="66">
        <f t="shared" si="0"/>
        <v>0</v>
      </c>
      <c r="R17" s="76">
        <f t="shared" si="1"/>
        <v>0</v>
      </c>
      <c r="S17" s="77"/>
      <c r="T17" s="40"/>
    </row>
    <row r="18" spans="1:23" ht="15">
      <c r="A18" s="40">
        <v>7</v>
      </c>
      <c r="B18" s="127"/>
      <c r="C18" s="127"/>
      <c r="D18" s="44"/>
      <c r="E18" s="57" t="s">
        <v>58</v>
      </c>
      <c r="F18" s="58"/>
      <c r="G18" s="58"/>
      <c r="H18" s="58"/>
      <c r="I18" s="58"/>
      <c r="J18" s="66"/>
      <c r="K18" s="64"/>
      <c r="L18" s="65"/>
      <c r="M18" s="65"/>
      <c r="N18" s="43"/>
      <c r="O18" s="43"/>
      <c r="P18" s="68"/>
      <c r="Q18" s="66">
        <f t="shared" ref="Q18:Q20" si="2">K18*M18*O18</f>
        <v>0</v>
      </c>
      <c r="R18" s="76">
        <f t="shared" si="1"/>
        <v>0</v>
      </c>
      <c r="S18" s="77"/>
      <c r="T18" s="40"/>
    </row>
    <row r="19" spans="1:23" ht="15">
      <c r="A19" s="40">
        <v>8</v>
      </c>
      <c r="B19" s="124"/>
      <c r="C19" s="124"/>
      <c r="D19" s="44"/>
      <c r="E19" s="57" t="s">
        <v>58</v>
      </c>
      <c r="F19" s="58"/>
      <c r="G19" s="58"/>
      <c r="H19" s="58"/>
      <c r="I19" s="58"/>
      <c r="J19" s="66"/>
      <c r="K19" s="64"/>
      <c r="L19" s="65"/>
      <c r="M19" s="65"/>
      <c r="N19" s="43"/>
      <c r="O19" s="43"/>
      <c r="P19" s="68"/>
      <c r="Q19" s="66">
        <f t="shared" si="2"/>
        <v>0</v>
      </c>
      <c r="R19" s="76">
        <f t="shared" si="1"/>
        <v>0</v>
      </c>
      <c r="S19" s="77"/>
      <c r="T19" s="40"/>
    </row>
    <row r="20" spans="1:23" ht="15" customHeight="1">
      <c r="A20" s="40">
        <v>9</v>
      </c>
      <c r="B20" s="123" t="s">
        <v>60</v>
      </c>
      <c r="C20" s="123" t="s">
        <v>57</v>
      </c>
      <c r="D20" s="43"/>
      <c r="E20" s="55"/>
      <c r="F20" s="56" t="e">
        <f>VLOOKUP($E20,[1]基准价格!A:H,3,0)</f>
        <v>#N/A</v>
      </c>
      <c r="G20" s="56" t="e">
        <f>VLOOKUP($E20,[1]基准价格!A:H,4,0)</f>
        <v>#N/A</v>
      </c>
      <c r="H20" s="56" t="e">
        <f>IF(VLOOKUP($E20,[1]基准价格!A:E,5,0)=0,"",VLOOKUP($E20,[1]基准价格!A:E,5,0))</f>
        <v>#N/A</v>
      </c>
      <c r="I20" s="56" t="e">
        <f>VLOOKUP($E20,[1]基准价格!A:F,6,0)</f>
        <v>#N/A</v>
      </c>
      <c r="J20" s="63" t="e">
        <f>VLOOKUP($E20,[1]基准价格!A:G,7,0)</f>
        <v>#N/A</v>
      </c>
      <c r="K20" s="64"/>
      <c r="L20" s="65"/>
      <c r="M20" s="65"/>
      <c r="N20" s="43"/>
      <c r="O20" s="43"/>
      <c r="P20" s="68"/>
      <c r="Q20" s="66">
        <f t="shared" si="2"/>
        <v>0</v>
      </c>
      <c r="R20" s="76">
        <f t="shared" si="1"/>
        <v>0</v>
      </c>
      <c r="S20" s="77"/>
      <c r="T20" s="40"/>
    </row>
    <row r="21" spans="1:23" ht="15">
      <c r="A21" s="40">
        <v>10</v>
      </c>
      <c r="B21" s="124"/>
      <c r="C21" s="124"/>
      <c r="D21" s="44"/>
      <c r="E21" s="57" t="s">
        <v>58</v>
      </c>
      <c r="F21" s="58"/>
      <c r="G21" s="58"/>
      <c r="H21" s="58"/>
      <c r="I21" s="58"/>
      <c r="J21" s="66"/>
      <c r="K21" s="64"/>
      <c r="L21" s="65"/>
      <c r="M21" s="65"/>
      <c r="N21" s="43"/>
      <c r="O21" s="43"/>
      <c r="P21" s="68"/>
      <c r="Q21" s="66">
        <f t="shared" ref="Q21:Q22" si="3">K21*M21*O21</f>
        <v>0</v>
      </c>
      <c r="R21" s="76">
        <f t="shared" si="1"/>
        <v>0</v>
      </c>
      <c r="S21" s="77"/>
      <c r="T21" s="40"/>
    </row>
    <row r="22" spans="1:23" ht="15" customHeight="1">
      <c r="A22" s="40">
        <v>11</v>
      </c>
      <c r="B22" s="123" t="s">
        <v>61</v>
      </c>
      <c r="C22" s="123" t="s">
        <v>62</v>
      </c>
      <c r="D22" s="43"/>
      <c r="E22" s="55"/>
      <c r="F22" s="56" t="e">
        <f>VLOOKUP($E22,[1]基准价格!A:H,3,0)</f>
        <v>#N/A</v>
      </c>
      <c r="G22" s="56" t="e">
        <f>VLOOKUP($E22,[1]基准价格!A:H,4,0)</f>
        <v>#N/A</v>
      </c>
      <c r="H22" s="56" t="e">
        <f>IF(VLOOKUP($E22,[1]基准价格!A:E,5,0)=0,"",VLOOKUP($E22,[1]基准价格!A:E,5,0))</f>
        <v>#N/A</v>
      </c>
      <c r="I22" s="56" t="e">
        <f>VLOOKUP($E22,[1]基准价格!A:F,6,0)</f>
        <v>#N/A</v>
      </c>
      <c r="J22" s="63" t="e">
        <f>VLOOKUP($E22,[1]基准价格!A:G,7,0)</f>
        <v>#N/A</v>
      </c>
      <c r="K22" s="64"/>
      <c r="L22" s="65"/>
      <c r="M22" s="65"/>
      <c r="N22" s="43"/>
      <c r="O22" s="43"/>
      <c r="P22" s="68"/>
      <c r="Q22" s="66">
        <f t="shared" si="3"/>
        <v>0</v>
      </c>
      <c r="R22" s="76">
        <f t="shared" si="1"/>
        <v>0</v>
      </c>
      <c r="S22" s="77"/>
      <c r="T22" s="40"/>
    </row>
    <row r="23" spans="1:23" ht="15">
      <c r="A23" s="40">
        <v>12</v>
      </c>
      <c r="B23" s="124"/>
      <c r="C23" s="124"/>
      <c r="D23" s="44"/>
      <c r="E23" s="57" t="s">
        <v>58</v>
      </c>
      <c r="F23" s="58"/>
      <c r="G23" s="58"/>
      <c r="H23" s="58"/>
      <c r="I23" s="58"/>
      <c r="J23" s="66"/>
      <c r="K23" s="64"/>
      <c r="L23" s="65"/>
      <c r="M23" s="65"/>
      <c r="N23" s="43"/>
      <c r="O23" s="43"/>
      <c r="P23" s="68"/>
      <c r="Q23" s="66">
        <f t="shared" ref="Q23" si="4">K23*M23*O23</f>
        <v>0</v>
      </c>
      <c r="R23" s="76">
        <f t="shared" si="1"/>
        <v>0</v>
      </c>
      <c r="S23" s="77"/>
      <c r="T23" s="40"/>
    </row>
    <row r="24" spans="1:23">
      <c r="A24" s="148" t="s">
        <v>63</v>
      </c>
      <c r="B24" s="149"/>
      <c r="C24" s="149"/>
      <c r="D24" s="149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45"/>
      <c r="P24" s="69">
        <f>SUM(P12:P23)</f>
        <v>0</v>
      </c>
      <c r="Q24" s="69">
        <f>SUM(Q12:Q23)</f>
        <v>0</v>
      </c>
      <c r="R24" s="76">
        <f t="shared" si="1"/>
        <v>0</v>
      </c>
      <c r="S24" s="40"/>
      <c r="T24" s="40"/>
    </row>
    <row r="25" spans="1:23">
      <c r="A25" s="139" t="s">
        <v>64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4"/>
    </row>
    <row r="26" spans="1:23" ht="15" customHeight="1">
      <c r="A26" s="40">
        <v>1</v>
      </c>
      <c r="B26" s="123" t="s">
        <v>56</v>
      </c>
      <c r="C26" s="123" t="s">
        <v>65</v>
      </c>
      <c r="D26" s="43"/>
      <c r="E26" s="55"/>
      <c r="F26" s="56" t="e">
        <f>VLOOKUP($E26,[1]基准价格!A:H,3,0)</f>
        <v>#N/A</v>
      </c>
      <c r="G26" s="56" t="e">
        <f>VLOOKUP($E26,[1]基准价格!A:H,4,0)</f>
        <v>#N/A</v>
      </c>
      <c r="H26" s="56" t="e">
        <f>IF(VLOOKUP($E26,[1]基准价格!A:E,5,0)=0,"",VLOOKUP($E26,[1]基准价格!A:E,5,0))</f>
        <v>#N/A</v>
      </c>
      <c r="I26" s="56" t="e">
        <f>VLOOKUP($E26,[1]基准价格!A:F,6,0)</f>
        <v>#N/A</v>
      </c>
      <c r="J26" s="63" t="e">
        <f>VLOOKUP($E26,[1]基准价格!A:G,7,0)</f>
        <v>#N/A</v>
      </c>
      <c r="K26" s="64"/>
      <c r="L26" s="65"/>
      <c r="M26" s="65"/>
      <c r="N26" s="43"/>
      <c r="O26" s="43"/>
      <c r="P26" s="68"/>
      <c r="Q26" s="66">
        <f t="shared" ref="Q26:Q39" si="5">K26*M26*O26</f>
        <v>0</v>
      </c>
      <c r="R26" s="76">
        <f t="shared" si="1"/>
        <v>0</v>
      </c>
      <c r="S26" s="40"/>
      <c r="T26" s="40"/>
    </row>
    <row r="27" spans="1:23" ht="15">
      <c r="A27" s="40">
        <v>2</v>
      </c>
      <c r="B27" s="127"/>
      <c r="C27" s="124"/>
      <c r="D27" s="44"/>
      <c r="E27" s="57" t="s">
        <v>58</v>
      </c>
      <c r="F27" s="58"/>
      <c r="G27" s="58"/>
      <c r="H27" s="58"/>
      <c r="I27" s="58"/>
      <c r="J27" s="66"/>
      <c r="K27" s="64"/>
      <c r="L27" s="65"/>
      <c r="M27" s="65"/>
      <c r="N27" s="43"/>
      <c r="O27" s="43"/>
      <c r="P27" s="68"/>
      <c r="Q27" s="66">
        <f t="shared" si="5"/>
        <v>0</v>
      </c>
      <c r="R27" s="76">
        <f t="shared" si="1"/>
        <v>0</v>
      </c>
      <c r="S27" s="77"/>
      <c r="T27" s="40"/>
      <c r="W27" s="81"/>
    </row>
    <row r="28" spans="1:23" ht="15" customHeight="1">
      <c r="A28" s="40">
        <v>3</v>
      </c>
      <c r="B28" s="127"/>
      <c r="C28" s="123" t="s">
        <v>66</v>
      </c>
      <c r="D28" s="43"/>
      <c r="E28" s="55"/>
      <c r="F28" s="56" t="e">
        <f>VLOOKUP($E28,[1]基准价格!A:H,3,0)</f>
        <v>#N/A</v>
      </c>
      <c r="G28" s="56" t="e">
        <f>VLOOKUP($E28,[1]基准价格!A:H,4,0)</f>
        <v>#N/A</v>
      </c>
      <c r="H28" s="56" t="e">
        <f>IF(VLOOKUP($E28,[1]基准价格!A:E,5,0)=0,"",VLOOKUP($E28,[1]基准价格!A:E,5,0))</f>
        <v>#N/A</v>
      </c>
      <c r="I28" s="56" t="e">
        <f>VLOOKUP($E28,[1]基准价格!A:F,6,0)</f>
        <v>#N/A</v>
      </c>
      <c r="J28" s="63" t="e">
        <f>VLOOKUP($E28,[1]基准价格!A:G,7,0)</f>
        <v>#N/A</v>
      </c>
      <c r="K28" s="64"/>
      <c r="L28" s="65"/>
      <c r="M28" s="65"/>
      <c r="N28" s="43"/>
      <c r="O28" s="43"/>
      <c r="P28" s="68"/>
      <c r="Q28" s="66">
        <f t="shared" si="5"/>
        <v>0</v>
      </c>
      <c r="R28" s="76">
        <f t="shared" si="1"/>
        <v>0</v>
      </c>
      <c r="S28" s="40"/>
      <c r="T28" s="40"/>
    </row>
    <row r="29" spans="1:23" ht="15">
      <c r="A29" s="40">
        <v>4</v>
      </c>
      <c r="B29" s="127"/>
      <c r="C29" s="124"/>
      <c r="D29" s="44"/>
      <c r="E29" s="57" t="s">
        <v>58</v>
      </c>
      <c r="F29" s="58"/>
      <c r="G29" s="58"/>
      <c r="H29" s="58"/>
      <c r="I29" s="58"/>
      <c r="J29" s="66"/>
      <c r="K29" s="64"/>
      <c r="L29" s="65"/>
      <c r="M29" s="65"/>
      <c r="N29" s="43"/>
      <c r="O29" s="43"/>
      <c r="P29" s="68"/>
      <c r="Q29" s="66">
        <f t="shared" si="5"/>
        <v>0</v>
      </c>
      <c r="R29" s="76">
        <f t="shared" si="1"/>
        <v>0</v>
      </c>
      <c r="S29" s="77"/>
      <c r="T29" s="40"/>
      <c r="W29" s="81"/>
    </row>
    <row r="30" spans="1:23" ht="15" customHeight="1">
      <c r="A30" s="40">
        <v>5</v>
      </c>
      <c r="B30" s="127"/>
      <c r="C30" s="123" t="s">
        <v>67</v>
      </c>
      <c r="D30" s="43"/>
      <c r="E30" s="55"/>
      <c r="F30" s="56" t="e">
        <f>VLOOKUP($E30,[1]基准价格!A:H,3,0)</f>
        <v>#N/A</v>
      </c>
      <c r="G30" s="56" t="e">
        <f>VLOOKUP($E30,[1]基准价格!A:H,4,0)</f>
        <v>#N/A</v>
      </c>
      <c r="H30" s="56" t="e">
        <f>IF(VLOOKUP($E30,[1]基准价格!A:E,5,0)=0,"",VLOOKUP($E30,[1]基准价格!A:E,5,0))</f>
        <v>#N/A</v>
      </c>
      <c r="I30" s="56" t="e">
        <f>VLOOKUP($E30,[1]基准价格!A:F,6,0)</f>
        <v>#N/A</v>
      </c>
      <c r="J30" s="63" t="e">
        <f>VLOOKUP($E30,[1]基准价格!A:G,7,0)</f>
        <v>#N/A</v>
      </c>
      <c r="K30" s="64"/>
      <c r="L30" s="65"/>
      <c r="M30" s="65"/>
      <c r="N30" s="43"/>
      <c r="O30" s="43"/>
      <c r="P30" s="68"/>
      <c r="Q30" s="66">
        <f t="shared" si="5"/>
        <v>0</v>
      </c>
      <c r="R30" s="76">
        <f t="shared" si="1"/>
        <v>0</v>
      </c>
      <c r="S30" s="40"/>
      <c r="T30" s="40"/>
    </row>
    <row r="31" spans="1:23" ht="15">
      <c r="A31" s="40">
        <v>6</v>
      </c>
      <c r="B31" s="124"/>
      <c r="C31" s="124"/>
      <c r="D31" s="44"/>
      <c r="E31" s="57" t="s">
        <v>58</v>
      </c>
      <c r="F31" s="58"/>
      <c r="G31" s="58"/>
      <c r="H31" s="58"/>
      <c r="I31" s="58"/>
      <c r="J31" s="66"/>
      <c r="K31" s="64"/>
      <c r="L31" s="65"/>
      <c r="M31" s="65"/>
      <c r="N31" s="43"/>
      <c r="O31" s="43"/>
      <c r="P31" s="68"/>
      <c r="Q31" s="66">
        <f t="shared" si="5"/>
        <v>0</v>
      </c>
      <c r="R31" s="76">
        <f t="shared" si="1"/>
        <v>0</v>
      </c>
      <c r="S31" s="77"/>
      <c r="T31" s="40"/>
      <c r="W31" s="81"/>
    </row>
    <row r="32" spans="1:23" ht="15" customHeight="1">
      <c r="A32" s="40">
        <v>7</v>
      </c>
      <c r="B32" s="123" t="s">
        <v>60</v>
      </c>
      <c r="C32" s="123" t="s">
        <v>65</v>
      </c>
      <c r="D32" s="43"/>
      <c r="E32" s="55"/>
      <c r="F32" s="56" t="e">
        <f>VLOOKUP($E32,[1]基准价格!A:H,3,0)</f>
        <v>#N/A</v>
      </c>
      <c r="G32" s="56" t="e">
        <f>VLOOKUP($E32,[1]基准价格!A:H,4,0)</f>
        <v>#N/A</v>
      </c>
      <c r="H32" s="56" t="e">
        <f>IF(VLOOKUP($E32,[1]基准价格!A:E,5,0)=0,"",VLOOKUP($E32,[1]基准价格!A:E,5,0))</f>
        <v>#N/A</v>
      </c>
      <c r="I32" s="56" t="e">
        <f>VLOOKUP($E32,[1]基准价格!A:F,6,0)</f>
        <v>#N/A</v>
      </c>
      <c r="J32" s="63" t="e">
        <f>VLOOKUP($E32,[1]基准价格!A:G,7,0)</f>
        <v>#N/A</v>
      </c>
      <c r="K32" s="64"/>
      <c r="L32" s="65"/>
      <c r="M32" s="65"/>
      <c r="N32" s="43"/>
      <c r="O32" s="43"/>
      <c r="P32" s="68"/>
      <c r="Q32" s="66">
        <f t="shared" si="5"/>
        <v>0</v>
      </c>
      <c r="R32" s="76">
        <f t="shared" si="1"/>
        <v>0</v>
      </c>
      <c r="S32" s="40"/>
      <c r="T32" s="40"/>
    </row>
    <row r="33" spans="1:23" ht="15">
      <c r="A33" s="40">
        <v>8</v>
      </c>
      <c r="B33" s="127"/>
      <c r="C33" s="124"/>
      <c r="D33" s="44"/>
      <c r="E33" s="57" t="s">
        <v>58</v>
      </c>
      <c r="F33" s="58"/>
      <c r="G33" s="58"/>
      <c r="H33" s="58"/>
      <c r="I33" s="58"/>
      <c r="J33" s="66"/>
      <c r="K33" s="64"/>
      <c r="L33" s="65"/>
      <c r="M33" s="65"/>
      <c r="N33" s="43"/>
      <c r="O33" s="43"/>
      <c r="P33" s="68"/>
      <c r="Q33" s="66">
        <f t="shared" si="5"/>
        <v>0</v>
      </c>
      <c r="R33" s="76">
        <f t="shared" si="1"/>
        <v>0</v>
      </c>
      <c r="S33" s="77"/>
      <c r="T33" s="40"/>
      <c r="W33" s="81"/>
    </row>
    <row r="34" spans="1:23" ht="15" customHeight="1">
      <c r="A34" s="40">
        <v>9</v>
      </c>
      <c r="B34" s="127"/>
      <c r="C34" s="123" t="s">
        <v>66</v>
      </c>
      <c r="D34" s="43"/>
      <c r="E34" s="55"/>
      <c r="F34" s="56" t="e">
        <f>VLOOKUP($E34,[1]基准价格!A:H,3,0)</f>
        <v>#N/A</v>
      </c>
      <c r="G34" s="56" t="e">
        <f>VLOOKUP($E34,[1]基准价格!A:H,4,0)</f>
        <v>#N/A</v>
      </c>
      <c r="H34" s="56" t="e">
        <f>IF(VLOOKUP($E34,[1]基准价格!A:E,5,0)=0,"",VLOOKUP($E34,[1]基准价格!A:E,5,0))</f>
        <v>#N/A</v>
      </c>
      <c r="I34" s="56" t="e">
        <f>VLOOKUP($E34,[1]基准价格!A:F,6,0)</f>
        <v>#N/A</v>
      </c>
      <c r="J34" s="63" t="e">
        <f>VLOOKUP($E34,[1]基准价格!A:G,7,0)</f>
        <v>#N/A</v>
      </c>
      <c r="K34" s="64"/>
      <c r="L34" s="65"/>
      <c r="M34" s="65"/>
      <c r="N34" s="43"/>
      <c r="O34" s="43"/>
      <c r="P34" s="68"/>
      <c r="Q34" s="66">
        <f t="shared" si="5"/>
        <v>0</v>
      </c>
      <c r="R34" s="76">
        <f t="shared" si="1"/>
        <v>0</v>
      </c>
      <c r="S34" s="40"/>
      <c r="T34" s="40"/>
    </row>
    <row r="35" spans="1:23" ht="15">
      <c r="A35" s="40">
        <v>10</v>
      </c>
      <c r="B35" s="127"/>
      <c r="C35" s="124"/>
      <c r="D35" s="44"/>
      <c r="E35" s="57" t="s">
        <v>58</v>
      </c>
      <c r="F35" s="58"/>
      <c r="G35" s="58"/>
      <c r="H35" s="58"/>
      <c r="I35" s="58"/>
      <c r="J35" s="66"/>
      <c r="K35" s="64"/>
      <c r="L35" s="65"/>
      <c r="M35" s="65"/>
      <c r="N35" s="43"/>
      <c r="O35" s="43"/>
      <c r="P35" s="68"/>
      <c r="Q35" s="66">
        <f t="shared" si="5"/>
        <v>0</v>
      </c>
      <c r="R35" s="76">
        <f t="shared" si="1"/>
        <v>0</v>
      </c>
      <c r="S35" s="77"/>
      <c r="T35" s="40"/>
      <c r="W35" s="81"/>
    </row>
    <row r="36" spans="1:23" ht="15" customHeight="1">
      <c r="A36" s="40">
        <v>11</v>
      </c>
      <c r="B36" s="127"/>
      <c r="C36" s="123" t="s">
        <v>65</v>
      </c>
      <c r="D36" s="43"/>
      <c r="E36" s="55"/>
      <c r="F36" s="56" t="e">
        <f>VLOOKUP($E36,[1]基准价格!A:H,3,0)</f>
        <v>#N/A</v>
      </c>
      <c r="G36" s="56" t="e">
        <f>VLOOKUP($E36,[1]基准价格!A:H,4,0)</f>
        <v>#N/A</v>
      </c>
      <c r="H36" s="56" t="e">
        <f>IF(VLOOKUP($E36,[1]基准价格!A:E,5,0)=0,"",VLOOKUP($E36,[1]基准价格!A:E,5,0))</f>
        <v>#N/A</v>
      </c>
      <c r="I36" s="56" t="e">
        <f>VLOOKUP($E36,[1]基准价格!A:F,6,0)</f>
        <v>#N/A</v>
      </c>
      <c r="J36" s="63" t="e">
        <f>VLOOKUP($E36,[1]基准价格!A:G,7,0)</f>
        <v>#N/A</v>
      </c>
      <c r="K36" s="64"/>
      <c r="L36" s="65"/>
      <c r="M36" s="65"/>
      <c r="N36" s="43"/>
      <c r="O36" s="43"/>
      <c r="P36" s="68"/>
      <c r="Q36" s="66">
        <f t="shared" si="5"/>
        <v>0</v>
      </c>
      <c r="R36" s="76">
        <f t="shared" si="1"/>
        <v>0</v>
      </c>
      <c r="S36" s="40"/>
      <c r="T36" s="40"/>
    </row>
    <row r="37" spans="1:23" ht="15">
      <c r="A37" s="40">
        <v>12</v>
      </c>
      <c r="B37" s="124"/>
      <c r="C37" s="124"/>
      <c r="D37" s="44"/>
      <c r="E37" s="57" t="s">
        <v>58</v>
      </c>
      <c r="F37" s="58"/>
      <c r="G37" s="58"/>
      <c r="H37" s="58"/>
      <c r="I37" s="58"/>
      <c r="J37" s="66"/>
      <c r="K37" s="64"/>
      <c r="L37" s="65"/>
      <c r="M37" s="65"/>
      <c r="N37" s="43"/>
      <c r="O37" s="43"/>
      <c r="P37" s="68"/>
      <c r="Q37" s="66">
        <f t="shared" si="5"/>
        <v>0</v>
      </c>
      <c r="R37" s="76">
        <f t="shared" si="1"/>
        <v>0</v>
      </c>
      <c r="S37" s="77"/>
      <c r="T37" s="40"/>
      <c r="W37" s="81"/>
    </row>
    <row r="38" spans="1:23" ht="15" customHeight="1">
      <c r="A38" s="40">
        <v>13</v>
      </c>
      <c r="B38" s="123" t="s">
        <v>62</v>
      </c>
      <c r="C38" s="123" t="s">
        <v>67</v>
      </c>
      <c r="D38" s="43"/>
      <c r="E38" s="55"/>
      <c r="F38" s="56" t="e">
        <f>VLOOKUP($E38,[1]基准价格!A:H,3,0)</f>
        <v>#N/A</v>
      </c>
      <c r="G38" s="56" t="e">
        <f>VLOOKUP($E38,[1]基准价格!A:H,4,0)</f>
        <v>#N/A</v>
      </c>
      <c r="H38" s="56" t="e">
        <f>IF(VLOOKUP($E38,[1]基准价格!A:E,5,0)=0,"",VLOOKUP($E38,[1]基准价格!A:E,5,0))</f>
        <v>#N/A</v>
      </c>
      <c r="I38" s="56" t="e">
        <f>VLOOKUP($E38,[1]基准价格!A:F,6,0)</f>
        <v>#N/A</v>
      </c>
      <c r="J38" s="63" t="e">
        <f>VLOOKUP($E38,[1]基准价格!A:G,7,0)</f>
        <v>#N/A</v>
      </c>
      <c r="K38" s="64"/>
      <c r="L38" s="65"/>
      <c r="M38" s="65"/>
      <c r="N38" s="43"/>
      <c r="O38" s="43"/>
      <c r="P38" s="68"/>
      <c r="Q38" s="66">
        <f t="shared" si="5"/>
        <v>0</v>
      </c>
      <c r="R38" s="76">
        <f t="shared" si="1"/>
        <v>0</v>
      </c>
      <c r="S38" s="40"/>
      <c r="T38" s="40"/>
    </row>
    <row r="39" spans="1:23" ht="15">
      <c r="A39" s="40">
        <v>14</v>
      </c>
      <c r="B39" s="124"/>
      <c r="C39" s="124"/>
      <c r="D39" s="44"/>
      <c r="E39" s="57" t="s">
        <v>58</v>
      </c>
      <c r="F39" s="58"/>
      <c r="G39" s="58"/>
      <c r="H39" s="58"/>
      <c r="I39" s="58"/>
      <c r="J39" s="66"/>
      <c r="K39" s="64"/>
      <c r="L39" s="65"/>
      <c r="M39" s="65"/>
      <c r="N39" s="43"/>
      <c r="O39" s="43"/>
      <c r="P39" s="68"/>
      <c r="Q39" s="66">
        <f t="shared" si="5"/>
        <v>0</v>
      </c>
      <c r="R39" s="76">
        <f t="shared" si="1"/>
        <v>0</v>
      </c>
      <c r="S39" s="77"/>
      <c r="T39" s="40"/>
      <c r="W39" s="81"/>
    </row>
    <row r="40" spans="1:23" ht="14.25" customHeight="1">
      <c r="A40" s="145" t="s">
        <v>63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7"/>
      <c r="O40" s="46"/>
      <c r="P40" s="69">
        <f>SUM(P26:P39)</f>
        <v>0</v>
      </c>
      <c r="Q40" s="69">
        <f>SUM(Q26:Q39)</f>
        <v>0</v>
      </c>
      <c r="R40" s="76">
        <f t="shared" si="1"/>
        <v>0</v>
      </c>
      <c r="S40" s="39"/>
      <c r="T40" s="39"/>
      <c r="W40" s="82"/>
    </row>
    <row r="41" spans="1:23">
      <c r="A41" s="139" t="s">
        <v>68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4"/>
    </row>
    <row r="42" spans="1:23" s="33" customFormat="1" ht="15" customHeight="1">
      <c r="A42" s="47">
        <v>1</v>
      </c>
      <c r="B42" s="128" t="s">
        <v>56</v>
      </c>
      <c r="C42" s="48"/>
      <c r="D42" s="49"/>
      <c r="E42" s="55"/>
      <c r="F42" s="56" t="e">
        <f>VLOOKUP($E42,[1]基准价格!A:H,3,0)</f>
        <v>#N/A</v>
      </c>
      <c r="G42" s="56" t="e">
        <f>VLOOKUP($E42,[1]基准价格!A:H,4,0)</f>
        <v>#N/A</v>
      </c>
      <c r="H42" s="56" t="e">
        <f>IF(VLOOKUP($E42,[1]基准价格!A:E,5,0)=0,"",VLOOKUP($E42,[1]基准价格!A:E,5,0))</f>
        <v>#N/A</v>
      </c>
      <c r="I42" s="56" t="e">
        <f>VLOOKUP($E42,[1]基准价格!A:F,6,0)</f>
        <v>#N/A</v>
      </c>
      <c r="J42" s="63" t="e">
        <f>VLOOKUP($E42,[1]基准价格!A:G,7,0)</f>
        <v>#N/A</v>
      </c>
      <c r="K42" s="64"/>
      <c r="L42" s="65"/>
      <c r="M42" s="65"/>
      <c r="N42" s="43"/>
      <c r="O42" s="48"/>
      <c r="P42" s="70"/>
      <c r="Q42" s="70">
        <f>K42*M42*O42</f>
        <v>0</v>
      </c>
      <c r="R42" s="76">
        <f t="shared" si="1"/>
        <v>0</v>
      </c>
      <c r="S42" s="78"/>
      <c r="T42" s="47"/>
    </row>
    <row r="43" spans="1:23" ht="15">
      <c r="A43" s="47">
        <v>2</v>
      </c>
      <c r="B43" s="128"/>
      <c r="C43" s="43"/>
      <c r="D43" s="43"/>
      <c r="E43" s="57" t="s">
        <v>58</v>
      </c>
      <c r="F43" s="58"/>
      <c r="G43" s="58"/>
      <c r="H43" s="58"/>
      <c r="I43" s="58"/>
      <c r="J43" s="66"/>
      <c r="K43" s="64"/>
      <c r="L43" s="65"/>
      <c r="M43" s="65"/>
      <c r="N43" s="43"/>
      <c r="O43" s="43"/>
      <c r="P43" s="70"/>
      <c r="Q43" s="70">
        <f t="shared" ref="Q43:Q46" si="6">K43*M43*O43</f>
        <v>0</v>
      </c>
      <c r="R43" s="76">
        <f t="shared" si="1"/>
        <v>0</v>
      </c>
      <c r="S43" s="77"/>
      <c r="T43" s="40"/>
    </row>
    <row r="44" spans="1:23" s="33" customFormat="1" ht="15" customHeight="1">
      <c r="A44" s="47">
        <v>3</v>
      </c>
      <c r="B44" s="128" t="s">
        <v>60</v>
      </c>
      <c r="C44" s="48"/>
      <c r="D44" s="49"/>
      <c r="E44" s="55"/>
      <c r="F44" s="56" t="e">
        <f>VLOOKUP($E44,[1]基准价格!A:H,3,0)</f>
        <v>#N/A</v>
      </c>
      <c r="G44" s="56" t="e">
        <f>VLOOKUP($E44,[1]基准价格!A:H,4,0)</f>
        <v>#N/A</v>
      </c>
      <c r="H44" s="56" t="e">
        <f>IF(VLOOKUP($E44,[1]基准价格!A:E,5,0)=0,"",VLOOKUP($E44,[1]基准价格!A:E,5,0))</f>
        <v>#N/A</v>
      </c>
      <c r="I44" s="56" t="e">
        <f>VLOOKUP($E44,[1]基准价格!A:F,6,0)</f>
        <v>#N/A</v>
      </c>
      <c r="J44" s="63" t="e">
        <f>VLOOKUP($E44,[1]基准价格!A:G,7,0)</f>
        <v>#N/A</v>
      </c>
      <c r="K44" s="64"/>
      <c r="L44" s="65"/>
      <c r="M44" s="65"/>
      <c r="N44" s="43"/>
      <c r="O44" s="48"/>
      <c r="P44" s="70"/>
      <c r="Q44" s="70">
        <f t="shared" si="6"/>
        <v>0</v>
      </c>
      <c r="R44" s="76">
        <f t="shared" si="1"/>
        <v>0</v>
      </c>
      <c r="S44" s="78"/>
      <c r="T44" s="47"/>
    </row>
    <row r="45" spans="1:23" ht="15">
      <c r="A45" s="47">
        <v>4</v>
      </c>
      <c r="B45" s="128"/>
      <c r="C45" s="43"/>
      <c r="D45" s="43"/>
      <c r="E45" s="57" t="s">
        <v>58</v>
      </c>
      <c r="F45" s="58"/>
      <c r="G45" s="58"/>
      <c r="H45" s="58"/>
      <c r="I45" s="58"/>
      <c r="J45" s="66"/>
      <c r="K45" s="64"/>
      <c r="L45" s="65"/>
      <c r="M45" s="65"/>
      <c r="N45" s="43"/>
      <c r="O45" s="43"/>
      <c r="P45" s="70"/>
      <c r="Q45" s="70">
        <f t="shared" si="6"/>
        <v>0</v>
      </c>
      <c r="R45" s="76">
        <f t="shared" si="1"/>
        <v>0</v>
      </c>
      <c r="S45" s="77"/>
      <c r="T45" s="40"/>
    </row>
    <row r="46" spans="1:23" s="33" customFormat="1" ht="15" customHeight="1">
      <c r="A46" s="47">
        <v>5</v>
      </c>
      <c r="B46" s="128" t="s">
        <v>61</v>
      </c>
      <c r="C46" s="48"/>
      <c r="D46" s="49"/>
      <c r="E46" s="55"/>
      <c r="F46" s="56" t="e">
        <f>VLOOKUP($E46,[1]基准价格!A:H,3,0)</f>
        <v>#N/A</v>
      </c>
      <c r="G46" s="56" t="e">
        <f>VLOOKUP($E46,[1]基准价格!A:H,4,0)</f>
        <v>#N/A</v>
      </c>
      <c r="H46" s="56" t="e">
        <f>IF(VLOOKUP($E46,[1]基准价格!A:E,5,0)=0,"",VLOOKUP($E46,[1]基准价格!A:E,5,0))</f>
        <v>#N/A</v>
      </c>
      <c r="I46" s="56" t="e">
        <f>VLOOKUP($E46,[1]基准价格!A:F,6,0)</f>
        <v>#N/A</v>
      </c>
      <c r="J46" s="63" t="e">
        <f>VLOOKUP($E46,[1]基准价格!A:G,7,0)</f>
        <v>#N/A</v>
      </c>
      <c r="K46" s="64"/>
      <c r="L46" s="65"/>
      <c r="M46" s="65"/>
      <c r="N46" s="43"/>
      <c r="O46" s="48"/>
      <c r="P46" s="70"/>
      <c r="Q46" s="70">
        <f t="shared" si="6"/>
        <v>0</v>
      </c>
      <c r="R46" s="76">
        <f t="shared" si="1"/>
        <v>0</v>
      </c>
      <c r="S46" s="78"/>
      <c r="T46" s="47"/>
    </row>
    <row r="47" spans="1:23" ht="15">
      <c r="A47" s="47">
        <v>6</v>
      </c>
      <c r="B47" s="128"/>
      <c r="C47" s="43"/>
      <c r="D47" s="43"/>
      <c r="E47" s="57" t="s">
        <v>58</v>
      </c>
      <c r="F47" s="58"/>
      <c r="G47" s="58"/>
      <c r="H47" s="58"/>
      <c r="I47" s="58"/>
      <c r="J47" s="66"/>
      <c r="K47" s="64"/>
      <c r="L47" s="65"/>
      <c r="M47" s="65"/>
      <c r="N47" s="43"/>
      <c r="O47" s="43"/>
      <c r="P47" s="70"/>
      <c r="Q47" s="70">
        <f t="shared" ref="Q47:Q49" si="7">K47*M47*O47</f>
        <v>0</v>
      </c>
      <c r="R47" s="76">
        <f t="shared" si="1"/>
        <v>0</v>
      </c>
      <c r="S47" s="77"/>
      <c r="T47" s="40"/>
    </row>
    <row r="48" spans="1:23" s="33" customFormat="1" ht="15" customHeight="1">
      <c r="A48" s="47">
        <v>7</v>
      </c>
      <c r="B48" s="128" t="s">
        <v>62</v>
      </c>
      <c r="C48" s="48"/>
      <c r="D48" s="49"/>
      <c r="E48" s="55"/>
      <c r="F48" s="56" t="e">
        <f>VLOOKUP($E48,[1]基准价格!A:H,3,0)</f>
        <v>#N/A</v>
      </c>
      <c r="G48" s="56" t="e">
        <f>VLOOKUP($E48,[1]基准价格!A:H,4,0)</f>
        <v>#N/A</v>
      </c>
      <c r="H48" s="56" t="e">
        <f>IF(VLOOKUP($E48,[1]基准价格!A:E,5,0)=0,"",VLOOKUP($E48,[1]基准价格!A:E,5,0))</f>
        <v>#N/A</v>
      </c>
      <c r="I48" s="56" t="e">
        <f>VLOOKUP($E48,[1]基准价格!A:F,6,0)</f>
        <v>#N/A</v>
      </c>
      <c r="J48" s="63" t="e">
        <f>VLOOKUP($E48,[1]基准价格!A:G,7,0)</f>
        <v>#N/A</v>
      </c>
      <c r="K48" s="64"/>
      <c r="L48" s="65"/>
      <c r="M48" s="65"/>
      <c r="N48" s="43"/>
      <c r="O48" s="48"/>
      <c r="P48" s="70"/>
      <c r="Q48" s="70">
        <f t="shared" si="7"/>
        <v>0</v>
      </c>
      <c r="R48" s="76">
        <f t="shared" si="1"/>
        <v>0</v>
      </c>
      <c r="S48" s="78"/>
      <c r="T48" s="47"/>
    </row>
    <row r="49" spans="1:20" ht="15">
      <c r="A49" s="47">
        <v>8</v>
      </c>
      <c r="B49" s="128"/>
      <c r="C49" s="43"/>
      <c r="D49" s="43"/>
      <c r="E49" s="57" t="s">
        <v>58</v>
      </c>
      <c r="F49" s="58"/>
      <c r="G49" s="58"/>
      <c r="H49" s="58"/>
      <c r="I49" s="58"/>
      <c r="J49" s="66"/>
      <c r="K49" s="64"/>
      <c r="L49" s="65"/>
      <c r="M49" s="65"/>
      <c r="N49" s="43"/>
      <c r="O49" s="43"/>
      <c r="P49" s="70"/>
      <c r="Q49" s="70">
        <f t="shared" si="7"/>
        <v>0</v>
      </c>
      <c r="R49" s="76">
        <f t="shared" si="1"/>
        <v>0</v>
      </c>
      <c r="S49" s="77"/>
      <c r="T49" s="40"/>
    </row>
    <row r="50" spans="1:20">
      <c r="A50" s="145" t="s">
        <v>63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7"/>
      <c r="O50" s="45"/>
      <c r="P50" s="69">
        <f>SUM(P42:P49)</f>
        <v>0</v>
      </c>
      <c r="Q50" s="69">
        <f>SUM(Q42:Q49)</f>
        <v>0</v>
      </c>
      <c r="R50" s="76">
        <f t="shared" si="1"/>
        <v>0</v>
      </c>
      <c r="S50" s="40"/>
      <c r="T50" s="40"/>
    </row>
    <row r="51" spans="1:20" ht="17" customHeight="1">
      <c r="A51" s="137" t="s">
        <v>69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50"/>
      <c r="P51" s="66">
        <f>P50+P40+P24</f>
        <v>0</v>
      </c>
      <c r="Q51" s="66">
        <f>Q24+Q40+Q50</f>
        <v>0</v>
      </c>
      <c r="R51" s="76">
        <f t="shared" si="1"/>
        <v>0</v>
      </c>
      <c r="S51" s="40"/>
      <c r="T51" s="40"/>
    </row>
    <row r="52" spans="1:20" ht="21">
      <c r="A52" s="141" t="s">
        <v>70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3"/>
      <c r="S52" s="143"/>
      <c r="T52" s="143"/>
    </row>
    <row r="53" spans="1:20" ht="15">
      <c r="A53" s="41" t="s">
        <v>35</v>
      </c>
      <c r="B53" s="41" t="s">
        <v>36</v>
      </c>
      <c r="C53" s="41" t="s">
        <v>37</v>
      </c>
      <c r="D53" s="41" t="s">
        <v>38</v>
      </c>
      <c r="E53" s="59" t="s">
        <v>39</v>
      </c>
      <c r="F53" s="41" t="s">
        <v>40</v>
      </c>
      <c r="G53" s="41" t="s">
        <v>41</v>
      </c>
      <c r="H53" s="41" t="s">
        <v>42</v>
      </c>
      <c r="I53" s="41" t="s">
        <v>43</v>
      </c>
      <c r="J53" s="61" t="s">
        <v>44</v>
      </c>
      <c r="K53" s="62" t="s">
        <v>45</v>
      </c>
      <c r="L53" s="41" t="s">
        <v>46</v>
      </c>
      <c r="M53" s="62" t="s">
        <v>47</v>
      </c>
      <c r="N53" s="41" t="s">
        <v>48</v>
      </c>
      <c r="O53" s="62" t="s">
        <v>49</v>
      </c>
      <c r="P53" s="61" t="s">
        <v>50</v>
      </c>
      <c r="Q53" s="62" t="s">
        <v>51</v>
      </c>
      <c r="R53" s="61" t="s">
        <v>52</v>
      </c>
      <c r="S53" s="61" t="s">
        <v>53</v>
      </c>
      <c r="T53" s="79" t="s">
        <v>54</v>
      </c>
    </row>
    <row r="54" spans="1:20">
      <c r="A54" s="139" t="s">
        <v>71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4"/>
    </row>
    <row r="55" spans="1:20" s="34" customFormat="1" ht="15">
      <c r="A55" s="51">
        <v>1</v>
      </c>
      <c r="B55" s="49" t="s">
        <v>72</v>
      </c>
      <c r="C55" s="49" t="s">
        <v>72</v>
      </c>
      <c r="D55" s="49" t="s">
        <v>72</v>
      </c>
      <c r="E55" s="60"/>
      <c r="F55" s="110" t="s">
        <v>73</v>
      </c>
      <c r="G55" s="111" t="s">
        <v>74</v>
      </c>
      <c r="H55" s="49" t="s">
        <v>75</v>
      </c>
      <c r="I55" s="112" t="s">
        <v>76</v>
      </c>
      <c r="J55" s="67">
        <v>3000</v>
      </c>
      <c r="K55" s="67">
        <v>176122.5</v>
      </c>
      <c r="L55" s="49">
        <v>150</v>
      </c>
      <c r="M55" s="49">
        <v>1</v>
      </c>
      <c r="N55" s="49">
        <v>1</v>
      </c>
      <c r="O55" s="49">
        <v>1</v>
      </c>
      <c r="P55" s="68">
        <f>N55*L55*J55</f>
        <v>450000</v>
      </c>
      <c r="Q55" s="68">
        <f>K55*M55*O55</f>
        <v>176122.5</v>
      </c>
      <c r="R55" s="80">
        <f>Q55-P55</f>
        <v>-273877.5</v>
      </c>
      <c r="S55" s="110" t="s">
        <v>77</v>
      </c>
      <c r="T55" s="51" t="s">
        <v>1769</v>
      </c>
    </row>
    <row r="56" spans="1:20" s="34" customFormat="1" ht="15">
      <c r="A56" s="51">
        <v>2</v>
      </c>
      <c r="B56" s="49" t="s">
        <v>72</v>
      </c>
      <c r="C56" s="49" t="s">
        <v>72</v>
      </c>
      <c r="D56" s="49" t="s">
        <v>72</v>
      </c>
      <c r="E56" s="60"/>
      <c r="F56" s="110" t="s">
        <v>73</v>
      </c>
      <c r="G56" s="111" t="s">
        <v>78</v>
      </c>
      <c r="H56" s="49" t="s">
        <v>79</v>
      </c>
      <c r="I56" s="112" t="s">
        <v>76</v>
      </c>
      <c r="J56" s="67">
        <v>10000</v>
      </c>
      <c r="K56" s="67">
        <v>8710</v>
      </c>
      <c r="L56" s="49">
        <v>1</v>
      </c>
      <c r="M56" s="49">
        <v>1</v>
      </c>
      <c r="N56" s="49">
        <v>1</v>
      </c>
      <c r="O56" s="49">
        <v>1</v>
      </c>
      <c r="P56" s="68">
        <f>N56*L56*J56</f>
        <v>10000</v>
      </c>
      <c r="Q56" s="68">
        <f t="shared" ref="Q56:Q70" si="8">K56*M56*O56</f>
        <v>8710</v>
      </c>
      <c r="R56" s="80">
        <f t="shared" ref="R56:R62" si="9">Q56-P56</f>
        <v>-1290</v>
      </c>
      <c r="S56" s="110" t="s">
        <v>80</v>
      </c>
      <c r="T56" s="51" t="s">
        <v>1770</v>
      </c>
    </row>
    <row r="57" spans="1:20" s="34" customFormat="1" ht="15">
      <c r="A57" s="51">
        <v>3</v>
      </c>
      <c r="B57" s="49" t="s">
        <v>72</v>
      </c>
      <c r="C57" s="49" t="s">
        <v>72</v>
      </c>
      <c r="D57" s="49" t="s">
        <v>72</v>
      </c>
      <c r="E57" s="60"/>
      <c r="F57" s="110" t="s">
        <v>73</v>
      </c>
      <c r="G57" s="111" t="s">
        <v>81</v>
      </c>
      <c r="H57" s="49" t="s">
        <v>75</v>
      </c>
      <c r="I57" s="112" t="s">
        <v>76</v>
      </c>
      <c r="J57" s="67">
        <v>2000</v>
      </c>
      <c r="K57" s="67">
        <v>8450</v>
      </c>
      <c r="L57" s="49">
        <v>5</v>
      </c>
      <c r="M57" s="49">
        <v>1</v>
      </c>
      <c r="N57" s="49">
        <v>1</v>
      </c>
      <c r="O57" s="49">
        <v>1</v>
      </c>
      <c r="P57" s="68">
        <f t="shared" ref="P57:P70" si="10">N57*L57*J57</f>
        <v>10000</v>
      </c>
      <c r="Q57" s="68">
        <f t="shared" si="8"/>
        <v>8450</v>
      </c>
      <c r="R57" s="80">
        <f t="shared" si="9"/>
        <v>-1550</v>
      </c>
      <c r="S57" s="110" t="s">
        <v>77</v>
      </c>
      <c r="T57" s="51" t="s">
        <v>1771</v>
      </c>
    </row>
    <row r="58" spans="1:20" s="34" customFormat="1" ht="30">
      <c r="A58" s="51">
        <v>4</v>
      </c>
      <c r="B58" s="110" t="s">
        <v>82</v>
      </c>
      <c r="C58" s="110" t="s">
        <v>82</v>
      </c>
      <c r="D58" s="110" t="s">
        <v>82</v>
      </c>
      <c r="E58" s="60"/>
      <c r="F58" s="110" t="s">
        <v>82</v>
      </c>
      <c r="G58" s="18" t="s">
        <v>83</v>
      </c>
      <c r="H58" s="49" t="s">
        <v>84</v>
      </c>
      <c r="I58" s="112" t="s">
        <v>85</v>
      </c>
      <c r="J58" s="67">
        <v>950</v>
      </c>
      <c r="K58" s="67">
        <v>950</v>
      </c>
      <c r="L58" s="49">
        <v>140</v>
      </c>
      <c r="M58" s="49">
        <v>99</v>
      </c>
      <c r="N58" s="49">
        <v>1</v>
      </c>
      <c r="O58" s="49">
        <v>1</v>
      </c>
      <c r="P58" s="68">
        <f t="shared" si="10"/>
        <v>133000</v>
      </c>
      <c r="Q58" s="68">
        <f t="shared" si="8"/>
        <v>94050</v>
      </c>
      <c r="R58" s="80">
        <f t="shared" si="9"/>
        <v>-38950</v>
      </c>
      <c r="S58" s="18"/>
      <c r="T58" s="51" t="s">
        <v>1772</v>
      </c>
    </row>
    <row r="59" spans="1:20" s="34" customFormat="1" ht="30">
      <c r="A59" s="51">
        <v>5</v>
      </c>
      <c r="B59" s="110" t="s">
        <v>82</v>
      </c>
      <c r="C59" s="110" t="s">
        <v>82</v>
      </c>
      <c r="D59" s="110" t="s">
        <v>82</v>
      </c>
      <c r="E59" s="60"/>
      <c r="F59" s="110" t="s">
        <v>82</v>
      </c>
      <c r="G59" s="18" t="s">
        <v>83</v>
      </c>
      <c r="H59" s="49" t="s">
        <v>86</v>
      </c>
      <c r="I59" s="112" t="s">
        <v>85</v>
      </c>
      <c r="J59" s="67">
        <v>1550</v>
      </c>
      <c r="K59" s="67">
        <v>1550</v>
      </c>
      <c r="L59" s="49">
        <v>10</v>
      </c>
      <c r="M59" s="49">
        <v>0</v>
      </c>
      <c r="N59" s="49">
        <v>1</v>
      </c>
      <c r="O59" s="49">
        <v>0</v>
      </c>
      <c r="P59" s="68">
        <f t="shared" si="10"/>
        <v>15500</v>
      </c>
      <c r="Q59" s="68">
        <f t="shared" si="8"/>
        <v>0</v>
      </c>
      <c r="R59" s="80">
        <f t="shared" si="9"/>
        <v>-15500</v>
      </c>
      <c r="S59" s="18"/>
      <c r="T59" s="51" t="s">
        <v>1772</v>
      </c>
    </row>
    <row r="60" spans="1:20" s="34" customFormat="1" ht="30">
      <c r="A60" s="51">
        <v>6</v>
      </c>
      <c r="B60" s="110" t="s">
        <v>82</v>
      </c>
      <c r="C60" s="110" t="s">
        <v>82</v>
      </c>
      <c r="D60" s="110" t="s">
        <v>82</v>
      </c>
      <c r="E60" s="60"/>
      <c r="F60" s="110" t="s">
        <v>82</v>
      </c>
      <c r="G60" s="18" t="s">
        <v>87</v>
      </c>
      <c r="H60" s="49" t="s">
        <v>84</v>
      </c>
      <c r="I60" s="112" t="s">
        <v>85</v>
      </c>
      <c r="J60" s="67">
        <v>950</v>
      </c>
      <c r="K60" s="67">
        <v>950</v>
      </c>
      <c r="L60" s="49">
        <v>110</v>
      </c>
      <c r="M60" s="49">
        <v>75</v>
      </c>
      <c r="N60" s="49">
        <v>1</v>
      </c>
      <c r="O60" s="49">
        <v>1</v>
      </c>
      <c r="P60" s="68">
        <f t="shared" si="10"/>
        <v>104500</v>
      </c>
      <c r="Q60" s="68">
        <f t="shared" si="8"/>
        <v>71250</v>
      </c>
      <c r="R60" s="80">
        <f t="shared" si="9"/>
        <v>-33250</v>
      </c>
      <c r="S60" s="18"/>
      <c r="T60" s="51" t="s">
        <v>1772</v>
      </c>
    </row>
    <row r="61" spans="1:20" s="34" customFormat="1" ht="30">
      <c r="A61" s="51">
        <v>7</v>
      </c>
      <c r="B61" s="110" t="s">
        <v>82</v>
      </c>
      <c r="C61" s="110" t="s">
        <v>82</v>
      </c>
      <c r="D61" s="110" t="s">
        <v>82</v>
      </c>
      <c r="E61" s="60"/>
      <c r="F61" s="110" t="s">
        <v>82</v>
      </c>
      <c r="G61" s="18" t="s">
        <v>88</v>
      </c>
      <c r="H61" s="49" t="s">
        <v>89</v>
      </c>
      <c r="I61" s="112" t="s">
        <v>85</v>
      </c>
      <c r="J61" s="67">
        <v>950</v>
      </c>
      <c r="K61" s="67">
        <v>950</v>
      </c>
      <c r="L61" s="49">
        <v>19</v>
      </c>
      <c r="M61" s="49">
        <v>13</v>
      </c>
      <c r="N61" s="49">
        <v>1</v>
      </c>
      <c r="O61" s="49">
        <v>1</v>
      </c>
      <c r="P61" s="68">
        <f t="shared" si="10"/>
        <v>18050</v>
      </c>
      <c r="Q61" s="68">
        <f t="shared" si="8"/>
        <v>12350</v>
      </c>
      <c r="R61" s="80">
        <f t="shared" si="9"/>
        <v>-5700</v>
      </c>
      <c r="S61" s="18"/>
      <c r="T61" s="51" t="s">
        <v>1772</v>
      </c>
    </row>
    <row r="62" spans="1:20" s="34" customFormat="1" ht="30">
      <c r="A62" s="51">
        <v>8</v>
      </c>
      <c r="B62" s="110" t="s">
        <v>82</v>
      </c>
      <c r="C62" s="110" t="s">
        <v>82</v>
      </c>
      <c r="D62" s="110" t="s">
        <v>82</v>
      </c>
      <c r="E62" s="60"/>
      <c r="F62" s="110" t="s">
        <v>82</v>
      </c>
      <c r="G62" s="18" t="s">
        <v>90</v>
      </c>
      <c r="H62" s="49" t="s">
        <v>91</v>
      </c>
      <c r="I62" s="112" t="s">
        <v>85</v>
      </c>
      <c r="J62" s="67">
        <v>2350</v>
      </c>
      <c r="K62" s="67">
        <v>2950</v>
      </c>
      <c r="L62" s="49">
        <v>2</v>
      </c>
      <c r="M62" s="49">
        <v>2</v>
      </c>
      <c r="N62" s="49">
        <v>1</v>
      </c>
      <c r="O62" s="49">
        <v>1</v>
      </c>
      <c r="P62" s="68">
        <f t="shared" si="10"/>
        <v>4700</v>
      </c>
      <c r="Q62" s="68">
        <f t="shared" si="8"/>
        <v>5900</v>
      </c>
      <c r="R62" s="80">
        <f t="shared" si="9"/>
        <v>1200</v>
      </c>
      <c r="S62" s="18"/>
      <c r="T62" s="51" t="s">
        <v>1772</v>
      </c>
    </row>
    <row r="63" spans="1:20" s="34" customFormat="1" ht="30">
      <c r="A63" s="51">
        <v>9</v>
      </c>
      <c r="B63" s="110" t="s">
        <v>82</v>
      </c>
      <c r="C63" s="110" t="s">
        <v>82</v>
      </c>
      <c r="D63" s="110" t="s">
        <v>82</v>
      </c>
      <c r="E63" s="60"/>
      <c r="F63" s="110" t="s">
        <v>82</v>
      </c>
      <c r="G63" s="8" t="s">
        <v>92</v>
      </c>
      <c r="H63" s="49" t="s">
        <v>93</v>
      </c>
      <c r="I63" s="112" t="s">
        <v>85</v>
      </c>
      <c r="J63" s="67">
        <v>400</v>
      </c>
      <c r="K63" s="67">
        <v>4131</v>
      </c>
      <c r="L63" s="49">
        <v>3</v>
      </c>
      <c r="M63" s="49">
        <v>1</v>
      </c>
      <c r="N63" s="49">
        <v>4</v>
      </c>
      <c r="O63" s="49">
        <v>1</v>
      </c>
      <c r="P63" s="68">
        <f t="shared" si="10"/>
        <v>4800</v>
      </c>
      <c r="Q63" s="68">
        <f t="shared" si="8"/>
        <v>4131</v>
      </c>
      <c r="R63" s="80">
        <f t="shared" ref="R63:R92" si="11">Q63-P63</f>
        <v>-669</v>
      </c>
      <c r="S63" s="18" t="s">
        <v>94</v>
      </c>
      <c r="T63" s="51" t="s">
        <v>1773</v>
      </c>
    </row>
    <row r="64" spans="1:20" s="34" customFormat="1" ht="30">
      <c r="A64" s="51">
        <v>10</v>
      </c>
      <c r="B64" s="110" t="s">
        <v>82</v>
      </c>
      <c r="C64" s="110" t="s">
        <v>82</v>
      </c>
      <c r="D64" s="110" t="s">
        <v>82</v>
      </c>
      <c r="E64" s="60"/>
      <c r="F64" s="110" t="s">
        <v>82</v>
      </c>
      <c r="G64" s="8" t="s">
        <v>95</v>
      </c>
      <c r="H64" s="49" t="s">
        <v>96</v>
      </c>
      <c r="I64" s="112" t="s">
        <v>85</v>
      </c>
      <c r="J64" s="67">
        <v>400</v>
      </c>
      <c r="K64" s="67">
        <v>2412</v>
      </c>
      <c r="L64" s="49">
        <v>3</v>
      </c>
      <c r="M64" s="49">
        <v>1</v>
      </c>
      <c r="N64" s="49">
        <v>2</v>
      </c>
      <c r="O64" s="49">
        <v>1</v>
      </c>
      <c r="P64" s="68">
        <f t="shared" si="10"/>
        <v>2400</v>
      </c>
      <c r="Q64" s="68">
        <f t="shared" si="8"/>
        <v>2412</v>
      </c>
      <c r="R64" s="80">
        <f t="shared" si="11"/>
        <v>12</v>
      </c>
      <c r="S64" s="18" t="s">
        <v>94</v>
      </c>
      <c r="T64" s="51" t="s">
        <v>1775</v>
      </c>
    </row>
    <row r="65" spans="1:20" s="34" customFormat="1" ht="25" customHeight="1">
      <c r="A65" s="51">
        <v>11</v>
      </c>
      <c r="B65" s="49" t="s">
        <v>97</v>
      </c>
      <c r="C65" s="49" t="s">
        <v>97</v>
      </c>
      <c r="D65" s="49" t="s">
        <v>97</v>
      </c>
      <c r="E65" s="60"/>
      <c r="F65" s="49" t="s">
        <v>97</v>
      </c>
      <c r="G65" s="113" t="s">
        <v>98</v>
      </c>
      <c r="H65" s="49" t="s">
        <v>99</v>
      </c>
      <c r="I65" s="112" t="s">
        <v>100</v>
      </c>
      <c r="J65" s="67">
        <v>128</v>
      </c>
      <c r="K65" s="67">
        <v>192</v>
      </c>
      <c r="L65" s="49">
        <v>200</v>
      </c>
      <c r="M65" s="49">
        <v>129</v>
      </c>
      <c r="N65" s="49">
        <v>1</v>
      </c>
      <c r="O65" s="49">
        <v>1</v>
      </c>
      <c r="P65" s="68">
        <f t="shared" si="10"/>
        <v>25600</v>
      </c>
      <c r="Q65" s="68">
        <f t="shared" si="8"/>
        <v>24768</v>
      </c>
      <c r="R65" s="80">
        <f t="shared" si="11"/>
        <v>-832</v>
      </c>
      <c r="S65" s="91"/>
      <c r="T65" s="51" t="s">
        <v>1776</v>
      </c>
    </row>
    <row r="66" spans="1:20" s="34" customFormat="1" ht="25" customHeight="1">
      <c r="A66" s="51">
        <v>12</v>
      </c>
      <c r="B66" s="49" t="s">
        <v>97</v>
      </c>
      <c r="C66" s="49" t="s">
        <v>97</v>
      </c>
      <c r="D66" s="49" t="s">
        <v>97</v>
      </c>
      <c r="E66" s="60"/>
      <c r="F66" s="49" t="s">
        <v>97</v>
      </c>
      <c r="G66" s="113" t="s">
        <v>101</v>
      </c>
      <c r="H66" s="49" t="s">
        <v>102</v>
      </c>
      <c r="I66" s="112" t="s">
        <v>100</v>
      </c>
      <c r="J66" s="67">
        <v>158</v>
      </c>
      <c r="K66" s="67">
        <v>198</v>
      </c>
      <c r="L66" s="49">
        <v>200</v>
      </c>
      <c r="M66" s="49">
        <v>110</v>
      </c>
      <c r="N66" s="49">
        <v>1</v>
      </c>
      <c r="O66" s="49">
        <v>1</v>
      </c>
      <c r="P66" s="68">
        <f t="shared" si="10"/>
        <v>31600</v>
      </c>
      <c r="Q66" s="68">
        <f t="shared" si="8"/>
        <v>21780</v>
      </c>
      <c r="R66" s="80">
        <f t="shared" si="11"/>
        <v>-9820</v>
      </c>
      <c r="S66" s="91"/>
      <c r="T66" s="51" t="s">
        <v>1776</v>
      </c>
    </row>
    <row r="67" spans="1:20" s="35" customFormat="1" ht="25" customHeight="1">
      <c r="A67" s="77"/>
      <c r="B67" s="43" t="s">
        <v>97</v>
      </c>
      <c r="C67" s="43" t="s">
        <v>97</v>
      </c>
      <c r="D67" s="43" t="s">
        <v>97</v>
      </c>
      <c r="E67" s="85"/>
      <c r="F67" s="43" t="s">
        <v>97</v>
      </c>
      <c r="G67" s="114" t="s">
        <v>103</v>
      </c>
      <c r="H67" s="43" t="s">
        <v>104</v>
      </c>
      <c r="I67" s="58" t="s">
        <v>105</v>
      </c>
      <c r="J67" s="89"/>
      <c r="K67" s="89">
        <v>19435</v>
      </c>
      <c r="L67" s="43"/>
      <c r="M67" s="43">
        <v>1</v>
      </c>
      <c r="N67" s="43"/>
      <c r="O67" s="43">
        <v>1</v>
      </c>
      <c r="P67" s="66"/>
      <c r="Q67" s="66">
        <f t="shared" si="8"/>
        <v>19435</v>
      </c>
      <c r="R67" s="92"/>
      <c r="S67" s="109"/>
      <c r="T67" s="51" t="s">
        <v>1776</v>
      </c>
    </row>
    <row r="68" spans="1:20" s="34" customFormat="1" ht="25" customHeight="1">
      <c r="A68" s="51">
        <v>13</v>
      </c>
      <c r="B68" s="49" t="s">
        <v>97</v>
      </c>
      <c r="C68" s="49" t="s">
        <v>97</v>
      </c>
      <c r="D68" s="49" t="s">
        <v>97</v>
      </c>
      <c r="E68" s="60"/>
      <c r="F68" s="49" t="s">
        <v>97</v>
      </c>
      <c r="G68" s="8" t="s">
        <v>106</v>
      </c>
      <c r="H68" s="49" t="s">
        <v>107</v>
      </c>
      <c r="I68" s="112" t="s">
        <v>108</v>
      </c>
      <c r="J68" s="67">
        <v>108</v>
      </c>
      <c r="K68" s="67">
        <v>108</v>
      </c>
      <c r="L68" s="49">
        <v>160</v>
      </c>
      <c r="M68" s="49">
        <v>120</v>
      </c>
      <c r="N68" s="49">
        <v>1</v>
      </c>
      <c r="O68" s="49">
        <v>1</v>
      </c>
      <c r="P68" s="68">
        <f t="shared" si="10"/>
        <v>17280</v>
      </c>
      <c r="Q68" s="68">
        <f t="shared" si="8"/>
        <v>12960</v>
      </c>
      <c r="R68" s="80">
        <f t="shared" si="11"/>
        <v>-4320</v>
      </c>
      <c r="S68" s="18"/>
      <c r="T68" s="51" t="s">
        <v>1776</v>
      </c>
    </row>
    <row r="69" spans="1:20" s="34" customFormat="1" ht="41" customHeight="1">
      <c r="A69" s="51">
        <v>14</v>
      </c>
      <c r="B69" s="49" t="s">
        <v>97</v>
      </c>
      <c r="C69" s="49" t="s">
        <v>97</v>
      </c>
      <c r="D69" s="49" t="s">
        <v>97</v>
      </c>
      <c r="E69" s="60"/>
      <c r="F69" s="49" t="s">
        <v>97</v>
      </c>
      <c r="G69" s="113" t="s">
        <v>109</v>
      </c>
      <c r="H69" s="49" t="s">
        <v>110</v>
      </c>
      <c r="I69" s="112" t="s">
        <v>76</v>
      </c>
      <c r="J69" s="67">
        <v>6000</v>
      </c>
      <c r="K69" s="67">
        <v>4258.3999999999996</v>
      </c>
      <c r="L69" s="49">
        <v>1</v>
      </c>
      <c r="M69" s="49">
        <v>1</v>
      </c>
      <c r="N69" s="49">
        <v>1</v>
      </c>
      <c r="O69" s="49">
        <v>1</v>
      </c>
      <c r="P69" s="68">
        <f t="shared" si="10"/>
        <v>6000</v>
      </c>
      <c r="Q69" s="68">
        <f t="shared" si="8"/>
        <v>4258.3999999999996</v>
      </c>
      <c r="R69" s="80">
        <f t="shared" si="11"/>
        <v>-1741.6000000000004</v>
      </c>
      <c r="S69" s="91"/>
      <c r="T69" s="51" t="s">
        <v>1776</v>
      </c>
    </row>
    <row r="70" spans="1:20" s="34" customFormat="1" ht="30">
      <c r="A70" s="51">
        <v>15</v>
      </c>
      <c r="B70" s="49" t="s">
        <v>97</v>
      </c>
      <c r="C70" s="49" t="s">
        <v>97</v>
      </c>
      <c r="D70" s="49" t="s">
        <v>97</v>
      </c>
      <c r="E70" s="60"/>
      <c r="F70" s="49" t="s">
        <v>97</v>
      </c>
      <c r="G70" s="113" t="s">
        <v>111</v>
      </c>
      <c r="H70" s="49" t="s">
        <v>93</v>
      </c>
      <c r="I70" s="112" t="s">
        <v>108</v>
      </c>
      <c r="J70" s="67">
        <v>100</v>
      </c>
      <c r="K70" s="67">
        <v>100</v>
      </c>
      <c r="L70" s="49">
        <v>5</v>
      </c>
      <c r="M70" s="49">
        <v>4</v>
      </c>
      <c r="N70" s="49">
        <v>5</v>
      </c>
      <c r="O70" s="49">
        <v>5</v>
      </c>
      <c r="P70" s="68">
        <f t="shared" si="10"/>
        <v>2500</v>
      </c>
      <c r="Q70" s="68">
        <f t="shared" si="8"/>
        <v>2000</v>
      </c>
      <c r="R70" s="80">
        <f t="shared" si="11"/>
        <v>-500</v>
      </c>
      <c r="S70" s="91" t="s">
        <v>112</v>
      </c>
      <c r="T70" s="51"/>
    </row>
    <row r="71" spans="1:20" s="34" customFormat="1" ht="30">
      <c r="A71" s="51">
        <v>16</v>
      </c>
      <c r="B71" s="49" t="s">
        <v>97</v>
      </c>
      <c r="C71" s="49" t="s">
        <v>97</v>
      </c>
      <c r="D71" s="49" t="s">
        <v>97</v>
      </c>
      <c r="E71" s="60"/>
      <c r="F71" s="49" t="s">
        <v>97</v>
      </c>
      <c r="G71" s="113" t="s">
        <v>113</v>
      </c>
      <c r="H71" s="49" t="s">
        <v>114</v>
      </c>
      <c r="I71" s="112" t="s">
        <v>108</v>
      </c>
      <c r="J71" s="67">
        <v>100</v>
      </c>
      <c r="K71" s="67">
        <v>2440</v>
      </c>
      <c r="L71" s="49">
        <v>6</v>
      </c>
      <c r="M71" s="49">
        <v>1</v>
      </c>
      <c r="N71" s="49">
        <v>3</v>
      </c>
      <c r="O71" s="49">
        <v>1</v>
      </c>
      <c r="P71" s="68">
        <f t="shared" ref="P71:P92" si="12">N71*L71*J71</f>
        <v>1800</v>
      </c>
      <c r="Q71" s="68">
        <f t="shared" ref="Q71" si="13">K71*M71*O71</f>
        <v>2440</v>
      </c>
      <c r="R71" s="80">
        <f t="shared" si="11"/>
        <v>640</v>
      </c>
      <c r="S71" s="91" t="s">
        <v>112</v>
      </c>
      <c r="T71" s="51" t="s">
        <v>1775</v>
      </c>
    </row>
    <row r="72" spans="1:20" s="34" customFormat="1" ht="15.75" customHeight="1">
      <c r="A72" s="51">
        <v>17</v>
      </c>
      <c r="B72" s="49" t="s">
        <v>115</v>
      </c>
      <c r="C72" s="49" t="s">
        <v>115</v>
      </c>
      <c r="D72" s="49" t="s">
        <v>115</v>
      </c>
      <c r="E72" s="60"/>
      <c r="F72" s="49" t="s">
        <v>116</v>
      </c>
      <c r="G72" s="113" t="s">
        <v>117</v>
      </c>
      <c r="H72" s="49" t="s">
        <v>118</v>
      </c>
      <c r="I72" s="112" t="s">
        <v>119</v>
      </c>
      <c r="J72" s="67">
        <v>1500</v>
      </c>
      <c r="K72" s="67">
        <v>1500</v>
      </c>
      <c r="L72" s="49">
        <v>5</v>
      </c>
      <c r="M72" s="49">
        <v>4</v>
      </c>
      <c r="N72" s="49">
        <v>1</v>
      </c>
      <c r="O72" s="49">
        <v>1</v>
      </c>
      <c r="P72" s="68">
        <f t="shared" si="12"/>
        <v>7500</v>
      </c>
      <c r="Q72" s="68">
        <f t="shared" ref="Q72:Q88" si="14">K72*M72*O72</f>
        <v>6000</v>
      </c>
      <c r="R72" s="80">
        <f t="shared" si="11"/>
        <v>-1500</v>
      </c>
      <c r="S72" s="51" t="s">
        <v>120</v>
      </c>
      <c r="T72" s="51" t="s">
        <v>1775</v>
      </c>
    </row>
    <row r="73" spans="1:20" s="34" customFormat="1" ht="15.75" customHeight="1">
      <c r="A73" s="51">
        <v>18</v>
      </c>
      <c r="B73" s="49" t="s">
        <v>115</v>
      </c>
      <c r="C73" s="49" t="s">
        <v>115</v>
      </c>
      <c r="D73" s="49" t="s">
        <v>115</v>
      </c>
      <c r="E73" s="60"/>
      <c r="F73" s="49" t="s">
        <v>116</v>
      </c>
      <c r="G73" s="113" t="s">
        <v>121</v>
      </c>
      <c r="H73" s="49" t="s">
        <v>122</v>
      </c>
      <c r="I73" s="112" t="s">
        <v>119</v>
      </c>
      <c r="J73" s="67">
        <v>2500</v>
      </c>
      <c r="K73" s="67">
        <v>2500</v>
      </c>
      <c r="L73" s="49">
        <v>6</v>
      </c>
      <c r="M73" s="49">
        <v>3</v>
      </c>
      <c r="N73" s="49">
        <v>1</v>
      </c>
      <c r="O73" s="49">
        <v>1</v>
      </c>
      <c r="P73" s="68">
        <f t="shared" si="12"/>
        <v>15000</v>
      </c>
      <c r="Q73" s="68">
        <f t="shared" si="14"/>
        <v>7500</v>
      </c>
      <c r="R73" s="80">
        <f t="shared" si="11"/>
        <v>-7500</v>
      </c>
      <c r="S73" s="51"/>
      <c r="T73" s="51" t="s">
        <v>1775</v>
      </c>
    </row>
    <row r="74" spans="1:20" s="34" customFormat="1" ht="15.75" customHeight="1">
      <c r="A74" s="51">
        <v>19</v>
      </c>
      <c r="B74" s="49" t="s">
        <v>115</v>
      </c>
      <c r="C74" s="49" t="s">
        <v>115</v>
      </c>
      <c r="D74" s="49" t="s">
        <v>115</v>
      </c>
      <c r="E74" s="60"/>
      <c r="F74" s="49" t="s">
        <v>116</v>
      </c>
      <c r="G74" s="113" t="s">
        <v>123</v>
      </c>
      <c r="H74" s="49" t="s">
        <v>124</v>
      </c>
      <c r="I74" s="112" t="s">
        <v>119</v>
      </c>
      <c r="J74" s="67">
        <v>2900</v>
      </c>
      <c r="K74" s="67">
        <v>2900</v>
      </c>
      <c r="L74" s="49">
        <v>5</v>
      </c>
      <c r="M74" s="49">
        <v>6</v>
      </c>
      <c r="N74" s="49">
        <v>1</v>
      </c>
      <c r="O74" s="49">
        <v>1</v>
      </c>
      <c r="P74" s="68">
        <f t="shared" si="12"/>
        <v>14500</v>
      </c>
      <c r="Q74" s="68">
        <f t="shared" si="14"/>
        <v>17400</v>
      </c>
      <c r="R74" s="80">
        <f t="shared" si="11"/>
        <v>2900</v>
      </c>
      <c r="S74" s="51"/>
      <c r="T74" s="51" t="s">
        <v>1775</v>
      </c>
    </row>
    <row r="75" spans="1:20" s="34" customFormat="1" ht="15.75" customHeight="1">
      <c r="A75" s="51">
        <v>20</v>
      </c>
      <c r="B75" s="49" t="s">
        <v>115</v>
      </c>
      <c r="C75" s="49" t="s">
        <v>115</v>
      </c>
      <c r="D75" s="49" t="s">
        <v>115</v>
      </c>
      <c r="E75" s="60"/>
      <c r="F75" s="49" t="s">
        <v>116</v>
      </c>
      <c r="G75" s="113" t="s">
        <v>125</v>
      </c>
      <c r="H75" s="49" t="s">
        <v>126</v>
      </c>
      <c r="I75" s="112" t="s">
        <v>119</v>
      </c>
      <c r="J75" s="67">
        <v>3500</v>
      </c>
      <c r="K75" s="67">
        <v>3500</v>
      </c>
      <c r="L75" s="49">
        <v>4</v>
      </c>
      <c r="M75" s="49"/>
      <c r="N75" s="49">
        <v>1</v>
      </c>
      <c r="O75" s="49"/>
      <c r="P75" s="68">
        <f t="shared" si="12"/>
        <v>14000</v>
      </c>
      <c r="Q75" s="68">
        <f t="shared" si="14"/>
        <v>0</v>
      </c>
      <c r="R75" s="80">
        <f t="shared" si="11"/>
        <v>-14000</v>
      </c>
      <c r="S75" s="51"/>
      <c r="T75" s="51" t="s">
        <v>1775</v>
      </c>
    </row>
    <row r="76" spans="1:20" s="35" customFormat="1" ht="15.75" customHeight="1">
      <c r="A76" s="77"/>
      <c r="B76" s="43" t="s">
        <v>115</v>
      </c>
      <c r="C76" s="43" t="s">
        <v>115</v>
      </c>
      <c r="D76" s="43" t="s">
        <v>115</v>
      </c>
      <c r="E76" s="85"/>
      <c r="F76" s="43" t="s">
        <v>127</v>
      </c>
      <c r="G76" s="114" t="s">
        <v>117</v>
      </c>
      <c r="H76" s="43" t="s">
        <v>128</v>
      </c>
      <c r="I76" s="58" t="s">
        <v>119</v>
      </c>
      <c r="J76" s="89">
        <v>1500</v>
      </c>
      <c r="K76" s="89">
        <v>1500</v>
      </c>
      <c r="L76" s="43"/>
      <c r="M76" s="43">
        <v>6</v>
      </c>
      <c r="N76" s="43"/>
      <c r="O76" s="43">
        <v>1</v>
      </c>
      <c r="P76" s="66">
        <f t="shared" ref="P76" si="15">N76*L76*J76</f>
        <v>0</v>
      </c>
      <c r="Q76" s="66">
        <f t="shared" ref="Q76" si="16">K76*M76*O76</f>
        <v>9000</v>
      </c>
      <c r="R76" s="92">
        <f t="shared" ref="R76" si="17">Q76-P76</f>
        <v>9000</v>
      </c>
      <c r="S76" s="77" t="s">
        <v>120</v>
      </c>
      <c r="T76" s="51" t="s">
        <v>1775</v>
      </c>
    </row>
    <row r="77" spans="1:20" s="34" customFormat="1" ht="15.75" customHeight="1">
      <c r="A77" s="51">
        <v>21</v>
      </c>
      <c r="B77" s="49" t="s">
        <v>115</v>
      </c>
      <c r="C77" s="49" t="s">
        <v>115</v>
      </c>
      <c r="D77" s="49" t="s">
        <v>115</v>
      </c>
      <c r="E77" s="60"/>
      <c r="F77" s="49" t="s">
        <v>116</v>
      </c>
      <c r="G77" s="113" t="s">
        <v>121</v>
      </c>
      <c r="H77" s="49" t="s">
        <v>129</v>
      </c>
      <c r="I77" s="112" t="s">
        <v>119</v>
      </c>
      <c r="J77" s="67">
        <v>2500</v>
      </c>
      <c r="K77" s="67">
        <v>2500</v>
      </c>
      <c r="L77" s="49">
        <v>3</v>
      </c>
      <c r="M77" s="49">
        <v>5</v>
      </c>
      <c r="N77" s="49">
        <v>1</v>
      </c>
      <c r="O77" s="49">
        <v>1</v>
      </c>
      <c r="P77" s="68">
        <f t="shared" si="12"/>
        <v>7500</v>
      </c>
      <c r="Q77" s="68">
        <f t="shared" si="14"/>
        <v>12500</v>
      </c>
      <c r="R77" s="80">
        <f t="shared" si="11"/>
        <v>5000</v>
      </c>
      <c r="S77" s="51"/>
      <c r="T77" s="51" t="s">
        <v>1775</v>
      </c>
    </row>
    <row r="78" spans="1:20" s="34" customFormat="1" ht="15.75" customHeight="1">
      <c r="A78" s="51">
        <v>22</v>
      </c>
      <c r="B78" s="49" t="s">
        <v>115</v>
      </c>
      <c r="C78" s="49" t="s">
        <v>115</v>
      </c>
      <c r="D78" s="49" t="s">
        <v>115</v>
      </c>
      <c r="E78" s="60"/>
      <c r="F78" s="49" t="s">
        <v>116</v>
      </c>
      <c r="G78" s="113" t="s">
        <v>123</v>
      </c>
      <c r="H78" s="49" t="s">
        <v>130</v>
      </c>
      <c r="I78" s="112" t="s">
        <v>119</v>
      </c>
      <c r="J78" s="67">
        <v>2900</v>
      </c>
      <c r="K78" s="67">
        <v>2900</v>
      </c>
      <c r="L78" s="49">
        <v>4</v>
      </c>
      <c r="M78" s="49">
        <v>4</v>
      </c>
      <c r="N78" s="49">
        <v>1</v>
      </c>
      <c r="O78" s="49">
        <v>1</v>
      </c>
      <c r="P78" s="68">
        <f t="shared" si="12"/>
        <v>11600</v>
      </c>
      <c r="Q78" s="68">
        <f t="shared" si="14"/>
        <v>11600</v>
      </c>
      <c r="R78" s="80">
        <f t="shared" si="11"/>
        <v>0</v>
      </c>
      <c r="S78" s="51"/>
      <c r="T78" s="51" t="s">
        <v>1775</v>
      </c>
    </row>
    <row r="79" spans="1:20" s="34" customFormat="1" ht="15.75" customHeight="1">
      <c r="A79" s="51">
        <v>23</v>
      </c>
      <c r="B79" s="49" t="s">
        <v>115</v>
      </c>
      <c r="C79" s="49" t="s">
        <v>115</v>
      </c>
      <c r="D79" s="49" t="s">
        <v>115</v>
      </c>
      <c r="E79" s="60"/>
      <c r="F79" s="49" t="s">
        <v>116</v>
      </c>
      <c r="G79" s="113" t="s">
        <v>125</v>
      </c>
      <c r="H79" s="49" t="s">
        <v>131</v>
      </c>
      <c r="I79" s="112" t="s">
        <v>119</v>
      </c>
      <c r="J79" s="67">
        <v>3500</v>
      </c>
      <c r="K79" s="67">
        <v>3500</v>
      </c>
      <c r="L79" s="49">
        <v>4</v>
      </c>
      <c r="M79" s="49"/>
      <c r="N79" s="49">
        <v>1</v>
      </c>
      <c r="O79" s="49"/>
      <c r="P79" s="68">
        <f t="shared" si="12"/>
        <v>14000</v>
      </c>
      <c r="Q79" s="68">
        <f t="shared" si="14"/>
        <v>0</v>
      </c>
      <c r="R79" s="80">
        <f t="shared" si="11"/>
        <v>-14000</v>
      </c>
      <c r="S79" s="51"/>
      <c r="T79" s="51" t="s">
        <v>1775</v>
      </c>
    </row>
    <row r="80" spans="1:20" s="34" customFormat="1" ht="15.75" customHeight="1">
      <c r="A80" s="51">
        <v>24</v>
      </c>
      <c r="B80" s="49" t="s">
        <v>115</v>
      </c>
      <c r="C80" s="49" t="s">
        <v>115</v>
      </c>
      <c r="D80" s="49" t="s">
        <v>115</v>
      </c>
      <c r="E80" s="60"/>
      <c r="F80" s="49" t="s">
        <v>116</v>
      </c>
      <c r="G80" s="113" t="s">
        <v>125</v>
      </c>
      <c r="H80" s="49" t="s">
        <v>132</v>
      </c>
      <c r="I80" s="112" t="s">
        <v>119</v>
      </c>
      <c r="J80" s="67">
        <v>3500</v>
      </c>
      <c r="K80" s="67">
        <v>3500</v>
      </c>
      <c r="L80" s="49">
        <v>3</v>
      </c>
      <c r="M80" s="49"/>
      <c r="N80" s="49">
        <v>1</v>
      </c>
      <c r="O80" s="49"/>
      <c r="P80" s="68">
        <f t="shared" si="12"/>
        <v>10500</v>
      </c>
      <c r="Q80" s="68">
        <f t="shared" si="14"/>
        <v>0</v>
      </c>
      <c r="R80" s="80">
        <f t="shared" si="11"/>
        <v>-10500</v>
      </c>
      <c r="S80" s="51"/>
      <c r="T80" s="51" t="s">
        <v>1775</v>
      </c>
    </row>
    <row r="81" spans="1:20" s="34" customFormat="1" ht="15.75" customHeight="1">
      <c r="A81" s="51">
        <v>25</v>
      </c>
      <c r="B81" s="49" t="s">
        <v>115</v>
      </c>
      <c r="C81" s="49" t="s">
        <v>115</v>
      </c>
      <c r="D81" s="49" t="s">
        <v>115</v>
      </c>
      <c r="E81" s="60"/>
      <c r="F81" s="49" t="s">
        <v>133</v>
      </c>
      <c r="G81" s="113" t="s">
        <v>121</v>
      </c>
      <c r="H81" s="49" t="s">
        <v>134</v>
      </c>
      <c r="I81" s="112" t="s">
        <v>119</v>
      </c>
      <c r="J81" s="67">
        <v>2500</v>
      </c>
      <c r="K81" s="67">
        <v>2500</v>
      </c>
      <c r="L81" s="49">
        <v>1</v>
      </c>
      <c r="M81" s="49">
        <v>1</v>
      </c>
      <c r="N81" s="49">
        <v>1</v>
      </c>
      <c r="O81" s="49">
        <v>1</v>
      </c>
      <c r="P81" s="68">
        <f t="shared" si="12"/>
        <v>2500</v>
      </c>
      <c r="Q81" s="68">
        <f t="shared" si="14"/>
        <v>2500</v>
      </c>
      <c r="R81" s="80">
        <f t="shared" si="11"/>
        <v>0</v>
      </c>
      <c r="S81" s="51"/>
      <c r="T81" s="51" t="s">
        <v>1775</v>
      </c>
    </row>
    <row r="82" spans="1:20" s="34" customFormat="1" ht="15.75" customHeight="1">
      <c r="A82" s="51">
        <v>26</v>
      </c>
      <c r="B82" s="49" t="s">
        <v>115</v>
      </c>
      <c r="C82" s="49" t="s">
        <v>115</v>
      </c>
      <c r="D82" s="49" t="s">
        <v>115</v>
      </c>
      <c r="E82" s="60"/>
      <c r="F82" s="49" t="s">
        <v>133</v>
      </c>
      <c r="G82" s="49" t="s">
        <v>117</v>
      </c>
      <c r="H82" s="49" t="s">
        <v>135</v>
      </c>
      <c r="I82" s="112" t="s">
        <v>119</v>
      </c>
      <c r="J82" s="67">
        <v>1500</v>
      </c>
      <c r="K82" s="67">
        <v>1500</v>
      </c>
      <c r="L82" s="49">
        <v>2</v>
      </c>
      <c r="M82" s="49">
        <v>2</v>
      </c>
      <c r="N82" s="49">
        <v>3</v>
      </c>
      <c r="O82" s="49">
        <v>3</v>
      </c>
      <c r="P82" s="68">
        <f t="shared" si="12"/>
        <v>9000</v>
      </c>
      <c r="Q82" s="68">
        <f t="shared" si="14"/>
        <v>9000</v>
      </c>
      <c r="R82" s="80">
        <f t="shared" si="11"/>
        <v>0</v>
      </c>
      <c r="S82" s="51"/>
      <c r="T82" s="51" t="s">
        <v>1775</v>
      </c>
    </row>
    <row r="83" spans="1:20" s="35" customFormat="1" ht="15.75" customHeight="1">
      <c r="A83" s="77"/>
      <c r="B83" s="43" t="s">
        <v>115</v>
      </c>
      <c r="C83" s="43" t="s">
        <v>115</v>
      </c>
      <c r="D83" s="43" t="s">
        <v>115</v>
      </c>
      <c r="E83" s="85"/>
      <c r="F83" s="43" t="s">
        <v>136</v>
      </c>
      <c r="G83" s="43" t="s">
        <v>117</v>
      </c>
      <c r="H83" s="43" t="s">
        <v>137</v>
      </c>
      <c r="I83" s="58" t="s">
        <v>119</v>
      </c>
      <c r="J83" s="89"/>
      <c r="K83" s="89">
        <v>1000</v>
      </c>
      <c r="L83" s="43"/>
      <c r="M83" s="43">
        <v>2</v>
      </c>
      <c r="N83" s="43"/>
      <c r="O83" s="43">
        <v>1</v>
      </c>
      <c r="P83" s="66"/>
      <c r="Q83" s="66">
        <f t="shared" si="14"/>
        <v>2000</v>
      </c>
      <c r="R83" s="92">
        <f t="shared" si="11"/>
        <v>2000</v>
      </c>
      <c r="S83" s="77"/>
      <c r="T83" s="51" t="s">
        <v>1775</v>
      </c>
    </row>
    <row r="84" spans="1:20" s="35" customFormat="1" ht="15.75" customHeight="1">
      <c r="A84" s="77"/>
      <c r="B84" s="43" t="s">
        <v>115</v>
      </c>
      <c r="C84" s="43" t="s">
        <v>115</v>
      </c>
      <c r="D84" s="43" t="s">
        <v>115</v>
      </c>
      <c r="E84" s="85"/>
      <c r="F84" s="43" t="s">
        <v>138</v>
      </c>
      <c r="G84" s="43" t="s">
        <v>117</v>
      </c>
      <c r="H84" s="43" t="s">
        <v>139</v>
      </c>
      <c r="I84" s="58" t="s">
        <v>119</v>
      </c>
      <c r="J84" s="89"/>
      <c r="K84" s="89">
        <v>1500</v>
      </c>
      <c r="L84" s="43"/>
      <c r="M84" s="43">
        <v>3</v>
      </c>
      <c r="N84" s="43"/>
      <c r="O84" s="43">
        <v>1</v>
      </c>
      <c r="P84" s="66"/>
      <c r="Q84" s="66">
        <f t="shared" si="14"/>
        <v>4500</v>
      </c>
      <c r="R84" s="92">
        <f t="shared" si="11"/>
        <v>4500</v>
      </c>
      <c r="S84" s="77"/>
      <c r="T84" s="51" t="s">
        <v>1775</v>
      </c>
    </row>
    <row r="85" spans="1:20" s="35" customFormat="1" ht="15.75" customHeight="1">
      <c r="A85" s="77"/>
      <c r="B85" s="43" t="s">
        <v>115</v>
      </c>
      <c r="C85" s="43" t="s">
        <v>115</v>
      </c>
      <c r="D85" s="43" t="s">
        <v>115</v>
      </c>
      <c r="E85" s="85"/>
      <c r="F85" s="43" t="s">
        <v>138</v>
      </c>
      <c r="G85" s="43" t="s">
        <v>140</v>
      </c>
      <c r="H85" s="43" t="s">
        <v>141</v>
      </c>
      <c r="I85" s="58" t="s">
        <v>119</v>
      </c>
      <c r="J85" s="89"/>
      <c r="K85" s="89">
        <v>1800</v>
      </c>
      <c r="L85" s="43"/>
      <c r="M85" s="43">
        <v>3</v>
      </c>
      <c r="N85" s="43"/>
      <c r="O85" s="43">
        <v>1</v>
      </c>
      <c r="P85" s="66"/>
      <c r="Q85" s="66">
        <f t="shared" si="14"/>
        <v>5400</v>
      </c>
      <c r="R85" s="92">
        <f t="shared" si="11"/>
        <v>5400</v>
      </c>
      <c r="S85" s="77"/>
      <c r="T85" s="51" t="s">
        <v>1775</v>
      </c>
    </row>
    <row r="86" spans="1:20" s="34" customFormat="1" ht="15.75" customHeight="1">
      <c r="A86" s="51">
        <v>27</v>
      </c>
      <c r="B86" s="49" t="s">
        <v>115</v>
      </c>
      <c r="C86" s="49" t="s">
        <v>115</v>
      </c>
      <c r="D86" s="49" t="s">
        <v>115</v>
      </c>
      <c r="E86" s="60"/>
      <c r="F86" s="49" t="s">
        <v>142</v>
      </c>
      <c r="G86" s="49" t="s">
        <v>143</v>
      </c>
      <c r="H86" s="49" t="s">
        <v>144</v>
      </c>
      <c r="I86" s="112" t="s">
        <v>76</v>
      </c>
      <c r="J86" s="67">
        <v>600</v>
      </c>
      <c r="K86" s="67">
        <v>2637.42</v>
      </c>
      <c r="L86" s="49">
        <v>2</v>
      </c>
      <c r="M86" s="49">
        <v>1</v>
      </c>
      <c r="N86" s="49">
        <v>2</v>
      </c>
      <c r="O86" s="49">
        <v>1</v>
      </c>
      <c r="P86" s="68">
        <f t="shared" si="12"/>
        <v>2400</v>
      </c>
      <c r="Q86" s="68">
        <f t="shared" si="14"/>
        <v>2637.42</v>
      </c>
      <c r="R86" s="80">
        <f t="shared" si="11"/>
        <v>237.42000000000007</v>
      </c>
      <c r="S86" s="51"/>
      <c r="T86" s="51" t="s">
        <v>1777</v>
      </c>
    </row>
    <row r="87" spans="1:20" s="34" customFormat="1" ht="15.75" customHeight="1">
      <c r="A87" s="51">
        <v>28</v>
      </c>
      <c r="B87" s="49" t="s">
        <v>115</v>
      </c>
      <c r="C87" s="49" t="s">
        <v>115</v>
      </c>
      <c r="D87" s="49" t="s">
        <v>115</v>
      </c>
      <c r="E87" s="60"/>
      <c r="F87" s="49" t="s">
        <v>142</v>
      </c>
      <c r="G87" s="49" t="s">
        <v>145</v>
      </c>
      <c r="H87" s="49" t="s">
        <v>146</v>
      </c>
      <c r="I87" s="112" t="s">
        <v>76</v>
      </c>
      <c r="J87" s="67">
        <v>600</v>
      </c>
      <c r="K87" s="67">
        <v>623</v>
      </c>
      <c r="L87" s="49">
        <v>2</v>
      </c>
      <c r="M87" s="49">
        <v>1</v>
      </c>
      <c r="N87" s="49">
        <v>2</v>
      </c>
      <c r="O87" s="49">
        <v>1</v>
      </c>
      <c r="P87" s="68">
        <f t="shared" si="12"/>
        <v>2400</v>
      </c>
      <c r="Q87" s="68">
        <f t="shared" si="14"/>
        <v>623</v>
      </c>
      <c r="R87" s="80">
        <f t="shared" si="11"/>
        <v>-1777</v>
      </c>
      <c r="S87" s="51"/>
      <c r="T87" s="51" t="s">
        <v>1775</v>
      </c>
    </row>
    <row r="88" spans="1:20" s="34" customFormat="1" ht="15.75" customHeight="1">
      <c r="A88" s="51">
        <v>29</v>
      </c>
      <c r="B88" s="49" t="s">
        <v>147</v>
      </c>
      <c r="C88" s="49" t="s">
        <v>147</v>
      </c>
      <c r="D88" s="49" t="s">
        <v>147</v>
      </c>
      <c r="E88" s="60"/>
      <c r="F88" s="49" t="s">
        <v>148</v>
      </c>
      <c r="G88" s="49" t="s">
        <v>149</v>
      </c>
      <c r="H88" s="49"/>
      <c r="I88" s="112" t="s">
        <v>76</v>
      </c>
      <c r="J88" s="67">
        <v>20</v>
      </c>
      <c r="K88" s="67">
        <v>10</v>
      </c>
      <c r="L88" s="49">
        <v>160</v>
      </c>
      <c r="M88" s="49">
        <v>89</v>
      </c>
      <c r="N88" s="49">
        <v>1</v>
      </c>
      <c r="O88" s="49">
        <v>1</v>
      </c>
      <c r="P88" s="68">
        <f t="shared" si="12"/>
        <v>3200</v>
      </c>
      <c r="Q88" s="68">
        <f t="shared" si="14"/>
        <v>890</v>
      </c>
      <c r="R88" s="80">
        <f t="shared" si="11"/>
        <v>-2310</v>
      </c>
      <c r="S88" s="51"/>
      <c r="T88" s="51" t="s">
        <v>1778</v>
      </c>
    </row>
    <row r="89" spans="1:20" s="34" customFormat="1" ht="15.75" customHeight="1">
      <c r="A89" s="51">
        <v>30</v>
      </c>
      <c r="B89" s="49" t="s">
        <v>147</v>
      </c>
      <c r="C89" s="49" t="s">
        <v>147</v>
      </c>
      <c r="D89" s="49" t="s">
        <v>147</v>
      </c>
      <c r="E89" s="60"/>
      <c r="F89" s="49" t="s">
        <v>148</v>
      </c>
      <c r="G89" s="49" t="s">
        <v>150</v>
      </c>
      <c r="H89" s="49" t="s">
        <v>151</v>
      </c>
      <c r="I89" s="112" t="s">
        <v>76</v>
      </c>
      <c r="J89" s="67">
        <v>350</v>
      </c>
      <c r="K89" s="67">
        <v>0</v>
      </c>
      <c r="L89" s="49">
        <v>1</v>
      </c>
      <c r="M89" s="49"/>
      <c r="N89" s="49">
        <v>1</v>
      </c>
      <c r="O89" s="49"/>
      <c r="P89" s="68">
        <f t="shared" si="12"/>
        <v>350</v>
      </c>
      <c r="Q89" s="68">
        <f t="shared" ref="Q89:Q92" si="18">K89*M89*O89</f>
        <v>0</v>
      </c>
      <c r="R89" s="80">
        <f t="shared" si="11"/>
        <v>-350</v>
      </c>
      <c r="S89" s="51"/>
      <c r="T89" s="51"/>
    </row>
    <row r="90" spans="1:20" s="34" customFormat="1" ht="14" customHeight="1">
      <c r="A90" s="51">
        <v>31</v>
      </c>
      <c r="B90" s="49" t="s">
        <v>8</v>
      </c>
      <c r="C90" s="49" t="s">
        <v>8</v>
      </c>
      <c r="D90" s="49" t="s">
        <v>8</v>
      </c>
      <c r="E90" s="60"/>
      <c r="F90" s="49" t="s">
        <v>152</v>
      </c>
      <c r="G90" s="49" t="s">
        <v>153</v>
      </c>
      <c r="H90" s="49" t="s">
        <v>154</v>
      </c>
      <c r="I90" s="112" t="s">
        <v>100</v>
      </c>
      <c r="J90" s="67">
        <v>500</v>
      </c>
      <c r="K90" s="67">
        <v>500</v>
      </c>
      <c r="L90" s="49">
        <v>5</v>
      </c>
      <c r="M90" s="49">
        <v>6</v>
      </c>
      <c r="N90" s="49">
        <v>2</v>
      </c>
      <c r="O90" s="49">
        <v>1</v>
      </c>
      <c r="P90" s="68">
        <f t="shared" si="12"/>
        <v>5000</v>
      </c>
      <c r="Q90" s="68">
        <f t="shared" ref="Q90:Q91" si="19">K90*M90*O90</f>
        <v>3000</v>
      </c>
      <c r="R90" s="80">
        <f t="shared" si="11"/>
        <v>-2000</v>
      </c>
      <c r="S90" s="49"/>
      <c r="T90" s="51" t="s">
        <v>1775</v>
      </c>
    </row>
    <row r="91" spans="1:20" s="34" customFormat="1" ht="30">
      <c r="A91" s="51">
        <v>32</v>
      </c>
      <c r="B91" s="49" t="s">
        <v>8</v>
      </c>
      <c r="C91" s="49" t="s">
        <v>8</v>
      </c>
      <c r="D91" s="49" t="s">
        <v>8</v>
      </c>
      <c r="E91" s="60"/>
      <c r="F91" s="49" t="s">
        <v>152</v>
      </c>
      <c r="G91" s="49" t="s">
        <v>155</v>
      </c>
      <c r="H91" s="49" t="s">
        <v>156</v>
      </c>
      <c r="I91" s="112" t="s">
        <v>100</v>
      </c>
      <c r="J91" s="67">
        <v>500</v>
      </c>
      <c r="K91" s="67">
        <v>500</v>
      </c>
      <c r="L91" s="49">
        <v>6</v>
      </c>
      <c r="M91" s="49">
        <v>6</v>
      </c>
      <c r="N91" s="49">
        <v>3</v>
      </c>
      <c r="O91" s="49">
        <v>3</v>
      </c>
      <c r="P91" s="68">
        <f t="shared" ref="P91" si="20">N91*L91*J91</f>
        <v>9000</v>
      </c>
      <c r="Q91" s="68">
        <f t="shared" si="19"/>
        <v>9000</v>
      </c>
      <c r="R91" s="80">
        <f t="shared" ref="R91" si="21">Q91-P91</f>
        <v>0</v>
      </c>
      <c r="S91" s="49"/>
      <c r="T91" s="51" t="s">
        <v>1775</v>
      </c>
    </row>
    <row r="92" spans="1:20" s="35" customFormat="1" ht="15">
      <c r="A92" s="77"/>
      <c r="B92" s="43" t="s">
        <v>157</v>
      </c>
      <c r="C92" s="115" t="s">
        <v>158</v>
      </c>
      <c r="D92" s="115" t="s">
        <v>159</v>
      </c>
      <c r="E92" s="85"/>
      <c r="F92" s="43" t="s">
        <v>160</v>
      </c>
      <c r="G92" s="43" t="s">
        <v>161</v>
      </c>
      <c r="H92" s="43" t="s">
        <v>162</v>
      </c>
      <c r="I92" s="58" t="s">
        <v>100</v>
      </c>
      <c r="J92" s="89"/>
      <c r="K92" s="89">
        <v>600</v>
      </c>
      <c r="L92" s="43"/>
      <c r="M92" s="43">
        <v>1</v>
      </c>
      <c r="N92" s="43"/>
      <c r="O92" s="43">
        <v>1</v>
      </c>
      <c r="P92" s="66">
        <f t="shared" si="12"/>
        <v>0</v>
      </c>
      <c r="Q92" s="66">
        <f t="shared" si="18"/>
        <v>600</v>
      </c>
      <c r="R92" s="92">
        <f t="shared" si="11"/>
        <v>600</v>
      </c>
      <c r="S92" s="43"/>
      <c r="T92" s="51" t="s">
        <v>1779</v>
      </c>
    </row>
    <row r="93" spans="1:20">
      <c r="A93" s="135" t="s">
        <v>69</v>
      </c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83"/>
      <c r="P93" s="90">
        <f>SUM(P55:P92)</f>
        <v>966180</v>
      </c>
      <c r="Q93" s="90">
        <f>SUM(Q55:Q92)</f>
        <v>575167.32000000007</v>
      </c>
      <c r="R93" s="90">
        <f>P93-Q93</f>
        <v>391012.67999999993</v>
      </c>
      <c r="S93" s="40"/>
      <c r="T93" s="40"/>
    </row>
    <row r="94" spans="1:20" ht="21">
      <c r="A94" s="141" t="s">
        <v>163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3"/>
      <c r="S94" s="143"/>
      <c r="T94" s="143"/>
    </row>
    <row r="95" spans="1:20" ht="15">
      <c r="A95" s="41" t="s">
        <v>35</v>
      </c>
      <c r="B95" s="41" t="s">
        <v>36</v>
      </c>
      <c r="C95" s="41" t="s">
        <v>37</v>
      </c>
      <c r="D95" s="41" t="s">
        <v>38</v>
      </c>
      <c r="E95" s="59" t="s">
        <v>39</v>
      </c>
      <c r="F95" s="41" t="s">
        <v>40</v>
      </c>
      <c r="G95" s="41" t="s">
        <v>41</v>
      </c>
      <c r="H95" s="41" t="s">
        <v>42</v>
      </c>
      <c r="I95" s="41" t="s">
        <v>43</v>
      </c>
      <c r="J95" s="61" t="s">
        <v>44</v>
      </c>
      <c r="K95" s="62" t="s">
        <v>45</v>
      </c>
      <c r="L95" s="41" t="s">
        <v>46</v>
      </c>
      <c r="M95" s="62" t="s">
        <v>47</v>
      </c>
      <c r="N95" s="41" t="s">
        <v>48</v>
      </c>
      <c r="O95" s="62" t="s">
        <v>49</v>
      </c>
      <c r="P95" s="61" t="s">
        <v>50</v>
      </c>
      <c r="Q95" s="62" t="s">
        <v>51</v>
      </c>
      <c r="R95" s="61" t="s">
        <v>52</v>
      </c>
      <c r="S95" s="61" t="s">
        <v>53</v>
      </c>
      <c r="T95" s="79" t="s">
        <v>54</v>
      </c>
    </row>
    <row r="96" spans="1:20">
      <c r="A96" s="139" t="s">
        <v>71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4"/>
    </row>
    <row r="97" spans="1:20" s="34" customFormat="1" ht="18.5" customHeight="1">
      <c r="A97" s="51">
        <v>1</v>
      </c>
      <c r="B97" s="49" t="s">
        <v>164</v>
      </c>
      <c r="C97" s="49" t="s">
        <v>164</v>
      </c>
      <c r="D97" s="49" t="s">
        <v>164</v>
      </c>
      <c r="E97" s="60"/>
      <c r="F97" s="49" t="s">
        <v>165</v>
      </c>
      <c r="G97" s="49" t="s">
        <v>166</v>
      </c>
      <c r="H97" s="49" t="s">
        <v>167</v>
      </c>
      <c r="I97" s="112" t="s">
        <v>168</v>
      </c>
      <c r="J97" s="67">
        <v>60</v>
      </c>
      <c r="K97" s="67">
        <v>60</v>
      </c>
      <c r="L97" s="49">
        <v>4</v>
      </c>
      <c r="M97" s="49">
        <v>6</v>
      </c>
      <c r="N97" s="49">
        <v>1</v>
      </c>
      <c r="O97" s="49">
        <v>1</v>
      </c>
      <c r="P97" s="68">
        <f>N97*L97*J97</f>
        <v>240</v>
      </c>
      <c r="Q97" s="68">
        <f>K97*M97*O97</f>
        <v>360</v>
      </c>
      <c r="R97" s="80">
        <f>Q97-P97</f>
        <v>120</v>
      </c>
      <c r="S97" s="51"/>
      <c r="T97" s="51" t="s">
        <v>1775</v>
      </c>
    </row>
    <row r="98" spans="1:20" s="34" customFormat="1" ht="18.5" customHeight="1">
      <c r="A98" s="51">
        <v>2</v>
      </c>
      <c r="B98" s="49" t="s">
        <v>164</v>
      </c>
      <c r="C98" s="49" t="s">
        <v>164</v>
      </c>
      <c r="D98" s="49" t="s">
        <v>164</v>
      </c>
      <c r="E98" s="60"/>
      <c r="F98" s="49" t="s">
        <v>165</v>
      </c>
      <c r="G98" s="49" t="s">
        <v>169</v>
      </c>
      <c r="H98" s="49" t="s">
        <v>170</v>
      </c>
      <c r="I98" s="112" t="s">
        <v>168</v>
      </c>
      <c r="J98" s="67">
        <v>10</v>
      </c>
      <c r="K98" s="67">
        <v>15</v>
      </c>
      <c r="L98" s="49">
        <v>20</v>
      </c>
      <c r="M98" s="49">
        <v>30</v>
      </c>
      <c r="N98" s="49">
        <v>2</v>
      </c>
      <c r="O98" s="49">
        <v>1</v>
      </c>
      <c r="P98" s="68">
        <f t="shared" ref="P98:P111" si="22">N98*L98*J98</f>
        <v>400</v>
      </c>
      <c r="Q98" s="68">
        <f>K98*M98*O98</f>
        <v>450</v>
      </c>
      <c r="R98" s="80">
        <f t="shared" ref="R98:R112" si="23">Q98-P98</f>
        <v>50</v>
      </c>
      <c r="S98" s="51"/>
      <c r="T98" s="51" t="s">
        <v>1775</v>
      </c>
    </row>
    <row r="99" spans="1:20" s="34" customFormat="1" ht="18.5" customHeight="1">
      <c r="A99" s="51">
        <v>3</v>
      </c>
      <c r="B99" s="49" t="s">
        <v>164</v>
      </c>
      <c r="C99" s="49" t="s">
        <v>164</v>
      </c>
      <c r="D99" s="49" t="s">
        <v>164</v>
      </c>
      <c r="E99" s="60"/>
      <c r="F99" s="49" t="s">
        <v>165</v>
      </c>
      <c r="G99" s="49" t="s">
        <v>171</v>
      </c>
      <c r="H99" s="49"/>
      <c r="I99" s="112" t="s">
        <v>168</v>
      </c>
      <c r="J99" s="67">
        <v>5</v>
      </c>
      <c r="K99" s="67">
        <v>5</v>
      </c>
      <c r="L99" s="49">
        <v>200</v>
      </c>
      <c r="M99" s="49">
        <v>240</v>
      </c>
      <c r="N99" s="49">
        <v>1</v>
      </c>
      <c r="O99" s="49">
        <v>1</v>
      </c>
      <c r="P99" s="68">
        <f t="shared" si="22"/>
        <v>1000</v>
      </c>
      <c r="Q99" s="68">
        <f t="shared" ref="Q99:Q112" si="24">K99*M99*O99</f>
        <v>1200</v>
      </c>
      <c r="R99" s="80">
        <f t="shared" si="23"/>
        <v>200</v>
      </c>
      <c r="S99" s="51"/>
      <c r="T99" s="51" t="s">
        <v>1780</v>
      </c>
    </row>
    <row r="100" spans="1:20" s="34" customFormat="1" ht="18.5" customHeight="1">
      <c r="A100" s="51">
        <v>4</v>
      </c>
      <c r="B100" s="49" t="s">
        <v>164</v>
      </c>
      <c r="C100" s="49" t="s">
        <v>164</v>
      </c>
      <c r="D100" s="49" t="s">
        <v>164</v>
      </c>
      <c r="E100" s="60"/>
      <c r="F100" s="49" t="s">
        <v>165</v>
      </c>
      <c r="G100" s="116" t="s">
        <v>172</v>
      </c>
      <c r="H100" s="49" t="s">
        <v>173</v>
      </c>
      <c r="I100" s="112" t="s">
        <v>168</v>
      </c>
      <c r="J100" s="67">
        <v>3000</v>
      </c>
      <c r="K100" s="67">
        <v>2</v>
      </c>
      <c r="L100" s="49">
        <v>1</v>
      </c>
      <c r="M100" s="49">
        <v>200</v>
      </c>
      <c r="N100" s="49">
        <v>1</v>
      </c>
      <c r="O100" s="49">
        <v>1</v>
      </c>
      <c r="P100" s="68">
        <f t="shared" si="22"/>
        <v>3000</v>
      </c>
      <c r="Q100" s="68">
        <f t="shared" si="24"/>
        <v>400</v>
      </c>
      <c r="R100" s="80">
        <f t="shared" si="23"/>
        <v>-2600</v>
      </c>
      <c r="S100" s="51"/>
      <c r="T100" s="51" t="s">
        <v>1780</v>
      </c>
    </row>
    <row r="101" spans="1:20" s="34" customFormat="1" ht="18.5" customHeight="1">
      <c r="A101" s="51"/>
      <c r="B101" s="49" t="s">
        <v>164</v>
      </c>
      <c r="C101" s="49" t="s">
        <v>164</v>
      </c>
      <c r="D101" s="49" t="s">
        <v>164</v>
      </c>
      <c r="E101" s="60"/>
      <c r="F101" s="49" t="s">
        <v>165</v>
      </c>
      <c r="G101" s="117"/>
      <c r="H101" s="49" t="s">
        <v>174</v>
      </c>
      <c r="I101" s="112" t="s">
        <v>168</v>
      </c>
      <c r="J101" s="67"/>
      <c r="K101" s="67">
        <v>120</v>
      </c>
      <c r="L101" s="49"/>
      <c r="M101" s="49">
        <v>4</v>
      </c>
      <c r="N101" s="49"/>
      <c r="O101" s="49">
        <v>1</v>
      </c>
      <c r="P101" s="68">
        <f t="shared" si="22"/>
        <v>0</v>
      </c>
      <c r="Q101" s="68">
        <f t="shared" si="24"/>
        <v>480</v>
      </c>
      <c r="R101" s="80">
        <f t="shared" si="23"/>
        <v>480</v>
      </c>
      <c r="S101" s="51"/>
      <c r="T101" s="51" t="s">
        <v>1775</v>
      </c>
    </row>
    <row r="102" spans="1:20" s="34" customFormat="1" ht="18.5" customHeight="1">
      <c r="A102" s="51"/>
      <c r="B102" s="49" t="s">
        <v>164</v>
      </c>
      <c r="C102" s="49" t="s">
        <v>164</v>
      </c>
      <c r="D102" s="49" t="s">
        <v>164</v>
      </c>
      <c r="E102" s="60"/>
      <c r="F102" s="49" t="s">
        <v>165</v>
      </c>
      <c r="G102" s="117"/>
      <c r="H102" s="49" t="s">
        <v>175</v>
      </c>
      <c r="I102" s="112" t="s">
        <v>168</v>
      </c>
      <c r="J102" s="67"/>
      <c r="K102" s="67">
        <v>5</v>
      </c>
      <c r="L102" s="49"/>
      <c r="M102" s="49">
        <v>200</v>
      </c>
      <c r="N102" s="49"/>
      <c r="O102" s="49">
        <v>1</v>
      </c>
      <c r="P102" s="68">
        <f t="shared" si="22"/>
        <v>0</v>
      </c>
      <c r="Q102" s="68">
        <f t="shared" si="24"/>
        <v>1000</v>
      </c>
      <c r="R102" s="80">
        <f t="shared" si="23"/>
        <v>1000</v>
      </c>
      <c r="S102" s="51"/>
      <c r="T102" s="51" t="s">
        <v>1780</v>
      </c>
    </row>
    <row r="103" spans="1:20" s="34" customFormat="1" ht="18.5" customHeight="1">
      <c r="A103" s="51"/>
      <c r="B103" s="49" t="s">
        <v>164</v>
      </c>
      <c r="C103" s="49" t="s">
        <v>164</v>
      </c>
      <c r="D103" s="49" t="s">
        <v>164</v>
      </c>
      <c r="E103" s="60"/>
      <c r="F103" s="49" t="s">
        <v>165</v>
      </c>
      <c r="G103" s="117"/>
      <c r="H103" s="49" t="s">
        <v>176</v>
      </c>
      <c r="I103" s="112" t="s">
        <v>168</v>
      </c>
      <c r="J103" s="67"/>
      <c r="K103" s="67">
        <v>1</v>
      </c>
      <c r="L103" s="49"/>
      <c r="M103" s="49">
        <v>200</v>
      </c>
      <c r="N103" s="49"/>
      <c r="O103" s="49">
        <v>1</v>
      </c>
      <c r="P103" s="68">
        <f t="shared" si="22"/>
        <v>0</v>
      </c>
      <c r="Q103" s="68">
        <f t="shared" si="24"/>
        <v>200</v>
      </c>
      <c r="R103" s="80">
        <f t="shared" si="23"/>
        <v>200</v>
      </c>
      <c r="S103" s="51"/>
      <c r="T103" s="51" t="s">
        <v>1780</v>
      </c>
    </row>
    <row r="104" spans="1:20" s="34" customFormat="1" ht="18.5" customHeight="1">
      <c r="A104" s="51"/>
      <c r="B104" s="49" t="s">
        <v>164</v>
      </c>
      <c r="C104" s="49" t="s">
        <v>164</v>
      </c>
      <c r="D104" s="49" t="s">
        <v>164</v>
      </c>
      <c r="E104" s="60"/>
      <c r="F104" s="49" t="s">
        <v>165</v>
      </c>
      <c r="G104" s="118"/>
      <c r="H104" s="49" t="s">
        <v>177</v>
      </c>
      <c r="I104" s="112" t="s">
        <v>168</v>
      </c>
      <c r="J104" s="67"/>
      <c r="K104" s="67">
        <v>3.9940000000000002</v>
      </c>
      <c r="L104" s="49"/>
      <c r="M104" s="49">
        <v>215</v>
      </c>
      <c r="N104" s="49"/>
      <c r="O104" s="49">
        <v>1</v>
      </c>
      <c r="P104" s="68">
        <f t="shared" si="22"/>
        <v>0</v>
      </c>
      <c r="Q104" s="68">
        <f t="shared" si="24"/>
        <v>858.71</v>
      </c>
      <c r="R104" s="80">
        <f t="shared" si="23"/>
        <v>858.71</v>
      </c>
      <c r="S104" s="51"/>
      <c r="T104" s="51" t="s">
        <v>1781</v>
      </c>
    </row>
    <row r="105" spans="1:20" s="34" customFormat="1" ht="31" customHeight="1">
      <c r="A105" s="51">
        <v>5</v>
      </c>
      <c r="B105" s="49" t="s">
        <v>164</v>
      </c>
      <c r="C105" s="49" t="s">
        <v>164</v>
      </c>
      <c r="D105" s="49" t="s">
        <v>164</v>
      </c>
      <c r="E105" s="60"/>
      <c r="F105" s="49" t="s">
        <v>164</v>
      </c>
      <c r="G105" s="49" t="s">
        <v>178</v>
      </c>
      <c r="H105" s="49" t="s">
        <v>1767</v>
      </c>
      <c r="I105" s="112" t="s">
        <v>76</v>
      </c>
      <c r="J105" s="67">
        <v>3000</v>
      </c>
      <c r="K105" s="67">
        <v>1404.1</v>
      </c>
      <c r="L105" s="49">
        <v>1</v>
      </c>
      <c r="M105" s="49">
        <v>1</v>
      </c>
      <c r="N105" s="49">
        <v>1</v>
      </c>
      <c r="O105" s="49">
        <v>1</v>
      </c>
      <c r="P105" s="68">
        <f t="shared" si="22"/>
        <v>3000</v>
      </c>
      <c r="Q105" s="68">
        <f t="shared" si="24"/>
        <v>1404.1</v>
      </c>
      <c r="R105" s="80">
        <f t="shared" si="23"/>
        <v>-1595.9</v>
      </c>
      <c r="S105" s="51"/>
      <c r="T105" s="51" t="s">
        <v>1782</v>
      </c>
    </row>
    <row r="106" spans="1:20" s="34" customFormat="1" ht="15.75" customHeight="1">
      <c r="A106" s="51">
        <v>6</v>
      </c>
      <c r="B106" s="49" t="s">
        <v>179</v>
      </c>
      <c r="C106" s="49" t="s">
        <v>179</v>
      </c>
      <c r="D106" s="49" t="s">
        <v>179</v>
      </c>
      <c r="E106" s="60"/>
      <c r="F106" s="49" t="s">
        <v>180</v>
      </c>
      <c r="G106" s="34" t="s">
        <v>181</v>
      </c>
      <c r="H106" s="49" t="s">
        <v>182</v>
      </c>
      <c r="I106" s="112" t="s">
        <v>108</v>
      </c>
      <c r="J106" s="67">
        <v>5</v>
      </c>
      <c r="K106" s="67">
        <v>3110</v>
      </c>
      <c r="L106" s="49">
        <v>200</v>
      </c>
      <c r="M106" s="49">
        <v>1</v>
      </c>
      <c r="N106" s="49">
        <v>1</v>
      </c>
      <c r="O106" s="49">
        <v>1</v>
      </c>
      <c r="P106" s="68">
        <f t="shared" si="22"/>
        <v>1000</v>
      </c>
      <c r="Q106" s="68">
        <f t="shared" si="24"/>
        <v>3110</v>
      </c>
      <c r="R106" s="80">
        <f t="shared" si="23"/>
        <v>2110</v>
      </c>
      <c r="S106" s="51"/>
      <c r="T106" s="51" t="s">
        <v>1783</v>
      </c>
    </row>
    <row r="107" spans="1:20" s="34" customFormat="1" ht="18.5" customHeight="1">
      <c r="A107" s="51">
        <v>7</v>
      </c>
      <c r="B107" s="49" t="s">
        <v>164</v>
      </c>
      <c r="C107" s="49" t="s">
        <v>164</v>
      </c>
      <c r="D107" s="49" t="s">
        <v>164</v>
      </c>
      <c r="E107" s="60"/>
      <c r="F107" s="49" t="s">
        <v>164</v>
      </c>
      <c r="G107" s="49" t="s">
        <v>183</v>
      </c>
      <c r="H107" s="49" t="s">
        <v>184</v>
      </c>
      <c r="I107" s="112" t="s">
        <v>76</v>
      </c>
      <c r="J107" s="67">
        <v>3.8</v>
      </c>
      <c r="K107" s="67">
        <v>3.9369000000000001</v>
      </c>
      <c r="L107" s="49">
        <v>1000</v>
      </c>
      <c r="M107" s="49">
        <v>1300</v>
      </c>
      <c r="N107" s="49">
        <v>1</v>
      </c>
      <c r="O107" s="49">
        <v>1</v>
      </c>
      <c r="P107" s="68">
        <f t="shared" si="22"/>
        <v>3800</v>
      </c>
      <c r="Q107" s="68">
        <f t="shared" si="24"/>
        <v>5117.97</v>
      </c>
      <c r="R107" s="80">
        <f t="shared" si="23"/>
        <v>1317.9700000000003</v>
      </c>
      <c r="S107" s="51" t="s">
        <v>185</v>
      </c>
      <c r="T107" s="51" t="s">
        <v>1784</v>
      </c>
    </row>
    <row r="108" spans="1:20" s="34" customFormat="1" ht="42" customHeight="1">
      <c r="A108" s="51">
        <v>8</v>
      </c>
      <c r="B108" s="49" t="s">
        <v>164</v>
      </c>
      <c r="C108" s="49" t="s">
        <v>164</v>
      </c>
      <c r="D108" s="49" t="s">
        <v>164</v>
      </c>
      <c r="E108" s="60"/>
      <c r="F108" s="49" t="s">
        <v>164</v>
      </c>
      <c r="G108" s="49" t="s">
        <v>186</v>
      </c>
      <c r="H108" s="49" t="s">
        <v>1768</v>
      </c>
      <c r="I108" s="112" t="s">
        <v>76</v>
      </c>
      <c r="J108" s="67">
        <v>5000</v>
      </c>
      <c r="K108" s="67">
        <v>1500</v>
      </c>
      <c r="L108" s="49">
        <v>1</v>
      </c>
      <c r="M108" s="49">
        <v>1</v>
      </c>
      <c r="N108" s="49">
        <v>1</v>
      </c>
      <c r="O108" s="49">
        <v>1</v>
      </c>
      <c r="P108" s="68">
        <f t="shared" si="22"/>
        <v>5000</v>
      </c>
      <c r="Q108" s="68">
        <f t="shared" si="24"/>
        <v>1500</v>
      </c>
      <c r="R108" s="80">
        <f t="shared" si="23"/>
        <v>-3500</v>
      </c>
      <c r="S108" s="51"/>
      <c r="T108" s="51" t="s">
        <v>1785</v>
      </c>
    </row>
    <row r="109" spans="1:20" s="34" customFormat="1" ht="18.5" customHeight="1">
      <c r="A109" s="51">
        <v>9</v>
      </c>
      <c r="B109" s="49" t="s">
        <v>164</v>
      </c>
      <c r="C109" s="49" t="s">
        <v>164</v>
      </c>
      <c r="D109" s="49" t="s">
        <v>164</v>
      </c>
      <c r="E109" s="60"/>
      <c r="F109" s="49" t="s">
        <v>164</v>
      </c>
      <c r="G109" s="49" t="s">
        <v>187</v>
      </c>
      <c r="H109" s="49" t="s">
        <v>188</v>
      </c>
      <c r="I109" s="112" t="s">
        <v>76</v>
      </c>
      <c r="J109" s="67">
        <v>3000</v>
      </c>
      <c r="K109" s="67">
        <v>990</v>
      </c>
      <c r="L109" s="49">
        <v>1</v>
      </c>
      <c r="M109" s="49">
        <v>1</v>
      </c>
      <c r="N109" s="49">
        <v>1</v>
      </c>
      <c r="O109" s="49">
        <v>1</v>
      </c>
      <c r="P109" s="68">
        <f t="shared" si="22"/>
        <v>3000</v>
      </c>
      <c r="Q109" s="68">
        <f t="shared" si="24"/>
        <v>990</v>
      </c>
      <c r="R109" s="80">
        <f t="shared" si="23"/>
        <v>-2010</v>
      </c>
      <c r="S109" s="51"/>
      <c r="T109" s="51" t="s">
        <v>1774</v>
      </c>
    </row>
    <row r="110" spans="1:20" s="34" customFormat="1" ht="18.5" customHeight="1">
      <c r="A110" s="51">
        <v>10</v>
      </c>
      <c r="B110" s="49" t="s">
        <v>164</v>
      </c>
      <c r="C110" s="49" t="s">
        <v>164</v>
      </c>
      <c r="D110" s="49" t="s">
        <v>164</v>
      </c>
      <c r="E110" s="60"/>
      <c r="F110" s="49" t="s">
        <v>164</v>
      </c>
      <c r="G110" s="49" t="s">
        <v>189</v>
      </c>
      <c r="H110" s="49" t="s">
        <v>190</v>
      </c>
      <c r="I110" s="112" t="s">
        <v>76</v>
      </c>
      <c r="J110" s="67">
        <v>140</v>
      </c>
      <c r="K110" s="67">
        <v>141</v>
      </c>
      <c r="L110" s="49">
        <v>200</v>
      </c>
      <c r="M110" s="49">
        <v>200</v>
      </c>
      <c r="N110" s="49">
        <v>1</v>
      </c>
      <c r="O110" s="49">
        <v>1</v>
      </c>
      <c r="P110" s="68">
        <f t="shared" si="22"/>
        <v>28000</v>
      </c>
      <c r="Q110" s="68">
        <f t="shared" si="24"/>
        <v>28200</v>
      </c>
      <c r="R110" s="80">
        <f t="shared" si="23"/>
        <v>200</v>
      </c>
      <c r="S110" s="51" t="s">
        <v>185</v>
      </c>
      <c r="T110" s="51" t="s">
        <v>1786</v>
      </c>
    </row>
    <row r="111" spans="1:20" s="34" customFormat="1" ht="18.5" customHeight="1">
      <c r="A111" s="51">
        <v>11</v>
      </c>
      <c r="B111" s="49" t="s">
        <v>164</v>
      </c>
      <c r="C111" s="49" t="s">
        <v>164</v>
      </c>
      <c r="D111" s="49" t="s">
        <v>164</v>
      </c>
      <c r="E111" s="60"/>
      <c r="F111" s="49" t="s">
        <v>164</v>
      </c>
      <c r="G111" s="49" t="s">
        <v>191</v>
      </c>
      <c r="H111" s="49" t="s">
        <v>192</v>
      </c>
      <c r="I111" s="112" t="s">
        <v>76</v>
      </c>
      <c r="J111" s="67">
        <v>75</v>
      </c>
      <c r="K111" s="67">
        <v>78.23</v>
      </c>
      <c r="L111" s="49">
        <v>200</v>
      </c>
      <c r="M111" s="49">
        <v>200</v>
      </c>
      <c r="N111" s="49">
        <v>1</v>
      </c>
      <c r="O111" s="49">
        <v>1</v>
      </c>
      <c r="P111" s="68">
        <f t="shared" si="22"/>
        <v>15000</v>
      </c>
      <c r="Q111" s="68">
        <f t="shared" si="24"/>
        <v>15646</v>
      </c>
      <c r="R111" s="80">
        <f t="shared" ref="R111" si="25">Q111-P111</f>
        <v>646</v>
      </c>
      <c r="S111" s="51"/>
      <c r="T111" s="51" t="s">
        <v>1787</v>
      </c>
    </row>
    <row r="112" spans="1:20" s="35" customFormat="1" ht="18.5" customHeight="1">
      <c r="A112" s="77"/>
      <c r="B112" s="43" t="s">
        <v>164</v>
      </c>
      <c r="C112" s="43" t="s">
        <v>164</v>
      </c>
      <c r="D112" s="43" t="s">
        <v>193</v>
      </c>
      <c r="E112" s="85"/>
      <c r="F112" s="43" t="s">
        <v>193</v>
      </c>
      <c r="G112" s="43" t="s">
        <v>193</v>
      </c>
      <c r="H112" s="43" t="s">
        <v>194</v>
      </c>
      <c r="I112" s="58" t="s">
        <v>76</v>
      </c>
      <c r="J112" s="89"/>
      <c r="K112" s="89">
        <v>919.6</v>
      </c>
      <c r="L112" s="43"/>
      <c r="M112" s="43">
        <v>1</v>
      </c>
      <c r="N112" s="43"/>
      <c r="O112" s="43">
        <v>1</v>
      </c>
      <c r="P112" s="66">
        <f t="shared" ref="P112" si="26">N112*L112*J112</f>
        <v>0</v>
      </c>
      <c r="Q112" s="66">
        <f t="shared" si="24"/>
        <v>919.6</v>
      </c>
      <c r="R112" s="92">
        <f t="shared" si="23"/>
        <v>919.6</v>
      </c>
      <c r="S112" s="77"/>
      <c r="T112" s="77" t="s">
        <v>1788</v>
      </c>
    </row>
    <row r="113" spans="1:20">
      <c r="A113" s="135" t="s">
        <v>69</v>
      </c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83"/>
      <c r="P113" s="90">
        <f>SUM(P97:P112)</f>
        <v>63440</v>
      </c>
      <c r="Q113" s="90">
        <f>SUM(Q97:Q112)</f>
        <v>61836.38</v>
      </c>
      <c r="R113" s="90">
        <f>P113-Q113</f>
        <v>1603.6200000000026</v>
      </c>
      <c r="S113" s="40"/>
      <c r="T113" s="40"/>
    </row>
    <row r="114" spans="1:20" ht="21">
      <c r="A114" s="141" t="s">
        <v>195</v>
      </c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3"/>
      <c r="S114" s="143"/>
      <c r="T114" s="143"/>
    </row>
    <row r="115" spans="1:20" ht="15">
      <c r="A115" s="41" t="s">
        <v>35</v>
      </c>
      <c r="B115" s="41" t="s">
        <v>36</v>
      </c>
      <c r="C115" s="41" t="s">
        <v>37</v>
      </c>
      <c r="D115" s="41" t="s">
        <v>38</v>
      </c>
      <c r="E115" s="59" t="s">
        <v>39</v>
      </c>
      <c r="F115" s="41" t="s">
        <v>40</v>
      </c>
      <c r="G115" s="41" t="s">
        <v>41</v>
      </c>
      <c r="H115" s="41" t="s">
        <v>42</v>
      </c>
      <c r="I115" s="41" t="s">
        <v>43</v>
      </c>
      <c r="J115" s="61" t="s">
        <v>44</v>
      </c>
      <c r="K115" s="62" t="s">
        <v>45</v>
      </c>
      <c r="L115" s="41" t="s">
        <v>46</v>
      </c>
      <c r="M115" s="62" t="s">
        <v>47</v>
      </c>
      <c r="N115" s="41" t="s">
        <v>48</v>
      </c>
      <c r="O115" s="62" t="s">
        <v>49</v>
      </c>
      <c r="P115" s="61" t="s">
        <v>50</v>
      </c>
      <c r="Q115" s="62" t="s">
        <v>51</v>
      </c>
      <c r="R115" s="61" t="s">
        <v>52</v>
      </c>
      <c r="S115" s="61" t="s">
        <v>53</v>
      </c>
      <c r="T115" s="79" t="s">
        <v>54</v>
      </c>
    </row>
    <row r="116" spans="1:20">
      <c r="A116" s="40">
        <v>1</v>
      </c>
      <c r="B116" s="40"/>
      <c r="C116" s="40"/>
      <c r="D116" s="43"/>
      <c r="E116" s="87"/>
      <c r="F116" s="43"/>
      <c r="G116" s="43"/>
      <c r="H116" s="43"/>
      <c r="I116" s="43"/>
      <c r="J116" s="66"/>
      <c r="K116" s="43"/>
      <c r="L116" s="43"/>
      <c r="M116" s="43"/>
      <c r="N116" s="43"/>
      <c r="O116" s="43"/>
      <c r="P116" s="70">
        <f t="shared" ref="P116:P117" si="27">N116*L116*J116</f>
        <v>0</v>
      </c>
      <c r="Q116" s="70">
        <f t="shared" ref="Q116:Q117" si="28">K116*M116*O116</f>
        <v>0</v>
      </c>
      <c r="R116" s="76">
        <f t="shared" ref="R116:R118" si="29">Q116-P116</f>
        <v>0</v>
      </c>
      <c r="S116" s="40"/>
      <c r="T116" s="40"/>
    </row>
    <row r="117" spans="1:20">
      <c r="A117" s="40">
        <v>2</v>
      </c>
      <c r="B117" s="40"/>
      <c r="C117" s="40"/>
      <c r="D117" s="43"/>
      <c r="E117" s="87"/>
      <c r="F117" s="43"/>
      <c r="G117" s="86"/>
      <c r="H117" s="43"/>
      <c r="I117" s="43"/>
      <c r="J117" s="66"/>
      <c r="K117" s="43"/>
      <c r="L117" s="43"/>
      <c r="M117" s="43"/>
      <c r="N117" s="43"/>
      <c r="O117" s="43"/>
      <c r="P117" s="70">
        <f t="shared" si="27"/>
        <v>0</v>
      </c>
      <c r="Q117" s="70">
        <f t="shared" si="28"/>
        <v>0</v>
      </c>
      <c r="R117" s="76">
        <f t="shared" si="29"/>
        <v>0</v>
      </c>
      <c r="S117" s="93"/>
      <c r="T117" s="40"/>
    </row>
    <row r="118" spans="1:20">
      <c r="A118" s="135" t="s">
        <v>69</v>
      </c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83"/>
      <c r="P118" s="90">
        <f>SUM(P116:P117)</f>
        <v>0</v>
      </c>
      <c r="Q118" s="90">
        <f>SUM(Q116:Q117)</f>
        <v>0</v>
      </c>
      <c r="R118" s="76">
        <f t="shared" si="29"/>
        <v>0</v>
      </c>
      <c r="S118" s="40"/>
      <c r="T118" s="40"/>
    </row>
    <row r="119" spans="1:20" ht="21">
      <c r="A119" s="141" t="s">
        <v>196</v>
      </c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3"/>
      <c r="S119" s="143"/>
      <c r="T119" s="143"/>
    </row>
    <row r="120" spans="1:20" ht="15">
      <c r="A120" s="84" t="s">
        <v>35</v>
      </c>
      <c r="B120" s="84" t="s">
        <v>36</v>
      </c>
      <c r="C120" s="84" t="s">
        <v>37</v>
      </c>
      <c r="D120" s="84" t="s">
        <v>197</v>
      </c>
      <c r="E120" s="59" t="s">
        <v>39</v>
      </c>
      <c r="F120" s="84" t="s">
        <v>198</v>
      </c>
      <c r="G120" s="84" t="s">
        <v>199</v>
      </c>
      <c r="H120" s="84" t="s">
        <v>42</v>
      </c>
      <c r="I120" s="41" t="s">
        <v>43</v>
      </c>
      <c r="J120" s="61" t="s">
        <v>44</v>
      </c>
      <c r="K120" s="62" t="s">
        <v>45</v>
      </c>
      <c r="L120" s="41" t="s">
        <v>46</v>
      </c>
      <c r="M120" s="62" t="s">
        <v>47</v>
      </c>
      <c r="N120" s="41" t="s">
        <v>48</v>
      </c>
      <c r="O120" s="62" t="s">
        <v>49</v>
      </c>
      <c r="P120" s="61" t="s">
        <v>50</v>
      </c>
      <c r="Q120" s="62" t="s">
        <v>51</v>
      </c>
      <c r="R120" s="61" t="s">
        <v>52</v>
      </c>
      <c r="S120" s="61" t="s">
        <v>53</v>
      </c>
      <c r="T120" s="79" t="s">
        <v>54</v>
      </c>
    </row>
    <row r="121" spans="1:20">
      <c r="A121" s="139" t="s">
        <v>200</v>
      </c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42"/>
      <c r="S121" s="42"/>
      <c r="T121" s="75"/>
    </row>
    <row r="122" spans="1:20" s="34" customFormat="1" ht="45">
      <c r="A122" s="51">
        <v>1</v>
      </c>
      <c r="B122" s="49" t="s">
        <v>201</v>
      </c>
      <c r="C122" s="51" t="s">
        <v>201</v>
      </c>
      <c r="D122" s="51" t="s">
        <v>201</v>
      </c>
      <c r="E122" s="60"/>
      <c r="F122" s="49" t="s">
        <v>202</v>
      </c>
      <c r="G122" s="49" t="s">
        <v>203</v>
      </c>
      <c r="H122" s="49" t="s">
        <v>204</v>
      </c>
      <c r="I122" s="49" t="s">
        <v>105</v>
      </c>
      <c r="J122" s="68">
        <v>220000</v>
      </c>
      <c r="K122" s="68">
        <v>220000</v>
      </c>
      <c r="L122" s="49">
        <v>1</v>
      </c>
      <c r="M122" s="49">
        <v>1</v>
      </c>
      <c r="N122" s="49">
        <v>1</v>
      </c>
      <c r="O122" s="49">
        <v>1</v>
      </c>
      <c r="P122" s="68">
        <f>N122*L122*J122</f>
        <v>220000</v>
      </c>
      <c r="Q122" s="68">
        <f>K122*M122*O122</f>
        <v>220000</v>
      </c>
      <c r="R122" s="80">
        <f>Q122-P122</f>
        <v>0</v>
      </c>
      <c r="S122" s="91" t="s">
        <v>205</v>
      </c>
      <c r="T122" s="51" t="s">
        <v>1789</v>
      </c>
    </row>
    <row r="123" spans="1:20" s="35" customFormat="1" ht="27.5" customHeight="1">
      <c r="A123" s="77">
        <v>2</v>
      </c>
      <c r="B123" s="43" t="s">
        <v>206</v>
      </c>
      <c r="C123" s="77" t="s">
        <v>207</v>
      </c>
      <c r="D123" s="77" t="s">
        <v>208</v>
      </c>
      <c r="E123" s="85"/>
      <c r="F123" s="43" t="s">
        <v>202</v>
      </c>
      <c r="G123" s="43" t="s">
        <v>209</v>
      </c>
      <c r="H123" s="43" t="s">
        <v>210</v>
      </c>
      <c r="I123" s="43" t="s">
        <v>105</v>
      </c>
      <c r="J123" s="66">
        <v>7200</v>
      </c>
      <c r="K123" s="66">
        <v>20400</v>
      </c>
      <c r="L123" s="43">
        <v>1</v>
      </c>
      <c r="M123" s="43">
        <v>1</v>
      </c>
      <c r="N123" s="43">
        <v>1</v>
      </c>
      <c r="O123" s="43">
        <v>1</v>
      </c>
      <c r="P123" s="66">
        <f>N123*L123*J123</f>
        <v>7200</v>
      </c>
      <c r="Q123" s="66">
        <f>K123*M123*O123</f>
        <v>20400</v>
      </c>
      <c r="R123" s="92">
        <f>Q123-P123</f>
        <v>13200</v>
      </c>
      <c r="S123" s="77"/>
      <c r="T123" s="77" t="s">
        <v>1790</v>
      </c>
    </row>
    <row r="124" spans="1:20">
      <c r="A124" s="135" t="s">
        <v>69</v>
      </c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83"/>
      <c r="P124" s="90">
        <f>SUM(P122:P123)</f>
        <v>227200</v>
      </c>
      <c r="Q124" s="90">
        <f>SUM(Q122:Q123)</f>
        <v>240400</v>
      </c>
      <c r="R124" s="90">
        <f t="shared" ref="R124" si="30">SUM(R122:R123)</f>
        <v>13200</v>
      </c>
      <c r="S124" s="40"/>
      <c r="T124" s="40"/>
    </row>
    <row r="125" spans="1:20" ht="21">
      <c r="A125" s="141" t="s">
        <v>211</v>
      </c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3"/>
      <c r="S125" s="143"/>
      <c r="T125" s="143"/>
    </row>
    <row r="126" spans="1:20" ht="15">
      <c r="A126" s="41" t="s">
        <v>35</v>
      </c>
      <c r="B126" s="41" t="s">
        <v>36</v>
      </c>
      <c r="C126" s="41" t="s">
        <v>37</v>
      </c>
      <c r="D126" s="41" t="s">
        <v>38</v>
      </c>
      <c r="E126" s="59" t="s">
        <v>39</v>
      </c>
      <c r="F126" s="41" t="s">
        <v>40</v>
      </c>
      <c r="G126" s="41" t="s">
        <v>41</v>
      </c>
      <c r="H126" s="41" t="s">
        <v>42</v>
      </c>
      <c r="I126" s="41" t="s">
        <v>43</v>
      </c>
      <c r="J126" s="61" t="s">
        <v>44</v>
      </c>
      <c r="K126" s="62" t="s">
        <v>45</v>
      </c>
      <c r="L126" s="41" t="s">
        <v>46</v>
      </c>
      <c r="M126" s="62" t="s">
        <v>47</v>
      </c>
      <c r="N126" s="41" t="s">
        <v>48</v>
      </c>
      <c r="O126" s="62" t="s">
        <v>49</v>
      </c>
      <c r="P126" s="61" t="s">
        <v>50</v>
      </c>
      <c r="Q126" s="62" t="s">
        <v>51</v>
      </c>
      <c r="R126" s="61" t="s">
        <v>52</v>
      </c>
      <c r="S126" s="61" t="s">
        <v>53</v>
      </c>
      <c r="T126" s="79" t="s">
        <v>54</v>
      </c>
    </row>
    <row r="127" spans="1:20">
      <c r="A127" s="139" t="s">
        <v>212</v>
      </c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42"/>
      <c r="S127" s="42"/>
      <c r="T127" s="75"/>
    </row>
    <row r="128" spans="1:20">
      <c r="A128" s="40">
        <v>1</v>
      </c>
      <c r="B128" s="43"/>
      <c r="C128" s="43"/>
      <c r="D128" s="43"/>
      <c r="E128" s="88"/>
      <c r="F128" s="43"/>
      <c r="G128" s="43"/>
      <c r="H128" s="43"/>
      <c r="I128" s="43"/>
      <c r="J128" s="66"/>
      <c r="K128" s="43"/>
      <c r="L128" s="43"/>
      <c r="M128" s="43"/>
      <c r="N128" s="43"/>
      <c r="O128" s="43"/>
      <c r="P128" s="70"/>
      <c r="Q128" s="70">
        <f t="shared" ref="Q128:Q129" si="31">K128*M128*O128</f>
        <v>0</v>
      </c>
      <c r="R128" s="76">
        <f t="shared" ref="R128:R130" si="32">Q128-P128</f>
        <v>0</v>
      </c>
      <c r="S128" s="93"/>
      <c r="T128" s="40"/>
    </row>
    <row r="129" spans="1:20">
      <c r="A129" s="40">
        <v>2</v>
      </c>
      <c r="B129" s="43"/>
      <c r="C129" s="43"/>
      <c r="D129" s="43"/>
      <c r="E129" s="88"/>
      <c r="F129" s="43"/>
      <c r="G129" s="43"/>
      <c r="H129" s="43"/>
      <c r="I129" s="43"/>
      <c r="J129" s="66"/>
      <c r="K129" s="43"/>
      <c r="L129" s="43"/>
      <c r="M129" s="43"/>
      <c r="N129" s="43"/>
      <c r="O129" s="43"/>
      <c r="P129" s="70"/>
      <c r="Q129" s="70">
        <f t="shared" si="31"/>
        <v>0</v>
      </c>
      <c r="R129" s="76">
        <f t="shared" si="32"/>
        <v>0</v>
      </c>
      <c r="S129" s="93"/>
      <c r="T129" s="40"/>
    </row>
    <row r="130" spans="1:20">
      <c r="A130" s="135" t="s">
        <v>69</v>
      </c>
      <c r="B130" s="135"/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50"/>
      <c r="P130" s="90">
        <f>SUM(P128:P129)</f>
        <v>0</v>
      </c>
      <c r="Q130" s="90">
        <f>SUM(Q128:Q129)</f>
        <v>0</v>
      </c>
      <c r="R130" s="76">
        <f t="shared" si="32"/>
        <v>0</v>
      </c>
      <c r="S130" s="40"/>
      <c r="T130" s="40"/>
    </row>
    <row r="131" spans="1:20">
      <c r="A131" s="136" t="s">
        <v>213</v>
      </c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95">
        <f>P51+P113+P118+P130+P93+P124</f>
        <v>1256820</v>
      </c>
      <c r="Q131" s="95">
        <f>Q51+Q113+Q118+Q124+Q130+Q93</f>
        <v>877403.70000000007</v>
      </c>
      <c r="R131" s="103"/>
      <c r="S131" s="104"/>
      <c r="T131" s="104"/>
    </row>
    <row r="132" spans="1:20" s="36" customFormat="1" ht="20.75" customHeight="1">
      <c r="A132" s="137" t="s">
        <v>214</v>
      </c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96">
        <v>0.05</v>
      </c>
      <c r="P132" s="97">
        <f>(P131-P51)*O132</f>
        <v>62841</v>
      </c>
      <c r="Q132" s="97">
        <f>Q131*O132</f>
        <v>43870.185000000005</v>
      </c>
      <c r="R132" s="105"/>
      <c r="S132" s="106"/>
      <c r="T132" s="106"/>
    </row>
    <row r="133" spans="1:20" s="36" customFormat="1" ht="20.75" customHeight="1">
      <c r="A133" s="137" t="s">
        <v>215</v>
      </c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96">
        <v>0.1</v>
      </c>
      <c r="P133" s="97">
        <f>P51*O133</f>
        <v>0</v>
      </c>
      <c r="Q133" s="97">
        <f>Q51*O133</f>
        <v>0</v>
      </c>
      <c r="R133" s="105"/>
      <c r="S133" s="106"/>
      <c r="T133" s="106"/>
    </row>
    <row r="134" spans="1:20" ht="20.75" customHeight="1">
      <c r="A134" s="138" t="s">
        <v>216</v>
      </c>
      <c r="B134" s="138"/>
      <c r="C134" s="138"/>
      <c r="D134" s="138"/>
      <c r="E134" s="138"/>
      <c r="F134" s="138"/>
      <c r="G134" s="94" t="s">
        <v>217</v>
      </c>
      <c r="H134" s="137" t="s">
        <v>218</v>
      </c>
      <c r="I134" s="137"/>
      <c r="J134" s="137"/>
      <c r="K134" s="137"/>
      <c r="L134" s="137"/>
      <c r="M134" s="137"/>
      <c r="N134" s="137"/>
      <c r="O134" s="96">
        <v>0.06</v>
      </c>
      <c r="P134" s="66">
        <f>(P123+P132+P113+P93-P58-P62-P61-P63-P59-P60-P64)*O134</f>
        <v>49002.659999999996</v>
      </c>
      <c r="Q134" s="66">
        <f>(Q131+Q132-Q58-Q60-Q61-Q62-Q122)*O134</f>
        <v>31063.433100000006</v>
      </c>
      <c r="R134" s="76"/>
      <c r="S134" s="40"/>
      <c r="T134" s="40"/>
    </row>
    <row r="135" spans="1:20" ht="20.75" customHeight="1">
      <c r="A135" s="129" t="s">
        <v>219</v>
      </c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1"/>
      <c r="P135" s="66">
        <f>SUM(P131:P134)</f>
        <v>1368663.66</v>
      </c>
      <c r="Q135" s="66">
        <f>SUM(Q131:Q134)</f>
        <v>952337.31810000015</v>
      </c>
      <c r="R135" s="76"/>
      <c r="S135" s="93"/>
      <c r="T135" s="40"/>
    </row>
    <row r="136" spans="1:20">
      <c r="A136" s="132" t="s">
        <v>220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4"/>
      <c r="P136" s="98"/>
      <c r="Q136" s="98"/>
      <c r="R136" s="98"/>
      <c r="S136" s="98"/>
      <c r="T136" s="98"/>
    </row>
    <row r="137" spans="1:20" ht="15" customHeight="1">
      <c r="A137" s="125" t="s">
        <v>58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99" t="s">
        <v>221</v>
      </c>
      <c r="O137" s="100" t="s">
        <v>222</v>
      </c>
      <c r="P137" s="101">
        <f>SUMIF(报价清单!$E$12:$E$1041,A137,报价清单!$P$12:$P$1041)/P131</f>
        <v>0</v>
      </c>
      <c r="Q137" s="107">
        <f>SUMIF(报价清单!$E$12:$E$1041,B137,报价清单!$Q$12:$Q$1041)/Q131</f>
        <v>0</v>
      </c>
      <c r="R137" s="76"/>
      <c r="S137" s="40"/>
      <c r="T137" s="40"/>
    </row>
    <row r="138" spans="1:20" ht="15" customHeight="1">
      <c r="A138" s="125" t="s">
        <v>223</v>
      </c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99" t="s">
        <v>224</v>
      </c>
      <c r="O138" s="100" t="s">
        <v>222</v>
      </c>
      <c r="P138" s="102">
        <f>P93/P131</f>
        <v>0.76874970162791811</v>
      </c>
      <c r="Q138" s="102">
        <f>Q93/Q131</f>
        <v>0.65553327390800842</v>
      </c>
      <c r="R138" s="76"/>
      <c r="S138" s="40"/>
      <c r="T138" s="40"/>
    </row>
    <row r="139" spans="1:20" ht="15" customHeight="1">
      <c r="A139" s="125" t="s">
        <v>225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99" t="s">
        <v>224</v>
      </c>
      <c r="O139" s="100" t="s">
        <v>222</v>
      </c>
      <c r="P139" s="102">
        <f>P113/P131</f>
        <v>5.0476599672188538E-2</v>
      </c>
      <c r="Q139" s="102">
        <f>Q113/Q131</f>
        <v>7.0476543465681746E-2</v>
      </c>
      <c r="R139" s="76"/>
      <c r="S139" s="40"/>
      <c r="T139" s="40"/>
    </row>
    <row r="140" spans="1:20" ht="15" customHeight="1">
      <c r="A140" s="125" t="s">
        <v>226</v>
      </c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99" t="s">
        <v>224</v>
      </c>
      <c r="O140" s="100" t="s">
        <v>222</v>
      </c>
      <c r="P140" s="102">
        <f>P118/P131</f>
        <v>0</v>
      </c>
      <c r="Q140" s="102">
        <f>Q118/Q131</f>
        <v>0</v>
      </c>
      <c r="R140" s="76"/>
      <c r="S140" s="40"/>
      <c r="T140" s="40"/>
    </row>
    <row r="141" spans="1:20" ht="15" customHeight="1">
      <c r="A141" s="125" t="s">
        <v>227</v>
      </c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99" t="s">
        <v>224</v>
      </c>
      <c r="O141" s="100" t="s">
        <v>222</v>
      </c>
      <c r="P141" s="102">
        <f>P124/P131</f>
        <v>0.18077369869989338</v>
      </c>
      <c r="Q141" s="102">
        <f>Q124/Q131</f>
        <v>0.27399018262630986</v>
      </c>
      <c r="R141" s="76"/>
      <c r="S141" s="40"/>
      <c r="T141" s="40"/>
    </row>
    <row r="142" spans="1:20" ht="15" customHeight="1">
      <c r="A142" s="125" t="s">
        <v>228</v>
      </c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99" t="s">
        <v>229</v>
      </c>
      <c r="O142" s="100" t="s">
        <v>222</v>
      </c>
      <c r="P142" s="102">
        <f>P130/P131</f>
        <v>0</v>
      </c>
      <c r="Q142" s="102">
        <f>Q130/Q131</f>
        <v>0</v>
      </c>
      <c r="R142" s="76"/>
      <c r="S142" s="40"/>
      <c r="T142" s="40"/>
    </row>
  </sheetData>
  <sheetProtection formatCells="0" formatColumns="0" formatRows="0" insertColumns="0" insertRows="0" insertHyperlinks="0" deleteColumns="0" deleteRows="0" sort="0" autoFilter="0" pivotTables="0"/>
  <mergeCells count="91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54:Q54"/>
    <mergeCell ref="R54:T54"/>
    <mergeCell ref="A24:N24"/>
    <mergeCell ref="A25:Q25"/>
    <mergeCell ref="R25:T25"/>
    <mergeCell ref="A40:N40"/>
    <mergeCell ref="A41:Q41"/>
    <mergeCell ref="R41:T41"/>
    <mergeCell ref="C34:C35"/>
    <mergeCell ref="C36:C37"/>
    <mergeCell ref="C38:C39"/>
    <mergeCell ref="A113:N113"/>
    <mergeCell ref="A114:Q114"/>
    <mergeCell ref="R114:T114"/>
    <mergeCell ref="A118:N118"/>
    <mergeCell ref="A119:Q119"/>
    <mergeCell ref="R119:T119"/>
    <mergeCell ref="A121:Q121"/>
    <mergeCell ref="A124:N124"/>
    <mergeCell ref="A125:Q125"/>
    <mergeCell ref="R125:T125"/>
    <mergeCell ref="A127:Q127"/>
    <mergeCell ref="A130:N130"/>
    <mergeCell ref="A131:O131"/>
    <mergeCell ref="A132:N132"/>
    <mergeCell ref="A133:N133"/>
    <mergeCell ref="A134:F134"/>
    <mergeCell ref="H134:N134"/>
    <mergeCell ref="A135:O135"/>
    <mergeCell ref="A136:O136"/>
    <mergeCell ref="A137:M137"/>
    <mergeCell ref="A138:M138"/>
    <mergeCell ref="A139:M139"/>
    <mergeCell ref="A140:M140"/>
    <mergeCell ref="A141:M141"/>
    <mergeCell ref="A142:M142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G100:G104"/>
    <mergeCell ref="S2:T3"/>
    <mergeCell ref="C22:C23"/>
    <mergeCell ref="C26:C27"/>
    <mergeCell ref="C28:C29"/>
    <mergeCell ref="C30:C31"/>
    <mergeCell ref="C32:C33"/>
    <mergeCell ref="A93:N93"/>
    <mergeCell ref="A94:Q94"/>
    <mergeCell ref="R94:T94"/>
    <mergeCell ref="A96:Q96"/>
    <mergeCell ref="R96:T96"/>
    <mergeCell ref="A50:N50"/>
    <mergeCell ref="A51:N51"/>
    <mergeCell ref="A52:Q52"/>
    <mergeCell ref="R52:T52"/>
  </mergeCells>
  <phoneticPr fontId="33" type="noConversion"/>
  <dataValidations count="3">
    <dataValidation type="list" allowBlank="1" showInputMessage="1" showErrorMessage="1" sqref="O132:O133" xr:uid="{00000000-0002-0000-0100-000000000000}">
      <formula1>"0%,5%,10%"</formula1>
    </dataValidation>
    <dataValidation type="list" allowBlank="1" showInputMessage="1" showErrorMessage="1" sqref="O134" xr:uid="{00000000-0002-0000-0100-000001000000}">
      <formula1>"0%,1%,3%,6%"</formula1>
    </dataValidation>
    <dataValidation type="list" allowBlank="1" showInputMessage="1" showErrorMessage="1" sqref="G134" xr:uid="{00000000-0002-0000-0100-000002000000}">
      <formula1>"是,否"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6" fitToHeight="2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83"/>
  <sheetViews>
    <sheetView showGridLines="0" tabSelected="1" zoomScale="92" zoomScaleNormal="92" workbookViewId="0">
      <pane ySplit="2" topLeftCell="A3" activePane="bottomLeft" state="frozen"/>
      <selection pane="bottomLeft" activeCell="B5" sqref="B5"/>
    </sheetView>
  </sheetViews>
  <sheetFormatPr baseColWidth="10" defaultColWidth="10.83203125" defaultRowHeight="20" customHeight="1"/>
  <cols>
    <col min="1" max="1" width="10.83203125" style="166"/>
    <col min="2" max="2" width="16.6640625" style="192" customWidth="1"/>
    <col min="3" max="3" width="28" style="192" customWidth="1"/>
    <col min="4" max="4" width="30.6640625" style="192" customWidth="1"/>
    <col min="5" max="5" width="80.1640625" style="192" customWidth="1"/>
    <col min="6" max="6" width="29.5" style="193" customWidth="1"/>
    <col min="7" max="7" width="20.33203125" style="193" customWidth="1"/>
    <col min="8" max="8" width="33.6640625" style="192" customWidth="1"/>
    <col min="9" max="9" width="20.33203125" style="192" customWidth="1"/>
    <col min="10" max="16384" width="10.83203125" style="166"/>
  </cols>
  <sheetData>
    <row r="1" spans="1:20" ht="30" customHeight="1">
      <c r="A1" s="27"/>
      <c r="B1" s="170" t="s">
        <v>230</v>
      </c>
      <c r="C1" s="170"/>
      <c r="D1" s="170"/>
      <c r="E1" s="170"/>
      <c r="F1" s="170"/>
      <c r="G1" s="170"/>
      <c r="H1" s="170"/>
      <c r="I1" s="170"/>
      <c r="J1" s="27"/>
      <c r="K1" s="27"/>
      <c r="L1" s="27"/>
      <c r="M1" s="27"/>
      <c r="N1" s="29"/>
      <c r="O1" s="29"/>
      <c r="P1" s="29"/>
      <c r="Q1" s="29"/>
      <c r="R1" s="29"/>
      <c r="S1" s="29"/>
      <c r="T1" s="29"/>
    </row>
    <row r="2" spans="1:20" ht="27" customHeight="1">
      <c r="A2" s="27"/>
      <c r="B2" s="171" t="s">
        <v>35</v>
      </c>
      <c r="C2" s="171" t="s">
        <v>231</v>
      </c>
      <c r="D2" s="171" t="s">
        <v>232</v>
      </c>
      <c r="E2" s="171" t="s">
        <v>233</v>
      </c>
      <c r="F2" s="172" t="s">
        <v>234</v>
      </c>
      <c r="G2" s="172" t="s">
        <v>235</v>
      </c>
      <c r="H2" s="171" t="s">
        <v>236</v>
      </c>
      <c r="I2" s="171" t="s">
        <v>237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s="168" customFormat="1" ht="27" customHeight="1">
      <c r="A3" s="167"/>
      <c r="B3" s="173">
        <v>1</v>
      </c>
      <c r="C3" s="173" t="s">
        <v>238</v>
      </c>
      <c r="D3" s="173" t="s">
        <v>239</v>
      </c>
      <c r="E3" s="173" t="s">
        <v>240</v>
      </c>
      <c r="F3" s="174">
        <v>780</v>
      </c>
      <c r="G3" s="174"/>
      <c r="H3" s="173" t="s">
        <v>241</v>
      </c>
      <c r="I3" s="173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</row>
    <row r="4" spans="1:20" s="168" customFormat="1" ht="27" customHeight="1">
      <c r="A4" s="167"/>
      <c r="B4" s="173">
        <v>2</v>
      </c>
      <c r="C4" s="173" t="s">
        <v>238</v>
      </c>
      <c r="D4" s="173" t="s">
        <v>242</v>
      </c>
      <c r="E4" s="173" t="s">
        <v>243</v>
      </c>
      <c r="F4" s="174">
        <v>640</v>
      </c>
      <c r="G4" s="174"/>
      <c r="H4" s="173" t="s">
        <v>244</v>
      </c>
      <c r="I4" s="173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</row>
    <row r="5" spans="1:20" s="168" customFormat="1" ht="27" customHeight="1">
      <c r="A5" s="167"/>
      <c r="B5" s="173">
        <v>3</v>
      </c>
      <c r="C5" s="173" t="s">
        <v>245</v>
      </c>
      <c r="D5" s="173" t="s">
        <v>246</v>
      </c>
      <c r="E5" s="173" t="s">
        <v>247</v>
      </c>
      <c r="F5" s="174">
        <v>770</v>
      </c>
      <c r="G5" s="174"/>
      <c r="H5" s="173" t="s">
        <v>248</v>
      </c>
      <c r="I5" s="173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</row>
    <row r="6" spans="1:20" s="168" customFormat="1" ht="27" customHeight="1">
      <c r="A6" s="167"/>
      <c r="B6" s="173">
        <v>4</v>
      </c>
      <c r="C6" s="173" t="s">
        <v>249</v>
      </c>
      <c r="D6" s="173" t="s">
        <v>246</v>
      </c>
      <c r="E6" s="173" t="s">
        <v>247</v>
      </c>
      <c r="F6" s="174">
        <v>770</v>
      </c>
      <c r="G6" s="174"/>
      <c r="H6" s="173" t="s">
        <v>250</v>
      </c>
      <c r="I6" s="173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</row>
    <row r="7" spans="1:20" s="168" customFormat="1" ht="27" customHeight="1">
      <c r="A7" s="167"/>
      <c r="B7" s="173">
        <v>5</v>
      </c>
      <c r="C7" s="173" t="s">
        <v>245</v>
      </c>
      <c r="D7" s="173" t="s">
        <v>251</v>
      </c>
      <c r="E7" s="173" t="s">
        <v>252</v>
      </c>
      <c r="F7" s="174">
        <v>0</v>
      </c>
      <c r="G7" s="174">
        <v>0</v>
      </c>
      <c r="H7" s="173" t="s">
        <v>253</v>
      </c>
      <c r="I7" s="173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</row>
    <row r="8" spans="1:20" s="168" customFormat="1" ht="27" customHeight="1">
      <c r="A8" s="167"/>
      <c r="B8" s="173">
        <v>6</v>
      </c>
      <c r="C8" s="173" t="s">
        <v>249</v>
      </c>
      <c r="D8" s="173" t="s">
        <v>251</v>
      </c>
      <c r="E8" s="173" t="s">
        <v>252</v>
      </c>
      <c r="F8" s="174">
        <v>0</v>
      </c>
      <c r="G8" s="174">
        <v>0</v>
      </c>
      <c r="H8" s="173" t="s">
        <v>254</v>
      </c>
      <c r="I8" s="173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</row>
    <row r="9" spans="1:20" s="168" customFormat="1" ht="27" customHeight="1">
      <c r="A9" s="167"/>
      <c r="B9" s="173">
        <v>7</v>
      </c>
      <c r="C9" s="173" t="s">
        <v>245</v>
      </c>
      <c r="D9" s="173" t="s">
        <v>255</v>
      </c>
      <c r="E9" s="173" t="s">
        <v>256</v>
      </c>
      <c r="F9" s="174">
        <v>1320</v>
      </c>
      <c r="G9" s="174"/>
      <c r="H9" s="173" t="s">
        <v>257</v>
      </c>
      <c r="I9" s="173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</row>
    <row r="10" spans="1:20" s="168" customFormat="1" ht="27" customHeight="1">
      <c r="A10" s="167"/>
      <c r="B10" s="173">
        <v>8</v>
      </c>
      <c r="C10" s="173" t="s">
        <v>249</v>
      </c>
      <c r="D10" s="173" t="s">
        <v>255</v>
      </c>
      <c r="E10" s="173" t="s">
        <v>256</v>
      </c>
      <c r="F10" s="174">
        <v>1320</v>
      </c>
      <c r="G10" s="174"/>
      <c r="H10" s="173" t="s">
        <v>258</v>
      </c>
      <c r="I10" s="173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</row>
    <row r="11" spans="1:20" s="168" customFormat="1" ht="27" customHeight="1">
      <c r="A11" s="167"/>
      <c r="B11" s="173">
        <v>9</v>
      </c>
      <c r="C11" s="173" t="s">
        <v>259</v>
      </c>
      <c r="D11" s="173" t="s">
        <v>260</v>
      </c>
      <c r="E11" s="173" t="s">
        <v>261</v>
      </c>
      <c r="F11" s="174">
        <v>1120</v>
      </c>
      <c r="G11" s="174"/>
      <c r="H11" s="173" t="s">
        <v>262</v>
      </c>
      <c r="I11" s="173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</row>
    <row r="12" spans="1:20" s="168" customFormat="1" ht="27" customHeight="1">
      <c r="A12" s="167"/>
      <c r="B12" s="173">
        <v>10</v>
      </c>
      <c r="C12" s="173" t="s">
        <v>263</v>
      </c>
      <c r="D12" s="173" t="s">
        <v>260</v>
      </c>
      <c r="E12" s="173" t="s">
        <v>261</v>
      </c>
      <c r="F12" s="174">
        <v>1120</v>
      </c>
      <c r="G12" s="174"/>
      <c r="H12" s="173" t="s">
        <v>264</v>
      </c>
      <c r="I12" s="173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</row>
    <row r="13" spans="1:20" s="168" customFormat="1" ht="27" customHeight="1">
      <c r="A13" s="167"/>
      <c r="B13" s="173">
        <v>11</v>
      </c>
      <c r="C13" s="173" t="s">
        <v>259</v>
      </c>
      <c r="D13" s="173" t="s">
        <v>265</v>
      </c>
      <c r="E13" s="173" t="s">
        <v>266</v>
      </c>
      <c r="F13" s="174">
        <v>570</v>
      </c>
      <c r="G13" s="174"/>
      <c r="H13" s="173" t="s">
        <v>267</v>
      </c>
      <c r="I13" s="173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</row>
    <row r="14" spans="1:20" s="168" customFormat="1" ht="27" customHeight="1">
      <c r="A14" s="167"/>
      <c r="B14" s="173">
        <v>12</v>
      </c>
      <c r="C14" s="173" t="s">
        <v>263</v>
      </c>
      <c r="D14" s="173" t="s">
        <v>265</v>
      </c>
      <c r="E14" s="173" t="s">
        <v>266</v>
      </c>
      <c r="F14" s="174">
        <v>570</v>
      </c>
      <c r="G14" s="174"/>
      <c r="H14" s="173" t="s">
        <v>268</v>
      </c>
      <c r="I14" s="173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</row>
    <row r="15" spans="1:20" s="168" customFormat="1" ht="27" customHeight="1">
      <c r="A15" s="167"/>
      <c r="B15" s="173">
        <v>13</v>
      </c>
      <c r="C15" s="173" t="s">
        <v>269</v>
      </c>
      <c r="D15" s="173" t="s">
        <v>270</v>
      </c>
      <c r="E15" s="173" t="s">
        <v>271</v>
      </c>
      <c r="F15" s="174">
        <v>1120</v>
      </c>
      <c r="G15" s="174"/>
      <c r="H15" s="173" t="s">
        <v>272</v>
      </c>
      <c r="I15" s="173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</row>
    <row r="16" spans="1:20" s="168" customFormat="1" ht="27" customHeight="1">
      <c r="A16" s="167"/>
      <c r="B16" s="173">
        <v>14</v>
      </c>
      <c r="C16" s="173" t="s">
        <v>269</v>
      </c>
      <c r="D16" s="173" t="s">
        <v>273</v>
      </c>
      <c r="E16" s="173" t="s">
        <v>274</v>
      </c>
      <c r="F16" s="174">
        <v>570</v>
      </c>
      <c r="G16" s="174"/>
      <c r="H16" s="173" t="s">
        <v>275</v>
      </c>
      <c r="I16" s="173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</row>
    <row r="17" spans="1:20" s="168" customFormat="1" ht="27" customHeight="1">
      <c r="A17" s="167"/>
      <c r="B17" s="173">
        <v>15</v>
      </c>
      <c r="C17" s="173" t="s">
        <v>276</v>
      </c>
      <c r="D17" s="173" t="s">
        <v>277</v>
      </c>
      <c r="E17" s="173" t="s">
        <v>278</v>
      </c>
      <c r="F17" s="174">
        <v>1170</v>
      </c>
      <c r="G17" s="174"/>
      <c r="H17" s="173" t="s">
        <v>279</v>
      </c>
      <c r="I17" s="173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</row>
    <row r="18" spans="1:20" s="168" customFormat="1" ht="27" customHeight="1">
      <c r="A18" s="167"/>
      <c r="B18" s="173">
        <v>16</v>
      </c>
      <c r="C18" s="173" t="s">
        <v>276</v>
      </c>
      <c r="D18" s="173" t="s">
        <v>280</v>
      </c>
      <c r="E18" s="173" t="s">
        <v>281</v>
      </c>
      <c r="F18" s="174">
        <v>710</v>
      </c>
      <c r="G18" s="174"/>
      <c r="H18" s="173" t="s">
        <v>282</v>
      </c>
      <c r="I18" s="173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</row>
    <row r="19" spans="1:20" s="168" customFormat="1" ht="27" customHeight="1">
      <c r="A19" s="167"/>
      <c r="B19" s="173">
        <v>17</v>
      </c>
      <c r="C19" s="173" t="s">
        <v>283</v>
      </c>
      <c r="D19" s="173" t="s">
        <v>284</v>
      </c>
      <c r="E19" s="173" t="s">
        <v>285</v>
      </c>
      <c r="F19" s="174">
        <v>0</v>
      </c>
      <c r="G19" s="174">
        <v>950</v>
      </c>
      <c r="H19" s="173" t="s">
        <v>286</v>
      </c>
      <c r="I19" s="173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</row>
    <row r="20" spans="1:20" s="168" customFormat="1" ht="27" customHeight="1">
      <c r="A20" s="167"/>
      <c r="B20" s="173">
        <v>18</v>
      </c>
      <c r="C20" s="173" t="s">
        <v>283</v>
      </c>
      <c r="D20" s="173" t="s">
        <v>287</v>
      </c>
      <c r="E20" s="173" t="s">
        <v>288</v>
      </c>
      <c r="F20" s="174">
        <v>0</v>
      </c>
      <c r="G20" s="174">
        <v>360</v>
      </c>
      <c r="H20" s="173" t="s">
        <v>289</v>
      </c>
      <c r="I20" s="173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</row>
    <row r="21" spans="1:20" s="168" customFormat="1" ht="27" customHeight="1">
      <c r="A21" s="167"/>
      <c r="B21" s="173">
        <v>19</v>
      </c>
      <c r="C21" s="173" t="s">
        <v>290</v>
      </c>
      <c r="D21" s="173" t="s">
        <v>291</v>
      </c>
      <c r="E21" s="173" t="s">
        <v>292</v>
      </c>
      <c r="F21" s="174">
        <v>650</v>
      </c>
      <c r="G21" s="174"/>
      <c r="H21" s="173" t="s">
        <v>293</v>
      </c>
      <c r="I21" s="173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</row>
    <row r="22" spans="1:20" s="168" customFormat="1" ht="27" customHeight="1">
      <c r="A22" s="167"/>
      <c r="B22" s="173">
        <v>20</v>
      </c>
      <c r="C22" s="173" t="s">
        <v>290</v>
      </c>
      <c r="D22" s="173" t="s">
        <v>294</v>
      </c>
      <c r="E22" s="173" t="s">
        <v>295</v>
      </c>
      <c r="F22" s="174">
        <v>0</v>
      </c>
      <c r="G22" s="174">
        <v>352</v>
      </c>
      <c r="H22" s="173" t="s">
        <v>296</v>
      </c>
      <c r="I22" s="173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</row>
    <row r="23" spans="1:20" s="168" customFormat="1" ht="27" customHeight="1">
      <c r="A23" s="167"/>
      <c r="B23" s="173">
        <v>21</v>
      </c>
      <c r="C23" s="173" t="s">
        <v>290</v>
      </c>
      <c r="D23" s="173" t="s">
        <v>297</v>
      </c>
      <c r="E23" s="173" t="s">
        <v>298</v>
      </c>
      <c r="F23" s="174">
        <v>940</v>
      </c>
      <c r="G23" s="174"/>
      <c r="H23" s="173" t="s">
        <v>299</v>
      </c>
      <c r="I23" s="173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</row>
    <row r="24" spans="1:20" s="168" customFormat="1" ht="27" customHeight="1">
      <c r="A24" s="167"/>
      <c r="B24" s="173">
        <v>22</v>
      </c>
      <c r="C24" s="173" t="s">
        <v>300</v>
      </c>
      <c r="D24" s="173" t="s">
        <v>301</v>
      </c>
      <c r="E24" s="173" t="s">
        <v>302</v>
      </c>
      <c r="F24" s="174">
        <v>640</v>
      </c>
      <c r="G24" s="174"/>
      <c r="H24" s="173" t="s">
        <v>303</v>
      </c>
      <c r="I24" s="173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</row>
    <row r="25" spans="1:20" s="168" customFormat="1" ht="27" customHeight="1">
      <c r="A25" s="167"/>
      <c r="B25" s="173">
        <v>23</v>
      </c>
      <c r="C25" s="173" t="s">
        <v>300</v>
      </c>
      <c r="D25" s="173" t="s">
        <v>304</v>
      </c>
      <c r="E25" s="173" t="s">
        <v>305</v>
      </c>
      <c r="F25" s="174">
        <v>0</v>
      </c>
      <c r="G25" s="174">
        <v>0</v>
      </c>
      <c r="H25" s="173" t="s">
        <v>306</v>
      </c>
      <c r="I25" s="173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</row>
    <row r="26" spans="1:20" s="168" customFormat="1" ht="27" customHeight="1">
      <c r="A26" s="167"/>
      <c r="B26" s="173">
        <v>24</v>
      </c>
      <c r="C26" s="173" t="s">
        <v>300</v>
      </c>
      <c r="D26" s="173" t="s">
        <v>307</v>
      </c>
      <c r="E26" s="173" t="s">
        <v>308</v>
      </c>
      <c r="F26" s="174">
        <v>1390</v>
      </c>
      <c r="G26" s="174"/>
      <c r="H26" s="173" t="s">
        <v>309</v>
      </c>
      <c r="I26" s="173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</row>
    <row r="27" spans="1:20" s="168" customFormat="1" ht="27" customHeight="1">
      <c r="A27" s="167"/>
      <c r="B27" s="173">
        <v>25</v>
      </c>
      <c r="C27" s="173" t="s">
        <v>310</v>
      </c>
      <c r="D27" s="173" t="s">
        <v>311</v>
      </c>
      <c r="E27" s="173" t="s">
        <v>312</v>
      </c>
      <c r="F27" s="174">
        <v>0</v>
      </c>
      <c r="G27" s="174">
        <v>448</v>
      </c>
      <c r="H27" s="173" t="s">
        <v>313</v>
      </c>
      <c r="I27" s="173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</row>
    <row r="28" spans="1:20" s="168" customFormat="1" ht="27" customHeight="1">
      <c r="A28" s="167"/>
      <c r="B28" s="173">
        <v>26</v>
      </c>
      <c r="C28" s="173" t="s">
        <v>310</v>
      </c>
      <c r="D28" s="173" t="s">
        <v>314</v>
      </c>
      <c r="E28" s="173" t="s">
        <v>315</v>
      </c>
      <c r="F28" s="174">
        <v>0</v>
      </c>
      <c r="G28" s="174">
        <v>128</v>
      </c>
      <c r="H28" s="173" t="s">
        <v>316</v>
      </c>
      <c r="I28" s="173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</row>
    <row r="29" spans="1:20" s="168" customFormat="1" ht="27" customHeight="1">
      <c r="A29" s="167"/>
      <c r="B29" s="173">
        <v>27</v>
      </c>
      <c r="C29" s="173" t="s">
        <v>317</v>
      </c>
      <c r="D29" s="173" t="s">
        <v>318</v>
      </c>
      <c r="E29" s="173" t="s">
        <v>319</v>
      </c>
      <c r="F29" s="174">
        <v>580</v>
      </c>
      <c r="G29" s="174"/>
      <c r="H29" s="173" t="s">
        <v>320</v>
      </c>
      <c r="I29" s="173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</row>
    <row r="30" spans="1:20" s="168" customFormat="1" ht="27" customHeight="1">
      <c r="A30" s="167"/>
      <c r="B30" s="173">
        <v>28</v>
      </c>
      <c r="C30" s="173" t="s">
        <v>317</v>
      </c>
      <c r="D30" s="173" t="s">
        <v>321</v>
      </c>
      <c r="E30" s="173" t="s">
        <v>322</v>
      </c>
      <c r="F30" s="174">
        <v>570</v>
      </c>
      <c r="G30" s="174"/>
      <c r="H30" s="173" t="s">
        <v>323</v>
      </c>
      <c r="I30" s="173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</row>
    <row r="31" spans="1:20" s="168" customFormat="1" ht="27" customHeight="1">
      <c r="A31" s="167"/>
      <c r="B31" s="173">
        <v>29</v>
      </c>
      <c r="C31" s="173" t="s">
        <v>324</v>
      </c>
      <c r="D31" s="173" t="s">
        <v>325</v>
      </c>
      <c r="E31" s="173" t="s">
        <v>326</v>
      </c>
      <c r="F31" s="174">
        <v>1100</v>
      </c>
      <c r="G31" s="174"/>
      <c r="H31" s="173" t="s">
        <v>327</v>
      </c>
      <c r="I31" s="173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</row>
    <row r="32" spans="1:20" s="168" customFormat="1" ht="27" customHeight="1">
      <c r="A32" s="167"/>
      <c r="B32" s="173">
        <v>30</v>
      </c>
      <c r="C32" s="173" t="s">
        <v>328</v>
      </c>
      <c r="D32" s="173" t="s">
        <v>325</v>
      </c>
      <c r="E32" s="173" t="s">
        <v>326</v>
      </c>
      <c r="F32" s="174">
        <v>1100</v>
      </c>
      <c r="G32" s="174"/>
      <c r="H32" s="173" t="s">
        <v>329</v>
      </c>
      <c r="I32" s="173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</row>
    <row r="33" spans="1:20" s="168" customFormat="1" ht="27" customHeight="1">
      <c r="A33" s="167"/>
      <c r="B33" s="173">
        <v>31</v>
      </c>
      <c r="C33" s="173" t="s">
        <v>324</v>
      </c>
      <c r="D33" s="173" t="s">
        <v>330</v>
      </c>
      <c r="E33" s="173" t="s">
        <v>331</v>
      </c>
      <c r="F33" s="174">
        <v>0</v>
      </c>
      <c r="G33" s="174">
        <v>0</v>
      </c>
      <c r="H33" s="173" t="s">
        <v>332</v>
      </c>
      <c r="I33" s="173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</row>
    <row r="34" spans="1:20" s="168" customFormat="1" ht="27" customHeight="1">
      <c r="A34" s="167"/>
      <c r="B34" s="173">
        <v>32</v>
      </c>
      <c r="C34" s="173" t="s">
        <v>328</v>
      </c>
      <c r="D34" s="173" t="s">
        <v>330</v>
      </c>
      <c r="E34" s="173" t="s">
        <v>331</v>
      </c>
      <c r="F34" s="174">
        <v>0</v>
      </c>
      <c r="G34" s="174">
        <v>0</v>
      </c>
      <c r="H34" s="173" t="s">
        <v>333</v>
      </c>
      <c r="I34" s="173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</row>
    <row r="35" spans="1:20" s="168" customFormat="1" ht="27" customHeight="1">
      <c r="A35" s="167"/>
      <c r="B35" s="173">
        <v>33</v>
      </c>
      <c r="C35" s="173" t="s">
        <v>324</v>
      </c>
      <c r="D35" s="173" t="s">
        <v>334</v>
      </c>
      <c r="E35" s="173" t="s">
        <v>335</v>
      </c>
      <c r="F35" s="174">
        <v>800</v>
      </c>
      <c r="G35" s="174"/>
      <c r="H35" s="173" t="s">
        <v>336</v>
      </c>
      <c r="I35" s="173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</row>
    <row r="36" spans="1:20" s="168" customFormat="1" ht="27" customHeight="1">
      <c r="A36" s="167"/>
      <c r="B36" s="173">
        <v>34</v>
      </c>
      <c r="C36" s="173" t="s">
        <v>328</v>
      </c>
      <c r="D36" s="173" t="s">
        <v>334</v>
      </c>
      <c r="E36" s="173" t="s">
        <v>335</v>
      </c>
      <c r="F36" s="174">
        <v>800</v>
      </c>
      <c r="G36" s="174"/>
      <c r="H36" s="173" t="s">
        <v>337</v>
      </c>
      <c r="I36" s="173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</row>
    <row r="37" spans="1:20" s="168" customFormat="1" ht="27" customHeight="1">
      <c r="A37" s="167"/>
      <c r="B37" s="173">
        <v>35</v>
      </c>
      <c r="C37" s="173" t="s">
        <v>338</v>
      </c>
      <c r="D37" s="173" t="s">
        <v>339</v>
      </c>
      <c r="E37" s="173" t="s">
        <v>340</v>
      </c>
      <c r="F37" s="174">
        <v>1440</v>
      </c>
      <c r="G37" s="174"/>
      <c r="H37" s="173" t="s">
        <v>341</v>
      </c>
      <c r="I37" s="173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</row>
    <row r="38" spans="1:20" s="168" customFormat="1" ht="27" customHeight="1">
      <c r="A38" s="167"/>
      <c r="B38" s="173">
        <v>36</v>
      </c>
      <c r="C38" s="173" t="s">
        <v>338</v>
      </c>
      <c r="D38" s="173" t="s">
        <v>342</v>
      </c>
      <c r="E38" s="173" t="s">
        <v>343</v>
      </c>
      <c r="F38" s="174">
        <v>1670</v>
      </c>
      <c r="G38" s="174"/>
      <c r="H38" s="173" t="s">
        <v>344</v>
      </c>
      <c r="I38" s="173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</row>
    <row r="39" spans="1:20" s="168" customFormat="1" ht="27" customHeight="1">
      <c r="A39" s="167"/>
      <c r="B39" s="173">
        <v>37</v>
      </c>
      <c r="C39" s="173" t="s">
        <v>345</v>
      </c>
      <c r="D39" s="173" t="s">
        <v>346</v>
      </c>
      <c r="E39" s="173" t="s">
        <v>347</v>
      </c>
      <c r="F39" s="174">
        <v>0</v>
      </c>
      <c r="G39" s="174">
        <v>236</v>
      </c>
      <c r="H39" s="173" t="s">
        <v>348</v>
      </c>
      <c r="I39" s="173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</row>
    <row r="40" spans="1:20" s="168" customFormat="1" ht="27" customHeight="1">
      <c r="A40" s="167"/>
      <c r="B40" s="173">
        <v>38</v>
      </c>
      <c r="C40" s="173" t="s">
        <v>349</v>
      </c>
      <c r="D40" s="173" t="s">
        <v>350</v>
      </c>
      <c r="E40" s="173" t="s">
        <v>347</v>
      </c>
      <c r="F40" s="174">
        <v>0</v>
      </c>
      <c r="G40" s="174">
        <v>236</v>
      </c>
      <c r="H40" s="173" t="s">
        <v>351</v>
      </c>
      <c r="I40" s="173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</row>
    <row r="41" spans="1:20" s="168" customFormat="1" ht="27" customHeight="1">
      <c r="A41" s="167"/>
      <c r="B41" s="173">
        <v>39</v>
      </c>
      <c r="C41" s="173" t="s">
        <v>352</v>
      </c>
      <c r="D41" s="173" t="s">
        <v>353</v>
      </c>
      <c r="E41" s="173" t="s">
        <v>354</v>
      </c>
      <c r="F41" s="174">
        <v>1600</v>
      </c>
      <c r="G41" s="174"/>
      <c r="H41" s="173" t="s">
        <v>355</v>
      </c>
      <c r="I41" s="173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</row>
    <row r="42" spans="1:20" s="168" customFormat="1" ht="27" customHeight="1">
      <c r="A42" s="167"/>
      <c r="B42" s="173">
        <v>40</v>
      </c>
      <c r="C42" s="173" t="s">
        <v>356</v>
      </c>
      <c r="D42" s="173" t="s">
        <v>357</v>
      </c>
      <c r="E42" s="173" t="s">
        <v>358</v>
      </c>
      <c r="F42" s="174">
        <v>0</v>
      </c>
      <c r="G42" s="174">
        <v>329</v>
      </c>
      <c r="H42" s="173" t="s">
        <v>359</v>
      </c>
      <c r="I42" s="173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</row>
    <row r="43" spans="1:20" s="168" customFormat="1" ht="27" customHeight="1">
      <c r="A43" s="167"/>
      <c r="B43" s="173">
        <v>41</v>
      </c>
      <c r="C43" s="173" t="s">
        <v>356</v>
      </c>
      <c r="D43" s="173" t="s">
        <v>360</v>
      </c>
      <c r="E43" s="173" t="s">
        <v>361</v>
      </c>
      <c r="F43" s="174">
        <v>0</v>
      </c>
      <c r="G43" s="174">
        <v>204</v>
      </c>
      <c r="H43" s="173" t="s">
        <v>362</v>
      </c>
      <c r="I43" s="173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</row>
    <row r="44" spans="1:20" s="168" customFormat="1" ht="27" customHeight="1">
      <c r="A44" s="167"/>
      <c r="B44" s="173">
        <v>42</v>
      </c>
      <c r="C44" s="173" t="s">
        <v>356</v>
      </c>
      <c r="D44" s="173" t="s">
        <v>363</v>
      </c>
      <c r="E44" s="173" t="s">
        <v>358</v>
      </c>
      <c r="F44" s="174">
        <v>1210</v>
      </c>
      <c r="G44" s="174"/>
      <c r="H44" s="173" t="s">
        <v>364</v>
      </c>
      <c r="I44" s="173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20" s="168" customFormat="1" ht="27" customHeight="1">
      <c r="A45" s="167"/>
      <c r="B45" s="173">
        <v>43</v>
      </c>
      <c r="C45" s="173" t="s">
        <v>356</v>
      </c>
      <c r="D45" s="173" t="s">
        <v>365</v>
      </c>
      <c r="E45" s="173" t="s">
        <v>361</v>
      </c>
      <c r="F45" s="174">
        <v>1210</v>
      </c>
      <c r="G45" s="174"/>
      <c r="H45" s="173" t="s">
        <v>366</v>
      </c>
      <c r="I45" s="173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</row>
    <row r="46" spans="1:20" s="168" customFormat="1" ht="27" customHeight="1">
      <c r="A46" s="167"/>
      <c r="B46" s="173">
        <v>44</v>
      </c>
      <c r="C46" s="173" t="s">
        <v>367</v>
      </c>
      <c r="D46" s="173" t="s">
        <v>368</v>
      </c>
      <c r="E46" s="173" t="s">
        <v>369</v>
      </c>
      <c r="F46" s="174">
        <v>0</v>
      </c>
      <c r="G46" s="174">
        <v>0</v>
      </c>
      <c r="H46" s="173" t="s">
        <v>370</v>
      </c>
      <c r="I46" s="173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</row>
    <row r="47" spans="1:20" s="168" customFormat="1" ht="27" customHeight="1">
      <c r="A47" s="167"/>
      <c r="B47" s="173">
        <v>45</v>
      </c>
      <c r="C47" s="173" t="s">
        <v>367</v>
      </c>
      <c r="D47" s="173" t="s">
        <v>371</v>
      </c>
      <c r="E47" s="173" t="s">
        <v>372</v>
      </c>
      <c r="F47" s="174">
        <v>1710</v>
      </c>
      <c r="G47" s="174"/>
      <c r="H47" s="173" t="s">
        <v>373</v>
      </c>
      <c r="I47" s="173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</row>
    <row r="48" spans="1:20" s="168" customFormat="1" ht="27" customHeight="1">
      <c r="A48" s="167"/>
      <c r="B48" s="173">
        <v>46</v>
      </c>
      <c r="C48" s="173" t="s">
        <v>367</v>
      </c>
      <c r="D48" s="173" t="s">
        <v>374</v>
      </c>
      <c r="E48" s="173" t="s">
        <v>375</v>
      </c>
      <c r="F48" s="174">
        <v>620</v>
      </c>
      <c r="G48" s="174"/>
      <c r="H48" s="173" t="s">
        <v>376</v>
      </c>
      <c r="I48" s="173" t="s">
        <v>377</v>
      </c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</row>
    <row r="49" spans="1:20" s="168" customFormat="1" ht="27" customHeight="1">
      <c r="A49" s="167"/>
      <c r="B49" s="173">
        <v>47</v>
      </c>
      <c r="C49" s="173" t="s">
        <v>378</v>
      </c>
      <c r="D49" s="173" t="s">
        <v>379</v>
      </c>
      <c r="E49" s="173" t="s">
        <v>380</v>
      </c>
      <c r="F49" s="174">
        <v>1120</v>
      </c>
      <c r="G49" s="174"/>
      <c r="H49" s="173" t="s">
        <v>381</v>
      </c>
      <c r="I49" s="173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</row>
    <row r="50" spans="1:20" s="168" customFormat="1" ht="27" customHeight="1">
      <c r="A50" s="167"/>
      <c r="B50" s="173">
        <v>48</v>
      </c>
      <c r="C50" s="173" t="s">
        <v>382</v>
      </c>
      <c r="D50" s="173" t="s">
        <v>379</v>
      </c>
      <c r="E50" s="173" t="s">
        <v>380</v>
      </c>
      <c r="F50" s="174">
        <v>1120</v>
      </c>
      <c r="G50" s="174"/>
      <c r="H50" s="173" t="s">
        <v>383</v>
      </c>
      <c r="I50" s="173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</row>
    <row r="51" spans="1:20" s="168" customFormat="1" ht="27" customHeight="1">
      <c r="A51" s="167"/>
      <c r="B51" s="173">
        <v>49</v>
      </c>
      <c r="C51" s="173" t="s">
        <v>378</v>
      </c>
      <c r="D51" s="173" t="s">
        <v>384</v>
      </c>
      <c r="E51" s="173" t="s">
        <v>385</v>
      </c>
      <c r="F51" s="174">
        <v>570</v>
      </c>
      <c r="G51" s="174"/>
      <c r="H51" s="173" t="s">
        <v>386</v>
      </c>
      <c r="I51" s="173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</row>
    <row r="52" spans="1:20" s="168" customFormat="1" ht="27" customHeight="1">
      <c r="A52" s="167"/>
      <c r="B52" s="173">
        <v>50</v>
      </c>
      <c r="C52" s="173" t="s">
        <v>382</v>
      </c>
      <c r="D52" s="173" t="s">
        <v>384</v>
      </c>
      <c r="E52" s="173" t="s">
        <v>385</v>
      </c>
      <c r="F52" s="174">
        <v>570</v>
      </c>
      <c r="G52" s="174"/>
      <c r="H52" s="173" t="s">
        <v>387</v>
      </c>
      <c r="I52" s="173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</row>
    <row r="53" spans="1:20" s="168" customFormat="1" ht="27" customHeight="1">
      <c r="A53" s="167"/>
      <c r="B53" s="173">
        <v>51</v>
      </c>
      <c r="C53" s="173" t="s">
        <v>388</v>
      </c>
      <c r="D53" s="173" t="s">
        <v>389</v>
      </c>
      <c r="E53" s="173" t="s">
        <v>390</v>
      </c>
      <c r="F53" s="174">
        <v>2150</v>
      </c>
      <c r="G53" s="174"/>
      <c r="H53" s="173" t="s">
        <v>391</v>
      </c>
      <c r="I53" s="173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</row>
    <row r="54" spans="1:20" s="168" customFormat="1" ht="27" customHeight="1">
      <c r="A54" s="167"/>
      <c r="B54" s="173">
        <v>52</v>
      </c>
      <c r="C54" s="173" t="s">
        <v>388</v>
      </c>
      <c r="D54" s="173" t="s">
        <v>392</v>
      </c>
      <c r="E54" s="173" t="s">
        <v>393</v>
      </c>
      <c r="F54" s="174">
        <v>1240</v>
      </c>
      <c r="G54" s="174"/>
      <c r="H54" s="173" t="s">
        <v>394</v>
      </c>
      <c r="I54" s="173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</row>
    <row r="55" spans="1:20" s="168" customFormat="1" ht="27" customHeight="1">
      <c r="A55" s="167"/>
      <c r="B55" s="173">
        <v>53</v>
      </c>
      <c r="C55" s="173" t="s">
        <v>395</v>
      </c>
      <c r="D55" s="173" t="s">
        <v>396</v>
      </c>
      <c r="E55" s="173" t="s">
        <v>397</v>
      </c>
      <c r="F55" s="174">
        <v>1020</v>
      </c>
      <c r="G55" s="174"/>
      <c r="H55" s="173" t="s">
        <v>398</v>
      </c>
      <c r="I55" s="173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</row>
    <row r="56" spans="1:20" s="168" customFormat="1" ht="27" customHeight="1">
      <c r="A56" s="167"/>
      <c r="B56" s="173">
        <v>54</v>
      </c>
      <c r="C56" s="173" t="s">
        <v>395</v>
      </c>
      <c r="D56" s="173" t="s">
        <v>399</v>
      </c>
      <c r="E56" s="173" t="s">
        <v>400</v>
      </c>
      <c r="F56" s="174">
        <v>0</v>
      </c>
      <c r="G56" s="174">
        <v>0</v>
      </c>
      <c r="H56" s="173" t="s">
        <v>401</v>
      </c>
      <c r="I56" s="173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</row>
    <row r="57" spans="1:20" s="168" customFormat="1" ht="27" customHeight="1">
      <c r="A57" s="167"/>
      <c r="B57" s="173">
        <v>55</v>
      </c>
      <c r="C57" s="173" t="s">
        <v>395</v>
      </c>
      <c r="D57" s="173" t="s">
        <v>402</v>
      </c>
      <c r="E57" s="173" t="s">
        <v>403</v>
      </c>
      <c r="F57" s="174">
        <v>1570</v>
      </c>
      <c r="G57" s="174"/>
      <c r="H57" s="173" t="s">
        <v>404</v>
      </c>
      <c r="I57" s="173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</row>
    <row r="58" spans="1:20" s="168" customFormat="1" ht="27" customHeight="1">
      <c r="A58" s="167"/>
      <c r="B58" s="173">
        <v>56</v>
      </c>
      <c r="C58" s="173" t="s">
        <v>405</v>
      </c>
      <c r="D58" s="173" t="s">
        <v>406</v>
      </c>
      <c r="E58" s="173" t="s">
        <v>407</v>
      </c>
      <c r="F58" s="174">
        <v>0</v>
      </c>
      <c r="G58" s="174">
        <v>700</v>
      </c>
      <c r="H58" s="173" t="s">
        <v>408</v>
      </c>
      <c r="I58" s="173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</row>
    <row r="59" spans="1:20" s="168" customFormat="1" ht="27" customHeight="1">
      <c r="A59" s="167"/>
      <c r="B59" s="173">
        <v>57</v>
      </c>
      <c r="C59" s="173" t="s">
        <v>409</v>
      </c>
      <c r="D59" s="173" t="s">
        <v>410</v>
      </c>
      <c r="E59" s="173" t="s">
        <v>407</v>
      </c>
      <c r="F59" s="174">
        <v>1100</v>
      </c>
      <c r="G59" s="174"/>
      <c r="H59" s="173" t="s">
        <v>411</v>
      </c>
      <c r="I59" s="173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</row>
    <row r="60" spans="1:20" s="168" customFormat="1" ht="27" customHeight="1">
      <c r="A60" s="167"/>
      <c r="B60" s="173">
        <v>58</v>
      </c>
      <c r="C60" s="173" t="s">
        <v>412</v>
      </c>
      <c r="D60" s="173" t="s">
        <v>406</v>
      </c>
      <c r="E60" s="173" t="s">
        <v>407</v>
      </c>
      <c r="F60" s="174">
        <v>0</v>
      </c>
      <c r="G60" s="174">
        <v>700</v>
      </c>
      <c r="H60" s="173" t="s">
        <v>413</v>
      </c>
      <c r="I60" s="173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</row>
    <row r="61" spans="1:20" s="168" customFormat="1" ht="27" customHeight="1">
      <c r="A61" s="167"/>
      <c r="B61" s="173">
        <v>59</v>
      </c>
      <c r="C61" s="173" t="s">
        <v>414</v>
      </c>
      <c r="D61" s="173" t="s">
        <v>410</v>
      </c>
      <c r="E61" s="173" t="s">
        <v>407</v>
      </c>
      <c r="F61" s="174">
        <v>1100</v>
      </c>
      <c r="G61" s="174"/>
      <c r="H61" s="173" t="s">
        <v>415</v>
      </c>
      <c r="I61" s="173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</row>
    <row r="62" spans="1:20" s="168" customFormat="1" ht="27" customHeight="1">
      <c r="A62" s="167"/>
      <c r="B62" s="173">
        <v>60</v>
      </c>
      <c r="C62" s="173" t="s">
        <v>416</v>
      </c>
      <c r="D62" s="173" t="s">
        <v>410</v>
      </c>
      <c r="E62" s="173" t="s">
        <v>407</v>
      </c>
      <c r="F62" s="174">
        <v>1100</v>
      </c>
      <c r="G62" s="174"/>
      <c r="H62" s="173" t="s">
        <v>417</v>
      </c>
      <c r="I62" s="173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</row>
    <row r="63" spans="1:20" s="168" customFormat="1" ht="27" customHeight="1">
      <c r="A63" s="167"/>
      <c r="B63" s="173">
        <v>61</v>
      </c>
      <c r="C63" s="173" t="s">
        <v>418</v>
      </c>
      <c r="D63" s="173" t="s">
        <v>410</v>
      </c>
      <c r="E63" s="173" t="s">
        <v>407</v>
      </c>
      <c r="F63" s="174">
        <v>1100</v>
      </c>
      <c r="G63" s="174"/>
      <c r="H63" s="173" t="s">
        <v>419</v>
      </c>
      <c r="I63" s="173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</row>
    <row r="64" spans="1:20" s="168" customFormat="1" ht="27" customHeight="1">
      <c r="A64" s="167"/>
      <c r="B64" s="173">
        <v>62</v>
      </c>
      <c r="C64" s="173" t="s">
        <v>420</v>
      </c>
      <c r="D64" s="173" t="s">
        <v>410</v>
      </c>
      <c r="E64" s="173" t="s">
        <v>407</v>
      </c>
      <c r="F64" s="174">
        <v>1100</v>
      </c>
      <c r="G64" s="174"/>
      <c r="H64" s="173" t="s">
        <v>421</v>
      </c>
      <c r="I64" s="173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</row>
    <row r="65" spans="1:20" s="168" customFormat="1" ht="27" customHeight="1">
      <c r="A65" s="167"/>
      <c r="B65" s="173">
        <v>63</v>
      </c>
      <c r="C65" s="173" t="s">
        <v>409</v>
      </c>
      <c r="D65" s="173" t="s">
        <v>422</v>
      </c>
      <c r="E65" s="173" t="s">
        <v>423</v>
      </c>
      <c r="F65" s="174">
        <v>510</v>
      </c>
      <c r="G65" s="174"/>
      <c r="H65" s="173" t="s">
        <v>424</v>
      </c>
      <c r="I65" s="173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</row>
    <row r="66" spans="1:20" s="168" customFormat="1" ht="27" customHeight="1">
      <c r="A66" s="167"/>
      <c r="B66" s="173">
        <v>64</v>
      </c>
      <c r="C66" s="173" t="s">
        <v>416</v>
      </c>
      <c r="D66" s="173" t="s">
        <v>425</v>
      </c>
      <c r="E66" s="173" t="s">
        <v>423</v>
      </c>
      <c r="F66" s="174">
        <v>0</v>
      </c>
      <c r="G66" s="174">
        <v>238</v>
      </c>
      <c r="H66" s="173" t="s">
        <v>426</v>
      </c>
      <c r="I66" s="173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</row>
    <row r="67" spans="1:20" s="168" customFormat="1" ht="27" customHeight="1">
      <c r="A67" s="167"/>
      <c r="B67" s="173">
        <v>65</v>
      </c>
      <c r="C67" s="173" t="s">
        <v>405</v>
      </c>
      <c r="D67" s="173" t="s">
        <v>427</v>
      </c>
      <c r="E67" s="173" t="s">
        <v>428</v>
      </c>
      <c r="F67" s="174">
        <v>0</v>
      </c>
      <c r="G67" s="174">
        <v>150</v>
      </c>
      <c r="H67" s="173" t="s">
        <v>429</v>
      </c>
      <c r="I67" s="173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</row>
    <row r="68" spans="1:20" s="168" customFormat="1" ht="27" customHeight="1">
      <c r="A68" s="167"/>
      <c r="B68" s="173">
        <v>66</v>
      </c>
      <c r="C68" s="173" t="s">
        <v>412</v>
      </c>
      <c r="D68" s="173" t="s">
        <v>427</v>
      </c>
      <c r="E68" s="173" t="s">
        <v>428</v>
      </c>
      <c r="F68" s="174">
        <v>0</v>
      </c>
      <c r="G68" s="174">
        <v>150</v>
      </c>
      <c r="H68" s="173" t="s">
        <v>430</v>
      </c>
      <c r="I68" s="173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</row>
    <row r="69" spans="1:20" s="168" customFormat="1" ht="27" customHeight="1">
      <c r="A69" s="167"/>
      <c r="B69" s="173">
        <v>67</v>
      </c>
      <c r="C69" s="173" t="s">
        <v>414</v>
      </c>
      <c r="D69" s="173" t="s">
        <v>431</v>
      </c>
      <c r="E69" s="173" t="s">
        <v>428</v>
      </c>
      <c r="F69" s="174">
        <v>590</v>
      </c>
      <c r="G69" s="174"/>
      <c r="H69" s="173" t="s">
        <v>432</v>
      </c>
      <c r="I69" s="173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</row>
    <row r="70" spans="1:20" s="168" customFormat="1" ht="27" customHeight="1">
      <c r="A70" s="167"/>
      <c r="B70" s="173">
        <v>68</v>
      </c>
      <c r="C70" s="173" t="s">
        <v>418</v>
      </c>
      <c r="D70" s="173" t="s">
        <v>431</v>
      </c>
      <c r="E70" s="173" t="s">
        <v>428</v>
      </c>
      <c r="F70" s="174">
        <v>590</v>
      </c>
      <c r="G70" s="174"/>
      <c r="H70" s="173" t="s">
        <v>433</v>
      </c>
      <c r="I70" s="173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</row>
    <row r="71" spans="1:20" s="168" customFormat="1" ht="27" customHeight="1">
      <c r="A71" s="167"/>
      <c r="B71" s="173">
        <v>69</v>
      </c>
      <c r="C71" s="173" t="s">
        <v>420</v>
      </c>
      <c r="D71" s="173" t="s">
        <v>431</v>
      </c>
      <c r="E71" s="173" t="s">
        <v>428</v>
      </c>
      <c r="F71" s="174">
        <v>590</v>
      </c>
      <c r="G71" s="174"/>
      <c r="H71" s="173" t="s">
        <v>434</v>
      </c>
      <c r="I71" s="173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</row>
    <row r="72" spans="1:20" s="168" customFormat="1" ht="27" customHeight="1">
      <c r="A72" s="167"/>
      <c r="B72" s="173">
        <v>70</v>
      </c>
      <c r="C72" s="173" t="s">
        <v>435</v>
      </c>
      <c r="D72" s="173" t="s">
        <v>436</v>
      </c>
      <c r="E72" s="173" t="s">
        <v>437</v>
      </c>
      <c r="F72" s="174">
        <v>0</v>
      </c>
      <c r="G72" s="174">
        <v>0</v>
      </c>
      <c r="H72" s="173" t="s">
        <v>438</v>
      </c>
      <c r="I72" s="173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</row>
    <row r="73" spans="1:20" s="168" customFormat="1" ht="27" customHeight="1">
      <c r="A73" s="167"/>
      <c r="B73" s="173">
        <v>71</v>
      </c>
      <c r="C73" s="173" t="s">
        <v>439</v>
      </c>
      <c r="D73" s="173" t="s">
        <v>436</v>
      </c>
      <c r="E73" s="173" t="s">
        <v>437</v>
      </c>
      <c r="F73" s="174">
        <v>0</v>
      </c>
      <c r="G73" s="174">
        <v>0</v>
      </c>
      <c r="H73" s="173" t="s">
        <v>440</v>
      </c>
      <c r="I73" s="173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</row>
    <row r="74" spans="1:20" s="168" customFormat="1" ht="27" customHeight="1">
      <c r="A74" s="167"/>
      <c r="B74" s="173">
        <v>72</v>
      </c>
      <c r="C74" s="173" t="s">
        <v>435</v>
      </c>
      <c r="D74" s="173" t="s">
        <v>441</v>
      </c>
      <c r="E74" s="173" t="s">
        <v>442</v>
      </c>
      <c r="F74" s="174">
        <v>1360</v>
      </c>
      <c r="G74" s="174"/>
      <c r="H74" s="173" t="s">
        <v>443</v>
      </c>
      <c r="I74" s="173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</row>
    <row r="75" spans="1:20" s="168" customFormat="1" ht="27" customHeight="1">
      <c r="A75" s="167"/>
      <c r="B75" s="173">
        <v>73</v>
      </c>
      <c r="C75" s="173" t="s">
        <v>439</v>
      </c>
      <c r="D75" s="173" t="s">
        <v>441</v>
      </c>
      <c r="E75" s="173" t="s">
        <v>442</v>
      </c>
      <c r="F75" s="174">
        <v>1360</v>
      </c>
      <c r="G75" s="174"/>
      <c r="H75" s="173" t="s">
        <v>444</v>
      </c>
      <c r="I75" s="173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</row>
    <row r="76" spans="1:20" s="168" customFormat="1" ht="27" customHeight="1">
      <c r="A76" s="167"/>
      <c r="B76" s="173">
        <v>74</v>
      </c>
      <c r="C76" s="173" t="s">
        <v>435</v>
      </c>
      <c r="D76" s="173" t="s">
        <v>445</v>
      </c>
      <c r="E76" s="173" t="s">
        <v>446</v>
      </c>
      <c r="F76" s="174">
        <v>0</v>
      </c>
      <c r="G76" s="174">
        <v>0</v>
      </c>
      <c r="H76" s="173" t="s">
        <v>447</v>
      </c>
      <c r="I76" s="173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</row>
    <row r="77" spans="1:20" s="168" customFormat="1" ht="27" customHeight="1">
      <c r="A77" s="167"/>
      <c r="B77" s="173">
        <v>75</v>
      </c>
      <c r="C77" s="173" t="s">
        <v>439</v>
      </c>
      <c r="D77" s="173" t="s">
        <v>445</v>
      </c>
      <c r="E77" s="173" t="s">
        <v>446</v>
      </c>
      <c r="F77" s="174">
        <v>0</v>
      </c>
      <c r="G77" s="174">
        <v>0</v>
      </c>
      <c r="H77" s="173" t="s">
        <v>448</v>
      </c>
      <c r="I77" s="173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</row>
    <row r="78" spans="1:20" s="168" customFormat="1" ht="27" customHeight="1">
      <c r="A78" s="167"/>
      <c r="B78" s="173">
        <v>76</v>
      </c>
      <c r="C78" s="173" t="s">
        <v>435</v>
      </c>
      <c r="D78" s="173" t="s">
        <v>449</v>
      </c>
      <c r="E78" s="173" t="s">
        <v>450</v>
      </c>
      <c r="F78" s="174">
        <v>540</v>
      </c>
      <c r="G78" s="174"/>
      <c r="H78" s="173" t="s">
        <v>451</v>
      </c>
      <c r="I78" s="173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</row>
    <row r="79" spans="1:20" s="168" customFormat="1" ht="27" customHeight="1">
      <c r="A79" s="167"/>
      <c r="B79" s="173">
        <v>77</v>
      </c>
      <c r="C79" s="173" t="s">
        <v>439</v>
      </c>
      <c r="D79" s="173" t="s">
        <v>449</v>
      </c>
      <c r="E79" s="173" t="s">
        <v>450</v>
      </c>
      <c r="F79" s="174">
        <v>540</v>
      </c>
      <c r="G79" s="174"/>
      <c r="H79" s="173" t="s">
        <v>452</v>
      </c>
      <c r="I79" s="173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</row>
    <row r="80" spans="1:20" s="168" customFormat="1" ht="27" customHeight="1">
      <c r="A80" s="167"/>
      <c r="B80" s="173">
        <v>78</v>
      </c>
      <c r="C80" s="173" t="s">
        <v>453</v>
      </c>
      <c r="D80" s="173" t="s">
        <v>454</v>
      </c>
      <c r="E80" s="173" t="s">
        <v>455</v>
      </c>
      <c r="F80" s="174">
        <v>870</v>
      </c>
      <c r="G80" s="174"/>
      <c r="H80" s="173" t="s">
        <v>456</v>
      </c>
      <c r="I80" s="173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</row>
    <row r="81" spans="1:20" s="168" customFormat="1" ht="27" customHeight="1">
      <c r="A81" s="167"/>
      <c r="B81" s="173">
        <v>79</v>
      </c>
      <c r="C81" s="173" t="s">
        <v>453</v>
      </c>
      <c r="D81" s="173" t="s">
        <v>457</v>
      </c>
      <c r="E81" s="173" t="s">
        <v>458</v>
      </c>
      <c r="F81" s="174">
        <v>0</v>
      </c>
      <c r="G81" s="174">
        <v>170</v>
      </c>
      <c r="H81" s="173" t="s">
        <v>459</v>
      </c>
      <c r="I81" s="173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</row>
    <row r="82" spans="1:20" s="168" customFormat="1" ht="27" customHeight="1">
      <c r="A82" s="167"/>
      <c r="B82" s="173">
        <v>80</v>
      </c>
      <c r="C82" s="173" t="s">
        <v>453</v>
      </c>
      <c r="D82" s="173" t="s">
        <v>460</v>
      </c>
      <c r="E82" s="173" t="s">
        <v>461</v>
      </c>
      <c r="F82" s="174">
        <v>1050</v>
      </c>
      <c r="G82" s="174"/>
      <c r="H82" s="173" t="s">
        <v>462</v>
      </c>
      <c r="I82" s="173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</row>
    <row r="83" spans="1:20" s="168" customFormat="1" ht="27" customHeight="1">
      <c r="A83" s="167"/>
      <c r="B83" s="173">
        <v>81</v>
      </c>
      <c r="C83" s="173" t="s">
        <v>463</v>
      </c>
      <c r="D83" s="173" t="s">
        <v>464</v>
      </c>
      <c r="E83" s="173" t="s">
        <v>465</v>
      </c>
      <c r="F83" s="174">
        <v>742</v>
      </c>
      <c r="G83" s="174"/>
      <c r="H83" s="173" t="s">
        <v>466</v>
      </c>
      <c r="I83" s="173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</row>
    <row r="84" spans="1:20" s="168" customFormat="1" ht="27" customHeight="1">
      <c r="A84" s="167"/>
      <c r="B84" s="173">
        <v>82</v>
      </c>
      <c r="C84" s="173" t="s">
        <v>467</v>
      </c>
      <c r="D84" s="173" t="s">
        <v>464</v>
      </c>
      <c r="E84" s="173" t="s">
        <v>465</v>
      </c>
      <c r="F84" s="174">
        <v>742</v>
      </c>
      <c r="G84" s="174"/>
      <c r="H84" s="173" t="s">
        <v>468</v>
      </c>
      <c r="I84" s="173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</row>
    <row r="85" spans="1:20" s="168" customFormat="1" ht="27" customHeight="1">
      <c r="A85" s="167"/>
      <c r="B85" s="173">
        <v>83</v>
      </c>
      <c r="C85" s="173" t="s">
        <v>469</v>
      </c>
      <c r="D85" s="173" t="s">
        <v>470</v>
      </c>
      <c r="E85" s="173" t="s">
        <v>465</v>
      </c>
      <c r="F85" s="174">
        <v>0</v>
      </c>
      <c r="G85" s="174">
        <v>572</v>
      </c>
      <c r="H85" s="173" t="s">
        <v>471</v>
      </c>
      <c r="I85" s="173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</row>
    <row r="86" spans="1:20" s="168" customFormat="1" ht="27" customHeight="1">
      <c r="A86" s="167"/>
      <c r="B86" s="173">
        <v>84</v>
      </c>
      <c r="C86" s="173" t="s">
        <v>472</v>
      </c>
      <c r="D86" s="173" t="s">
        <v>464</v>
      </c>
      <c r="E86" s="173" t="s">
        <v>465</v>
      </c>
      <c r="F86" s="174">
        <v>742</v>
      </c>
      <c r="G86" s="174"/>
      <c r="H86" s="173" t="s">
        <v>473</v>
      </c>
      <c r="I86" s="173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</row>
    <row r="87" spans="1:20" s="168" customFormat="1" ht="27" customHeight="1">
      <c r="A87" s="167"/>
      <c r="B87" s="173">
        <v>85</v>
      </c>
      <c r="C87" s="173" t="s">
        <v>469</v>
      </c>
      <c r="D87" s="173" t="s">
        <v>474</v>
      </c>
      <c r="E87" s="173" t="s">
        <v>475</v>
      </c>
      <c r="F87" s="174">
        <v>0</v>
      </c>
      <c r="G87" s="174">
        <v>0</v>
      </c>
      <c r="H87" s="173" t="s">
        <v>476</v>
      </c>
      <c r="I87" s="173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1:20" s="168" customFormat="1" ht="27" customHeight="1">
      <c r="A88" s="167"/>
      <c r="B88" s="173">
        <v>86</v>
      </c>
      <c r="C88" s="173" t="s">
        <v>472</v>
      </c>
      <c r="D88" s="173" t="s">
        <v>474</v>
      </c>
      <c r="E88" s="173" t="s">
        <v>475</v>
      </c>
      <c r="F88" s="174">
        <v>600</v>
      </c>
      <c r="G88" s="174"/>
      <c r="H88" s="173" t="s">
        <v>477</v>
      </c>
      <c r="I88" s="173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</row>
    <row r="89" spans="1:20" s="168" customFormat="1" ht="27" customHeight="1">
      <c r="A89" s="167"/>
      <c r="B89" s="173">
        <v>87</v>
      </c>
      <c r="C89" s="173" t="s">
        <v>463</v>
      </c>
      <c r="D89" s="173" t="s">
        <v>478</v>
      </c>
      <c r="E89" s="173" t="s">
        <v>479</v>
      </c>
      <c r="F89" s="174">
        <v>470</v>
      </c>
      <c r="G89" s="174"/>
      <c r="H89" s="173" t="s">
        <v>480</v>
      </c>
      <c r="I89" s="173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</row>
    <row r="90" spans="1:20" s="168" customFormat="1" ht="27" customHeight="1">
      <c r="A90" s="167"/>
      <c r="B90" s="173">
        <v>88</v>
      </c>
      <c r="C90" s="173" t="s">
        <v>467</v>
      </c>
      <c r="D90" s="173" t="s">
        <v>478</v>
      </c>
      <c r="E90" s="173" t="s">
        <v>479</v>
      </c>
      <c r="F90" s="174">
        <v>470</v>
      </c>
      <c r="G90" s="174"/>
      <c r="H90" s="173" t="s">
        <v>481</v>
      </c>
      <c r="I90" s="173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</row>
    <row r="91" spans="1:20" s="168" customFormat="1" ht="27" customHeight="1">
      <c r="A91" s="167"/>
      <c r="B91" s="173">
        <v>89</v>
      </c>
      <c r="C91" s="173" t="s">
        <v>482</v>
      </c>
      <c r="D91" s="173" t="s">
        <v>483</v>
      </c>
      <c r="E91" s="173" t="s">
        <v>240</v>
      </c>
      <c r="F91" s="174">
        <v>0</v>
      </c>
      <c r="G91" s="174">
        <v>612</v>
      </c>
      <c r="H91" s="173" t="s">
        <v>484</v>
      </c>
      <c r="I91" s="173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</row>
    <row r="92" spans="1:20" s="168" customFormat="1" ht="27" customHeight="1">
      <c r="A92" s="167"/>
      <c r="B92" s="173">
        <v>90</v>
      </c>
      <c r="C92" s="173" t="s">
        <v>482</v>
      </c>
      <c r="D92" s="173" t="s">
        <v>485</v>
      </c>
      <c r="E92" s="173" t="s">
        <v>243</v>
      </c>
      <c r="F92" s="174">
        <v>0</v>
      </c>
      <c r="G92" s="174">
        <v>0</v>
      </c>
      <c r="H92" s="173" t="s">
        <v>486</v>
      </c>
      <c r="I92" s="173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1:20" s="168" customFormat="1" ht="27" customHeight="1">
      <c r="A93" s="167"/>
      <c r="B93" s="173">
        <v>91</v>
      </c>
      <c r="C93" s="173" t="s">
        <v>487</v>
      </c>
      <c r="D93" s="173" t="s">
        <v>488</v>
      </c>
      <c r="E93" s="173" t="s">
        <v>489</v>
      </c>
      <c r="F93" s="174">
        <v>0</v>
      </c>
      <c r="G93" s="174">
        <v>0</v>
      </c>
      <c r="H93" s="173" t="s">
        <v>490</v>
      </c>
      <c r="I93" s="173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1:20" s="168" customFormat="1" ht="27" customHeight="1">
      <c r="A94" s="167"/>
      <c r="B94" s="173">
        <v>92</v>
      </c>
      <c r="C94" s="173" t="s">
        <v>491</v>
      </c>
      <c r="D94" s="173" t="s">
        <v>488</v>
      </c>
      <c r="E94" s="173" t="s">
        <v>489</v>
      </c>
      <c r="F94" s="174">
        <v>0</v>
      </c>
      <c r="G94" s="174">
        <v>0</v>
      </c>
      <c r="H94" s="173" t="s">
        <v>492</v>
      </c>
      <c r="I94" s="173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</row>
    <row r="95" spans="1:20" s="168" customFormat="1" ht="27" customHeight="1">
      <c r="A95" s="167"/>
      <c r="B95" s="173">
        <v>93</v>
      </c>
      <c r="C95" s="173" t="s">
        <v>487</v>
      </c>
      <c r="D95" s="173" t="s">
        <v>493</v>
      </c>
      <c r="E95" s="173" t="s">
        <v>494</v>
      </c>
      <c r="F95" s="174">
        <v>720</v>
      </c>
      <c r="G95" s="174"/>
      <c r="H95" s="173" t="s">
        <v>495</v>
      </c>
      <c r="I95" s="173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</row>
    <row r="96" spans="1:20" s="168" customFormat="1" ht="27" customHeight="1">
      <c r="A96" s="167"/>
      <c r="B96" s="173">
        <v>94</v>
      </c>
      <c r="C96" s="173" t="s">
        <v>491</v>
      </c>
      <c r="D96" s="173" t="s">
        <v>493</v>
      </c>
      <c r="E96" s="173" t="s">
        <v>494</v>
      </c>
      <c r="F96" s="174">
        <v>720</v>
      </c>
      <c r="G96" s="174"/>
      <c r="H96" s="173" t="s">
        <v>496</v>
      </c>
      <c r="I96" s="173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</row>
    <row r="97" spans="1:20" s="168" customFormat="1" ht="27" customHeight="1">
      <c r="A97" s="167"/>
      <c r="B97" s="173">
        <v>95</v>
      </c>
      <c r="C97" s="173" t="s">
        <v>487</v>
      </c>
      <c r="D97" s="173" t="s">
        <v>497</v>
      </c>
      <c r="E97" s="173" t="s">
        <v>498</v>
      </c>
      <c r="F97" s="174">
        <v>650</v>
      </c>
      <c r="G97" s="174"/>
      <c r="H97" s="173" t="s">
        <v>499</v>
      </c>
      <c r="I97" s="173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</row>
    <row r="98" spans="1:20" s="168" customFormat="1" ht="27" customHeight="1">
      <c r="A98" s="167"/>
      <c r="B98" s="173">
        <v>96</v>
      </c>
      <c r="C98" s="173" t="s">
        <v>491</v>
      </c>
      <c r="D98" s="173" t="s">
        <v>497</v>
      </c>
      <c r="E98" s="173" t="s">
        <v>498</v>
      </c>
      <c r="F98" s="174">
        <v>650</v>
      </c>
      <c r="G98" s="174"/>
      <c r="H98" s="173" t="s">
        <v>500</v>
      </c>
      <c r="I98" s="173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</row>
    <row r="99" spans="1:20" s="168" customFormat="1" ht="27" customHeight="1">
      <c r="A99" s="167"/>
      <c r="B99" s="173">
        <v>97</v>
      </c>
      <c r="C99" s="173" t="s">
        <v>501</v>
      </c>
      <c r="D99" s="173" t="s">
        <v>502</v>
      </c>
      <c r="E99" s="173" t="s">
        <v>503</v>
      </c>
      <c r="F99" s="174">
        <v>0</v>
      </c>
      <c r="G99" s="174">
        <v>930</v>
      </c>
      <c r="H99" s="173" t="s">
        <v>504</v>
      </c>
      <c r="I99" s="173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</row>
    <row r="100" spans="1:20" s="168" customFormat="1" ht="27" customHeight="1">
      <c r="A100" s="167"/>
      <c r="B100" s="173">
        <v>98</v>
      </c>
      <c r="C100" s="173" t="s">
        <v>505</v>
      </c>
      <c r="D100" s="173" t="s">
        <v>502</v>
      </c>
      <c r="E100" s="173" t="s">
        <v>503</v>
      </c>
      <c r="F100" s="174">
        <v>0</v>
      </c>
      <c r="G100" s="174">
        <v>930</v>
      </c>
      <c r="H100" s="173" t="s">
        <v>506</v>
      </c>
      <c r="I100" s="173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</row>
    <row r="101" spans="1:20" s="168" customFormat="1" ht="27" customHeight="1">
      <c r="A101" s="167"/>
      <c r="B101" s="173">
        <v>99</v>
      </c>
      <c r="C101" s="173" t="s">
        <v>501</v>
      </c>
      <c r="D101" s="173" t="s">
        <v>507</v>
      </c>
      <c r="E101" s="173" t="s">
        <v>508</v>
      </c>
      <c r="F101" s="174">
        <v>0</v>
      </c>
      <c r="G101" s="174">
        <v>479</v>
      </c>
      <c r="H101" s="173" t="s">
        <v>509</v>
      </c>
      <c r="I101" s="173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</row>
    <row r="102" spans="1:20" s="168" customFormat="1" ht="27" customHeight="1">
      <c r="A102" s="167"/>
      <c r="B102" s="173">
        <v>100</v>
      </c>
      <c r="C102" s="173" t="s">
        <v>505</v>
      </c>
      <c r="D102" s="173" t="s">
        <v>507</v>
      </c>
      <c r="E102" s="173" t="s">
        <v>508</v>
      </c>
      <c r="F102" s="174">
        <v>0</v>
      </c>
      <c r="G102" s="174">
        <v>479</v>
      </c>
      <c r="H102" s="173" t="s">
        <v>510</v>
      </c>
      <c r="I102" s="173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</row>
    <row r="103" spans="1:20" s="168" customFormat="1" ht="27" customHeight="1">
      <c r="A103" s="167"/>
      <c r="B103" s="173">
        <v>101</v>
      </c>
      <c r="C103" s="173" t="s">
        <v>511</v>
      </c>
      <c r="D103" s="173" t="s">
        <v>512</v>
      </c>
      <c r="E103" s="173" t="s">
        <v>513</v>
      </c>
      <c r="F103" s="174">
        <v>0</v>
      </c>
      <c r="G103" s="174">
        <v>651</v>
      </c>
      <c r="H103" s="173" t="s">
        <v>514</v>
      </c>
      <c r="I103" s="173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</row>
    <row r="104" spans="1:20" s="168" customFormat="1" ht="27" customHeight="1">
      <c r="A104" s="167"/>
      <c r="B104" s="173">
        <v>102</v>
      </c>
      <c r="C104" s="173" t="s">
        <v>515</v>
      </c>
      <c r="D104" s="173" t="s">
        <v>516</v>
      </c>
      <c r="E104" s="173" t="s">
        <v>517</v>
      </c>
      <c r="F104" s="174">
        <v>0</v>
      </c>
      <c r="G104" s="174">
        <v>0</v>
      </c>
      <c r="H104" s="173" t="s">
        <v>518</v>
      </c>
      <c r="I104" s="173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</row>
    <row r="105" spans="1:20" s="168" customFormat="1" ht="27" customHeight="1">
      <c r="A105" s="167"/>
      <c r="B105" s="173">
        <v>103</v>
      </c>
      <c r="C105" s="173" t="s">
        <v>519</v>
      </c>
      <c r="D105" s="173" t="s">
        <v>516</v>
      </c>
      <c r="E105" s="173" t="s">
        <v>517</v>
      </c>
      <c r="F105" s="174">
        <v>0</v>
      </c>
      <c r="G105" s="174">
        <v>0</v>
      </c>
      <c r="H105" s="173" t="s">
        <v>520</v>
      </c>
      <c r="I105" s="173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</row>
    <row r="106" spans="1:20" s="168" customFormat="1" ht="27" customHeight="1">
      <c r="A106" s="167"/>
      <c r="B106" s="173">
        <v>104</v>
      </c>
      <c r="C106" s="173" t="s">
        <v>521</v>
      </c>
      <c r="D106" s="173" t="s">
        <v>516</v>
      </c>
      <c r="E106" s="173" t="s">
        <v>517</v>
      </c>
      <c r="F106" s="174">
        <v>0</v>
      </c>
      <c r="G106" s="174">
        <v>0</v>
      </c>
      <c r="H106" s="173" t="s">
        <v>522</v>
      </c>
      <c r="I106" s="173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</row>
    <row r="107" spans="1:20" s="168" customFormat="1" ht="27" customHeight="1">
      <c r="A107" s="167"/>
      <c r="B107" s="173">
        <v>105</v>
      </c>
      <c r="C107" s="173" t="s">
        <v>515</v>
      </c>
      <c r="D107" s="173" t="s">
        <v>523</v>
      </c>
      <c r="E107" s="173" t="s">
        <v>524</v>
      </c>
      <c r="F107" s="174">
        <v>2140</v>
      </c>
      <c r="G107" s="174"/>
      <c r="H107" s="173" t="s">
        <v>525</v>
      </c>
      <c r="I107" s="173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</row>
    <row r="108" spans="1:20" s="168" customFormat="1" ht="27" customHeight="1">
      <c r="A108" s="167"/>
      <c r="B108" s="173">
        <v>106</v>
      </c>
      <c r="C108" s="173" t="s">
        <v>521</v>
      </c>
      <c r="D108" s="173" t="s">
        <v>526</v>
      </c>
      <c r="E108" s="173" t="s">
        <v>527</v>
      </c>
      <c r="F108" s="174">
        <v>2140</v>
      </c>
      <c r="G108" s="174"/>
      <c r="H108" s="173" t="s">
        <v>528</v>
      </c>
      <c r="I108" s="173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</row>
    <row r="109" spans="1:20" s="168" customFormat="1" ht="27" customHeight="1">
      <c r="A109" s="167"/>
      <c r="B109" s="173">
        <v>107</v>
      </c>
      <c r="C109" s="173" t="s">
        <v>519</v>
      </c>
      <c r="D109" s="173" t="s">
        <v>529</v>
      </c>
      <c r="E109" s="173" t="s">
        <v>530</v>
      </c>
      <c r="F109" s="174">
        <v>1100</v>
      </c>
      <c r="G109" s="174"/>
      <c r="H109" s="173" t="s">
        <v>531</v>
      </c>
      <c r="I109" s="173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</row>
    <row r="110" spans="1:20" s="168" customFormat="1" ht="27" customHeight="1">
      <c r="A110" s="167"/>
      <c r="B110" s="173">
        <v>108</v>
      </c>
      <c r="C110" s="173" t="s">
        <v>515</v>
      </c>
      <c r="D110" s="173" t="s">
        <v>532</v>
      </c>
      <c r="E110" s="173" t="s">
        <v>508</v>
      </c>
      <c r="F110" s="174">
        <v>1100</v>
      </c>
      <c r="G110" s="174"/>
      <c r="H110" s="173" t="s">
        <v>533</v>
      </c>
      <c r="I110" s="173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</row>
    <row r="111" spans="1:20" s="168" customFormat="1" ht="27" customHeight="1">
      <c r="A111" s="167"/>
      <c r="B111" s="173">
        <v>109</v>
      </c>
      <c r="C111" s="173" t="s">
        <v>521</v>
      </c>
      <c r="D111" s="173" t="s">
        <v>532</v>
      </c>
      <c r="E111" s="173" t="s">
        <v>508</v>
      </c>
      <c r="F111" s="174">
        <v>1100</v>
      </c>
      <c r="G111" s="174"/>
      <c r="H111" s="173" t="s">
        <v>534</v>
      </c>
      <c r="I111" s="173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</row>
    <row r="112" spans="1:20" s="168" customFormat="1" ht="27" customHeight="1">
      <c r="A112" s="167"/>
      <c r="B112" s="173">
        <v>110</v>
      </c>
      <c r="C112" s="173" t="s">
        <v>535</v>
      </c>
      <c r="D112" s="173" t="s">
        <v>536</v>
      </c>
      <c r="E112" s="173" t="s">
        <v>537</v>
      </c>
      <c r="F112" s="174">
        <v>1100</v>
      </c>
      <c r="G112" s="174"/>
      <c r="H112" s="173" t="s">
        <v>538</v>
      </c>
      <c r="I112" s="173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</row>
    <row r="113" spans="1:20" s="168" customFormat="1" ht="27" customHeight="1">
      <c r="A113" s="167"/>
      <c r="B113" s="173">
        <v>111</v>
      </c>
      <c r="C113" s="173" t="s">
        <v>535</v>
      </c>
      <c r="D113" s="173" t="s">
        <v>539</v>
      </c>
      <c r="E113" s="173" t="s">
        <v>537</v>
      </c>
      <c r="F113" s="174">
        <v>1100</v>
      </c>
      <c r="G113" s="174"/>
      <c r="H113" s="173" t="s">
        <v>540</v>
      </c>
      <c r="I113" s="173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</row>
    <row r="114" spans="1:20" s="168" customFormat="1" ht="27" customHeight="1">
      <c r="A114" s="167"/>
      <c r="B114" s="173">
        <v>112</v>
      </c>
      <c r="C114" s="173" t="s">
        <v>541</v>
      </c>
      <c r="D114" s="173" t="s">
        <v>542</v>
      </c>
      <c r="E114" s="173" t="s">
        <v>543</v>
      </c>
      <c r="F114" s="174">
        <v>0</v>
      </c>
      <c r="G114" s="174">
        <v>950</v>
      </c>
      <c r="H114" s="173" t="s">
        <v>544</v>
      </c>
      <c r="I114" s="173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</row>
    <row r="115" spans="1:20" s="168" customFormat="1" ht="27" customHeight="1">
      <c r="A115" s="167"/>
      <c r="B115" s="173">
        <v>113</v>
      </c>
      <c r="C115" s="173" t="s">
        <v>545</v>
      </c>
      <c r="D115" s="173" t="s">
        <v>546</v>
      </c>
      <c r="E115" s="173" t="s">
        <v>543</v>
      </c>
      <c r="F115" s="174">
        <v>0</v>
      </c>
      <c r="G115" s="174">
        <v>950</v>
      </c>
      <c r="H115" s="173" t="s">
        <v>547</v>
      </c>
      <c r="I115" s="173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</row>
    <row r="116" spans="1:20" s="168" customFormat="1" ht="27" customHeight="1">
      <c r="A116" s="167"/>
      <c r="B116" s="173">
        <v>114</v>
      </c>
      <c r="C116" s="173" t="s">
        <v>548</v>
      </c>
      <c r="D116" s="173" t="s">
        <v>549</v>
      </c>
      <c r="E116" s="173" t="s">
        <v>543</v>
      </c>
      <c r="F116" s="174">
        <v>0</v>
      </c>
      <c r="G116" s="174">
        <v>665</v>
      </c>
      <c r="H116" s="173" t="s">
        <v>550</v>
      </c>
      <c r="I116" s="173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</row>
    <row r="117" spans="1:20" s="168" customFormat="1" ht="27" customHeight="1">
      <c r="A117" s="167"/>
      <c r="B117" s="173">
        <v>115</v>
      </c>
      <c r="C117" s="173" t="s">
        <v>551</v>
      </c>
      <c r="D117" s="173" t="s">
        <v>552</v>
      </c>
      <c r="E117" s="173" t="s">
        <v>543</v>
      </c>
      <c r="F117" s="174">
        <v>0</v>
      </c>
      <c r="G117" s="174">
        <v>950</v>
      </c>
      <c r="H117" s="173" t="s">
        <v>553</v>
      </c>
      <c r="I117" s="173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</row>
    <row r="118" spans="1:20" s="168" customFormat="1" ht="27" customHeight="1">
      <c r="A118" s="167"/>
      <c r="B118" s="173">
        <v>116</v>
      </c>
      <c r="C118" s="173" t="s">
        <v>541</v>
      </c>
      <c r="D118" s="173" t="s">
        <v>554</v>
      </c>
      <c r="E118" s="173" t="s">
        <v>555</v>
      </c>
      <c r="F118" s="174">
        <v>0</v>
      </c>
      <c r="G118" s="174">
        <v>432</v>
      </c>
      <c r="H118" s="173" t="s">
        <v>556</v>
      </c>
      <c r="I118" s="173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</row>
    <row r="119" spans="1:20" s="168" customFormat="1" ht="27" customHeight="1">
      <c r="A119" s="167"/>
      <c r="B119" s="173">
        <v>117</v>
      </c>
      <c r="C119" s="173" t="s">
        <v>545</v>
      </c>
      <c r="D119" s="173" t="s">
        <v>554</v>
      </c>
      <c r="E119" s="173" t="s">
        <v>555</v>
      </c>
      <c r="F119" s="174">
        <v>0</v>
      </c>
      <c r="G119" s="174">
        <v>432</v>
      </c>
      <c r="H119" s="173" t="s">
        <v>557</v>
      </c>
      <c r="I119" s="173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</row>
    <row r="120" spans="1:20" s="168" customFormat="1" ht="27" customHeight="1">
      <c r="A120" s="167"/>
      <c r="B120" s="173">
        <v>118</v>
      </c>
      <c r="C120" s="173" t="s">
        <v>551</v>
      </c>
      <c r="D120" s="173" t="s">
        <v>558</v>
      </c>
      <c r="E120" s="173" t="s">
        <v>555</v>
      </c>
      <c r="F120" s="174">
        <v>0</v>
      </c>
      <c r="G120" s="174">
        <v>388</v>
      </c>
      <c r="H120" s="173" t="s">
        <v>559</v>
      </c>
      <c r="I120" s="173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</row>
    <row r="121" spans="1:20" s="168" customFormat="1" ht="27" customHeight="1">
      <c r="A121" s="169"/>
      <c r="B121" s="175">
        <v>119</v>
      </c>
      <c r="C121" s="175" t="s">
        <v>560</v>
      </c>
      <c r="D121" s="175" t="s">
        <v>561</v>
      </c>
      <c r="E121" s="173" t="s">
        <v>562</v>
      </c>
      <c r="F121" s="176">
        <v>1090</v>
      </c>
      <c r="G121" s="176"/>
      <c r="H121" s="175" t="s">
        <v>563</v>
      </c>
      <c r="I121" s="175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</row>
    <row r="122" spans="1:20" s="168" customFormat="1" ht="27" customHeight="1">
      <c r="A122" s="169"/>
      <c r="B122" s="175"/>
      <c r="C122" s="175"/>
      <c r="D122" s="175"/>
      <c r="E122" s="173" t="s">
        <v>564</v>
      </c>
      <c r="F122" s="176"/>
      <c r="G122" s="176"/>
      <c r="H122" s="175"/>
      <c r="I122" s="175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</row>
    <row r="123" spans="1:20" s="168" customFormat="1" ht="27" customHeight="1">
      <c r="A123" s="167"/>
      <c r="B123" s="173">
        <v>120</v>
      </c>
      <c r="C123" s="173" t="s">
        <v>560</v>
      </c>
      <c r="D123" s="173" t="s">
        <v>565</v>
      </c>
      <c r="E123" s="173" t="s">
        <v>274</v>
      </c>
      <c r="F123" s="174">
        <v>620</v>
      </c>
      <c r="G123" s="174"/>
      <c r="H123" s="173" t="s">
        <v>566</v>
      </c>
      <c r="I123" s="173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</row>
    <row r="124" spans="1:20" s="168" customFormat="1" ht="27" customHeight="1">
      <c r="A124" s="167"/>
      <c r="B124" s="173">
        <v>121</v>
      </c>
      <c r="C124" s="173" t="s">
        <v>567</v>
      </c>
      <c r="D124" s="173" t="s">
        <v>568</v>
      </c>
      <c r="E124" s="173" t="s">
        <v>569</v>
      </c>
      <c r="F124" s="174">
        <v>0</v>
      </c>
      <c r="G124" s="174">
        <v>765</v>
      </c>
      <c r="H124" s="173" t="s">
        <v>570</v>
      </c>
      <c r="I124" s="173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</row>
    <row r="125" spans="1:20" s="168" customFormat="1" ht="27" customHeight="1">
      <c r="A125" s="167"/>
      <c r="B125" s="173">
        <v>122</v>
      </c>
      <c r="C125" s="173" t="s">
        <v>571</v>
      </c>
      <c r="D125" s="173" t="s">
        <v>572</v>
      </c>
      <c r="E125" s="173" t="s">
        <v>569</v>
      </c>
      <c r="F125" s="174">
        <v>1120</v>
      </c>
      <c r="G125" s="174"/>
      <c r="H125" s="173" t="s">
        <v>573</v>
      </c>
      <c r="I125" s="173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</row>
    <row r="126" spans="1:20" s="168" customFormat="1" ht="27" customHeight="1">
      <c r="A126" s="167"/>
      <c r="B126" s="173">
        <v>123</v>
      </c>
      <c r="C126" s="173" t="s">
        <v>574</v>
      </c>
      <c r="D126" s="173" t="s">
        <v>575</v>
      </c>
      <c r="E126" s="173" t="s">
        <v>569</v>
      </c>
      <c r="F126" s="174">
        <v>0</v>
      </c>
      <c r="G126" s="174">
        <v>765</v>
      </c>
      <c r="H126" s="173" t="s">
        <v>576</v>
      </c>
      <c r="I126" s="173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</row>
    <row r="127" spans="1:20" s="168" customFormat="1" ht="27" customHeight="1">
      <c r="A127" s="167"/>
      <c r="B127" s="173">
        <v>124</v>
      </c>
      <c r="C127" s="173" t="s">
        <v>577</v>
      </c>
      <c r="D127" s="173" t="s">
        <v>572</v>
      </c>
      <c r="E127" s="173" t="s">
        <v>569</v>
      </c>
      <c r="F127" s="174">
        <v>1120</v>
      </c>
      <c r="G127" s="174"/>
      <c r="H127" s="173" t="s">
        <v>578</v>
      </c>
      <c r="I127" s="173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</row>
    <row r="128" spans="1:20" s="168" customFormat="1" ht="27" customHeight="1">
      <c r="A128" s="167"/>
      <c r="B128" s="173">
        <v>125</v>
      </c>
      <c r="C128" s="173" t="s">
        <v>571</v>
      </c>
      <c r="D128" s="173" t="s">
        <v>579</v>
      </c>
      <c r="E128" s="173" t="s">
        <v>580</v>
      </c>
      <c r="F128" s="174">
        <v>0</v>
      </c>
      <c r="G128" s="174">
        <v>651</v>
      </c>
      <c r="H128" s="173" t="s">
        <v>581</v>
      </c>
      <c r="I128" s="173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</row>
    <row r="129" spans="1:20" s="168" customFormat="1" ht="27" customHeight="1">
      <c r="A129" s="167"/>
      <c r="B129" s="173">
        <v>126</v>
      </c>
      <c r="C129" s="173" t="s">
        <v>577</v>
      </c>
      <c r="D129" s="173" t="s">
        <v>579</v>
      </c>
      <c r="E129" s="173" t="s">
        <v>580</v>
      </c>
      <c r="F129" s="174">
        <v>0</v>
      </c>
      <c r="G129" s="174">
        <v>651</v>
      </c>
      <c r="H129" s="173" t="s">
        <v>582</v>
      </c>
      <c r="I129" s="173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</row>
    <row r="130" spans="1:20" s="168" customFormat="1" ht="27" customHeight="1">
      <c r="A130" s="167"/>
      <c r="B130" s="173">
        <v>127</v>
      </c>
      <c r="C130" s="173" t="s">
        <v>571</v>
      </c>
      <c r="D130" s="173" t="s">
        <v>583</v>
      </c>
      <c r="E130" s="173" t="s">
        <v>584</v>
      </c>
      <c r="F130" s="174">
        <v>1250</v>
      </c>
      <c r="G130" s="174"/>
      <c r="H130" s="173" t="s">
        <v>585</v>
      </c>
      <c r="I130" s="173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</row>
    <row r="131" spans="1:20" s="168" customFormat="1" ht="27" customHeight="1">
      <c r="A131" s="167"/>
      <c r="B131" s="173">
        <v>128</v>
      </c>
      <c r="C131" s="173" t="s">
        <v>577</v>
      </c>
      <c r="D131" s="173" t="s">
        <v>583</v>
      </c>
      <c r="E131" s="173" t="s">
        <v>584</v>
      </c>
      <c r="F131" s="174">
        <v>1250</v>
      </c>
      <c r="G131" s="174"/>
      <c r="H131" s="173" t="s">
        <v>586</v>
      </c>
      <c r="I131" s="173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</row>
    <row r="132" spans="1:20" s="168" customFormat="1" ht="27" customHeight="1">
      <c r="A132" s="167"/>
      <c r="B132" s="173">
        <v>129</v>
      </c>
      <c r="C132" s="173" t="s">
        <v>567</v>
      </c>
      <c r="D132" s="173" t="s">
        <v>587</v>
      </c>
      <c r="E132" s="173" t="s">
        <v>588</v>
      </c>
      <c r="F132" s="174">
        <v>0</v>
      </c>
      <c r="G132" s="174">
        <v>288</v>
      </c>
      <c r="H132" s="173" t="s">
        <v>589</v>
      </c>
      <c r="I132" s="173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</row>
    <row r="133" spans="1:20" s="168" customFormat="1" ht="27" customHeight="1">
      <c r="A133" s="167"/>
      <c r="B133" s="173">
        <v>130</v>
      </c>
      <c r="C133" s="173" t="s">
        <v>574</v>
      </c>
      <c r="D133" s="173" t="s">
        <v>587</v>
      </c>
      <c r="E133" s="173" t="s">
        <v>588</v>
      </c>
      <c r="F133" s="174">
        <v>0</v>
      </c>
      <c r="G133" s="174">
        <v>288</v>
      </c>
      <c r="H133" s="173" t="s">
        <v>590</v>
      </c>
      <c r="I133" s="173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</row>
    <row r="134" spans="1:20" s="168" customFormat="1" ht="27" customHeight="1">
      <c r="A134" s="167"/>
      <c r="B134" s="173">
        <v>131</v>
      </c>
      <c r="C134" s="173" t="s">
        <v>591</v>
      </c>
      <c r="D134" s="173" t="s">
        <v>592</v>
      </c>
      <c r="E134" s="173" t="s">
        <v>593</v>
      </c>
      <c r="F134" s="174">
        <v>1070</v>
      </c>
      <c r="G134" s="174"/>
      <c r="H134" s="173" t="s">
        <v>594</v>
      </c>
      <c r="I134" s="173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</row>
    <row r="135" spans="1:20" s="168" customFormat="1" ht="27" customHeight="1">
      <c r="A135" s="167"/>
      <c r="B135" s="173">
        <v>132</v>
      </c>
      <c r="C135" s="173" t="s">
        <v>591</v>
      </c>
      <c r="D135" s="173" t="s">
        <v>595</v>
      </c>
      <c r="E135" s="173" t="s">
        <v>596</v>
      </c>
      <c r="F135" s="174">
        <v>740</v>
      </c>
      <c r="G135" s="174"/>
      <c r="H135" s="173" t="s">
        <v>597</v>
      </c>
      <c r="I135" s="173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</row>
    <row r="136" spans="1:20" s="168" customFormat="1" ht="27" customHeight="1">
      <c r="A136" s="167"/>
      <c r="B136" s="173">
        <v>133</v>
      </c>
      <c r="C136" s="173" t="s">
        <v>598</v>
      </c>
      <c r="D136" s="173" t="s">
        <v>599</v>
      </c>
      <c r="E136" s="173" t="s">
        <v>600</v>
      </c>
      <c r="F136" s="174">
        <v>0</v>
      </c>
      <c r="G136" s="174">
        <v>651</v>
      </c>
      <c r="H136" s="173" t="s">
        <v>601</v>
      </c>
      <c r="I136" s="173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</row>
    <row r="137" spans="1:20" s="168" customFormat="1" ht="27" customHeight="1">
      <c r="A137" s="167"/>
      <c r="B137" s="173">
        <v>134</v>
      </c>
      <c r="C137" s="173" t="s">
        <v>602</v>
      </c>
      <c r="D137" s="173" t="s">
        <v>599</v>
      </c>
      <c r="E137" s="173" t="s">
        <v>600</v>
      </c>
      <c r="F137" s="174">
        <v>0</v>
      </c>
      <c r="G137" s="174">
        <v>651</v>
      </c>
      <c r="H137" s="173" t="s">
        <v>603</v>
      </c>
      <c r="I137" s="173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</row>
    <row r="138" spans="1:20" s="168" customFormat="1" ht="27" customHeight="1">
      <c r="A138" s="167"/>
      <c r="B138" s="173">
        <v>135</v>
      </c>
      <c r="C138" s="173" t="s">
        <v>598</v>
      </c>
      <c r="D138" s="173" t="s">
        <v>604</v>
      </c>
      <c r="E138" s="173" t="s">
        <v>605</v>
      </c>
      <c r="F138" s="174">
        <v>0</v>
      </c>
      <c r="G138" s="174">
        <v>479</v>
      </c>
      <c r="H138" s="173" t="s">
        <v>606</v>
      </c>
      <c r="I138" s="173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</row>
    <row r="139" spans="1:20" s="168" customFormat="1" ht="27" customHeight="1">
      <c r="A139" s="167"/>
      <c r="B139" s="173">
        <v>136</v>
      </c>
      <c r="C139" s="173" t="s">
        <v>602</v>
      </c>
      <c r="D139" s="173" t="s">
        <v>604</v>
      </c>
      <c r="E139" s="173" t="s">
        <v>605</v>
      </c>
      <c r="F139" s="174">
        <v>0</v>
      </c>
      <c r="G139" s="174">
        <v>479</v>
      </c>
      <c r="H139" s="173" t="s">
        <v>607</v>
      </c>
      <c r="I139" s="173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</row>
    <row r="140" spans="1:20" s="168" customFormat="1" ht="27" customHeight="1">
      <c r="A140" s="167"/>
      <c r="B140" s="173">
        <v>137</v>
      </c>
      <c r="C140" s="173" t="s">
        <v>608</v>
      </c>
      <c r="D140" s="173" t="s">
        <v>609</v>
      </c>
      <c r="E140" s="173" t="s">
        <v>610</v>
      </c>
      <c r="F140" s="174">
        <v>0</v>
      </c>
      <c r="G140" s="174">
        <v>466</v>
      </c>
      <c r="H140" s="173" t="s">
        <v>611</v>
      </c>
      <c r="I140" s="173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</row>
    <row r="141" spans="1:20" s="168" customFormat="1" ht="27" customHeight="1">
      <c r="A141" s="167"/>
      <c r="B141" s="173">
        <v>138</v>
      </c>
      <c r="C141" s="173" t="s">
        <v>612</v>
      </c>
      <c r="D141" s="173" t="s">
        <v>613</v>
      </c>
      <c r="E141" s="173" t="s">
        <v>614</v>
      </c>
      <c r="F141" s="174">
        <v>0</v>
      </c>
      <c r="G141" s="174">
        <v>230</v>
      </c>
      <c r="H141" s="173" t="s">
        <v>615</v>
      </c>
      <c r="I141" s="173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</row>
    <row r="142" spans="1:20" s="168" customFormat="1" ht="27" customHeight="1">
      <c r="A142" s="167"/>
      <c r="B142" s="173">
        <v>139</v>
      </c>
      <c r="C142" s="173" t="s">
        <v>612</v>
      </c>
      <c r="D142" s="173" t="s">
        <v>616</v>
      </c>
      <c r="E142" s="173" t="s">
        <v>617</v>
      </c>
      <c r="F142" s="174">
        <v>430</v>
      </c>
      <c r="G142" s="174"/>
      <c r="H142" s="173" t="s">
        <v>618</v>
      </c>
      <c r="I142" s="173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</row>
    <row r="143" spans="1:20" s="168" customFormat="1" ht="27" customHeight="1">
      <c r="A143" s="167"/>
      <c r="B143" s="173">
        <v>140</v>
      </c>
      <c r="C143" s="173" t="s">
        <v>619</v>
      </c>
      <c r="D143" s="173" t="s">
        <v>620</v>
      </c>
      <c r="E143" s="173" t="s">
        <v>614</v>
      </c>
      <c r="F143" s="174">
        <v>0</v>
      </c>
      <c r="G143" s="174">
        <v>275</v>
      </c>
      <c r="H143" s="173" t="s">
        <v>621</v>
      </c>
      <c r="I143" s="173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</row>
    <row r="144" spans="1:20" s="168" customFormat="1" ht="27" customHeight="1">
      <c r="A144" s="167"/>
      <c r="B144" s="173">
        <v>141</v>
      </c>
      <c r="C144" s="173" t="s">
        <v>622</v>
      </c>
      <c r="D144" s="173" t="s">
        <v>620</v>
      </c>
      <c r="E144" s="173" t="s">
        <v>614</v>
      </c>
      <c r="F144" s="174">
        <v>0</v>
      </c>
      <c r="G144" s="174">
        <v>275</v>
      </c>
      <c r="H144" s="173" t="s">
        <v>623</v>
      </c>
      <c r="I144" s="173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</row>
    <row r="145" spans="1:20" s="168" customFormat="1" ht="27" customHeight="1">
      <c r="A145" s="167"/>
      <c r="B145" s="173">
        <v>142</v>
      </c>
      <c r="C145" s="173" t="s">
        <v>612</v>
      </c>
      <c r="D145" s="173" t="s">
        <v>624</v>
      </c>
      <c r="E145" s="173" t="s">
        <v>625</v>
      </c>
      <c r="F145" s="174">
        <v>1090</v>
      </c>
      <c r="G145" s="174"/>
      <c r="H145" s="173" t="s">
        <v>626</v>
      </c>
      <c r="I145" s="173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</row>
    <row r="146" spans="1:20" s="168" customFormat="1" ht="27" customHeight="1">
      <c r="A146" s="167"/>
      <c r="B146" s="173">
        <v>143</v>
      </c>
      <c r="C146" s="173" t="s">
        <v>619</v>
      </c>
      <c r="D146" s="173" t="s">
        <v>627</v>
      </c>
      <c r="E146" s="173" t="s">
        <v>628</v>
      </c>
      <c r="F146" s="174">
        <v>0</v>
      </c>
      <c r="G146" s="174">
        <v>468</v>
      </c>
      <c r="H146" s="173" t="s">
        <v>629</v>
      </c>
      <c r="I146" s="173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</row>
    <row r="147" spans="1:20" s="168" customFormat="1" ht="27" customHeight="1">
      <c r="A147" s="167"/>
      <c r="B147" s="173">
        <v>144</v>
      </c>
      <c r="C147" s="173" t="s">
        <v>622</v>
      </c>
      <c r="D147" s="173" t="s">
        <v>627</v>
      </c>
      <c r="E147" s="173" t="s">
        <v>628</v>
      </c>
      <c r="F147" s="174">
        <v>0</v>
      </c>
      <c r="G147" s="174">
        <v>468</v>
      </c>
      <c r="H147" s="173" t="s">
        <v>630</v>
      </c>
      <c r="I147" s="173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</row>
    <row r="148" spans="1:20" s="168" customFormat="1" ht="27" customHeight="1">
      <c r="A148" s="167"/>
      <c r="B148" s="173">
        <v>145</v>
      </c>
      <c r="C148" s="173" t="s">
        <v>631</v>
      </c>
      <c r="D148" s="173" t="s">
        <v>632</v>
      </c>
      <c r="E148" s="173" t="s">
        <v>633</v>
      </c>
      <c r="F148" s="174">
        <v>0</v>
      </c>
      <c r="G148" s="174">
        <v>695</v>
      </c>
      <c r="H148" s="173" t="s">
        <v>634</v>
      </c>
      <c r="I148" s="173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</row>
    <row r="149" spans="1:20" s="168" customFormat="1" ht="27" customHeight="1">
      <c r="A149" s="167"/>
      <c r="B149" s="173">
        <v>146</v>
      </c>
      <c r="C149" s="173" t="s">
        <v>631</v>
      </c>
      <c r="D149" s="173" t="s">
        <v>635</v>
      </c>
      <c r="E149" s="173" t="s">
        <v>636</v>
      </c>
      <c r="F149" s="174">
        <v>0</v>
      </c>
      <c r="G149" s="174">
        <v>285</v>
      </c>
      <c r="H149" s="173" t="s">
        <v>637</v>
      </c>
      <c r="I149" s="173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</row>
    <row r="150" spans="1:20" s="168" customFormat="1" ht="27" customHeight="1">
      <c r="A150" s="167"/>
      <c r="B150" s="173">
        <v>147</v>
      </c>
      <c r="C150" s="173" t="s">
        <v>638</v>
      </c>
      <c r="D150" s="173" t="s">
        <v>639</v>
      </c>
      <c r="E150" s="173" t="s">
        <v>640</v>
      </c>
      <c r="F150" s="174">
        <v>1000</v>
      </c>
      <c r="G150" s="174"/>
      <c r="H150" s="173" t="s">
        <v>641</v>
      </c>
      <c r="I150" s="173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</row>
    <row r="151" spans="1:20" s="168" customFormat="1" ht="27" customHeight="1">
      <c r="A151" s="167"/>
      <c r="B151" s="173">
        <v>148</v>
      </c>
      <c r="C151" s="173" t="s">
        <v>638</v>
      </c>
      <c r="D151" s="173" t="s">
        <v>642</v>
      </c>
      <c r="E151" s="173" t="s">
        <v>643</v>
      </c>
      <c r="F151" s="174">
        <v>740</v>
      </c>
      <c r="G151" s="174"/>
      <c r="H151" s="173" t="s">
        <v>644</v>
      </c>
      <c r="I151" s="173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</row>
    <row r="152" spans="1:20" s="168" customFormat="1" ht="27" customHeight="1">
      <c r="A152" s="167"/>
      <c r="B152" s="173">
        <v>149</v>
      </c>
      <c r="C152" s="173" t="s">
        <v>645</v>
      </c>
      <c r="D152" s="173" t="s">
        <v>646</v>
      </c>
      <c r="E152" s="173" t="s">
        <v>647</v>
      </c>
      <c r="F152" s="174">
        <v>1170</v>
      </c>
      <c r="G152" s="174"/>
      <c r="H152" s="173" t="s">
        <v>648</v>
      </c>
      <c r="I152" s="173" t="s">
        <v>377</v>
      </c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</row>
    <row r="153" spans="1:20" s="168" customFormat="1" ht="27" customHeight="1">
      <c r="A153" s="167"/>
      <c r="B153" s="173">
        <v>150</v>
      </c>
      <c r="C153" s="173" t="s">
        <v>645</v>
      </c>
      <c r="D153" s="173" t="s">
        <v>649</v>
      </c>
      <c r="E153" s="173" t="s">
        <v>650</v>
      </c>
      <c r="F153" s="174">
        <v>0</v>
      </c>
      <c r="G153" s="174">
        <v>220</v>
      </c>
      <c r="H153" s="173" t="s">
        <v>651</v>
      </c>
      <c r="I153" s="173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</row>
    <row r="154" spans="1:20" s="168" customFormat="1" ht="27" customHeight="1">
      <c r="A154" s="167"/>
      <c r="B154" s="173">
        <v>151</v>
      </c>
      <c r="C154" s="173" t="s">
        <v>652</v>
      </c>
      <c r="D154" s="173" t="s">
        <v>653</v>
      </c>
      <c r="E154" s="173" t="s">
        <v>654</v>
      </c>
      <c r="F154" s="174">
        <v>810</v>
      </c>
      <c r="G154" s="174"/>
      <c r="H154" s="173" t="s">
        <v>655</v>
      </c>
      <c r="I154" s="173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</row>
    <row r="155" spans="1:20" s="168" customFormat="1" ht="27" customHeight="1">
      <c r="A155" s="167"/>
      <c r="B155" s="173">
        <v>152</v>
      </c>
      <c r="C155" s="173" t="s">
        <v>652</v>
      </c>
      <c r="D155" s="173" t="s">
        <v>656</v>
      </c>
      <c r="E155" s="173" t="s">
        <v>657</v>
      </c>
      <c r="F155" s="174">
        <v>920</v>
      </c>
      <c r="G155" s="174"/>
      <c r="H155" s="173" t="s">
        <v>658</v>
      </c>
      <c r="I155" s="173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</row>
    <row r="156" spans="1:20" s="168" customFormat="1" ht="27" customHeight="1">
      <c r="A156" s="167"/>
      <c r="B156" s="173">
        <v>153</v>
      </c>
      <c r="C156" s="173" t="s">
        <v>659</v>
      </c>
      <c r="D156" s="173" t="s">
        <v>660</v>
      </c>
      <c r="E156" s="173" t="s">
        <v>661</v>
      </c>
      <c r="F156" s="174">
        <v>0</v>
      </c>
      <c r="G156" s="174">
        <v>542</v>
      </c>
      <c r="H156" s="173" t="s">
        <v>662</v>
      </c>
      <c r="I156" s="173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</row>
    <row r="157" spans="1:20" s="168" customFormat="1" ht="27" customHeight="1">
      <c r="A157" s="167"/>
      <c r="B157" s="173">
        <v>154</v>
      </c>
      <c r="C157" s="173" t="s">
        <v>663</v>
      </c>
      <c r="D157" s="173" t="s">
        <v>664</v>
      </c>
      <c r="E157" s="173" t="s">
        <v>661</v>
      </c>
      <c r="F157" s="174">
        <v>712</v>
      </c>
      <c r="G157" s="174"/>
      <c r="H157" s="173" t="s">
        <v>665</v>
      </c>
      <c r="I157" s="173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</row>
    <row r="158" spans="1:20" s="168" customFormat="1" ht="27" customHeight="1">
      <c r="A158" s="167"/>
      <c r="B158" s="173">
        <v>155</v>
      </c>
      <c r="C158" s="173" t="s">
        <v>666</v>
      </c>
      <c r="D158" s="173" t="s">
        <v>664</v>
      </c>
      <c r="E158" s="173" t="s">
        <v>661</v>
      </c>
      <c r="F158" s="174">
        <v>712</v>
      </c>
      <c r="G158" s="174"/>
      <c r="H158" s="173" t="s">
        <v>667</v>
      </c>
      <c r="I158" s="173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</row>
    <row r="159" spans="1:20" s="168" customFormat="1" ht="27" customHeight="1">
      <c r="A159" s="167"/>
      <c r="B159" s="173">
        <v>156</v>
      </c>
      <c r="C159" s="173" t="s">
        <v>663</v>
      </c>
      <c r="D159" s="173" t="s">
        <v>668</v>
      </c>
      <c r="E159" s="173" t="s">
        <v>669</v>
      </c>
      <c r="F159" s="174">
        <v>0</v>
      </c>
      <c r="G159" s="174">
        <v>0</v>
      </c>
      <c r="H159" s="173" t="s">
        <v>670</v>
      </c>
      <c r="I159" s="173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</row>
    <row r="160" spans="1:20" s="168" customFormat="1" ht="27" customHeight="1">
      <c r="A160" s="167"/>
      <c r="B160" s="173">
        <v>157</v>
      </c>
      <c r="C160" s="173" t="s">
        <v>663</v>
      </c>
      <c r="D160" s="173" t="s">
        <v>671</v>
      </c>
      <c r="E160" s="173" t="s">
        <v>672</v>
      </c>
      <c r="F160" s="174">
        <v>1390</v>
      </c>
      <c r="G160" s="174"/>
      <c r="H160" s="173" t="s">
        <v>673</v>
      </c>
      <c r="I160" s="173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</row>
    <row r="161" spans="1:20" s="168" customFormat="1" ht="27" customHeight="1">
      <c r="A161" s="167"/>
      <c r="B161" s="173">
        <v>158</v>
      </c>
      <c r="C161" s="173" t="s">
        <v>659</v>
      </c>
      <c r="D161" s="173" t="s">
        <v>674</v>
      </c>
      <c r="E161" s="173" t="s">
        <v>675</v>
      </c>
      <c r="F161" s="174">
        <v>0</v>
      </c>
      <c r="G161" s="174">
        <v>0</v>
      </c>
      <c r="H161" s="173" t="s">
        <v>676</v>
      </c>
      <c r="I161" s="173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</row>
    <row r="162" spans="1:20" s="168" customFormat="1" ht="27" customHeight="1">
      <c r="A162" s="167"/>
      <c r="B162" s="173">
        <v>159</v>
      </c>
      <c r="C162" s="173" t="s">
        <v>666</v>
      </c>
      <c r="D162" s="173" t="s">
        <v>674</v>
      </c>
      <c r="E162" s="173" t="s">
        <v>675</v>
      </c>
      <c r="F162" s="174">
        <v>620</v>
      </c>
      <c r="G162" s="174"/>
      <c r="H162" s="173" t="s">
        <v>677</v>
      </c>
      <c r="I162" s="173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</row>
    <row r="163" spans="1:20" s="168" customFormat="1" ht="27" customHeight="1">
      <c r="A163" s="167"/>
      <c r="B163" s="173">
        <v>160</v>
      </c>
      <c r="C163" s="173" t="s">
        <v>678</v>
      </c>
      <c r="D163" s="173" t="s">
        <v>679</v>
      </c>
      <c r="E163" s="173" t="s">
        <v>680</v>
      </c>
      <c r="F163" s="174">
        <v>1300</v>
      </c>
      <c r="G163" s="174"/>
      <c r="H163" s="173" t="s">
        <v>681</v>
      </c>
      <c r="I163" s="173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</row>
    <row r="164" spans="1:20" s="168" customFormat="1" ht="27" customHeight="1">
      <c r="A164" s="167"/>
      <c r="B164" s="173">
        <v>161</v>
      </c>
      <c r="C164" s="173" t="s">
        <v>678</v>
      </c>
      <c r="D164" s="173" t="s">
        <v>682</v>
      </c>
      <c r="E164" s="173" t="s">
        <v>683</v>
      </c>
      <c r="F164" s="174">
        <v>400</v>
      </c>
      <c r="G164" s="174"/>
      <c r="H164" s="173" t="s">
        <v>684</v>
      </c>
      <c r="I164" s="173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</row>
    <row r="165" spans="1:20" s="168" customFormat="1" ht="27" customHeight="1">
      <c r="A165" s="167"/>
      <c r="B165" s="173">
        <v>162</v>
      </c>
      <c r="C165" s="173" t="s">
        <v>685</v>
      </c>
      <c r="D165" s="173" t="s">
        <v>686</v>
      </c>
      <c r="E165" s="173" t="s">
        <v>687</v>
      </c>
      <c r="F165" s="174">
        <v>650</v>
      </c>
      <c r="G165" s="174"/>
      <c r="H165" s="173" t="s">
        <v>688</v>
      </c>
      <c r="I165" s="173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</row>
    <row r="166" spans="1:20" s="168" customFormat="1" ht="27" customHeight="1">
      <c r="A166" s="167"/>
      <c r="B166" s="173">
        <v>163</v>
      </c>
      <c r="C166" s="173" t="s">
        <v>689</v>
      </c>
      <c r="D166" s="173" t="s">
        <v>686</v>
      </c>
      <c r="E166" s="173" t="s">
        <v>687</v>
      </c>
      <c r="F166" s="174">
        <v>650</v>
      </c>
      <c r="G166" s="174"/>
      <c r="H166" s="173" t="s">
        <v>690</v>
      </c>
      <c r="I166" s="173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</row>
    <row r="167" spans="1:20" s="168" customFormat="1" ht="27" customHeight="1">
      <c r="A167" s="167"/>
      <c r="B167" s="173">
        <v>164</v>
      </c>
      <c r="C167" s="173" t="s">
        <v>685</v>
      </c>
      <c r="D167" s="173" t="s">
        <v>691</v>
      </c>
      <c r="E167" s="173" t="s">
        <v>692</v>
      </c>
      <c r="F167" s="174">
        <v>600</v>
      </c>
      <c r="G167" s="174"/>
      <c r="H167" s="173" t="s">
        <v>693</v>
      </c>
      <c r="I167" s="173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</row>
    <row r="168" spans="1:20" s="168" customFormat="1" ht="27" customHeight="1">
      <c r="A168" s="167"/>
      <c r="B168" s="173">
        <v>165</v>
      </c>
      <c r="C168" s="173" t="s">
        <v>689</v>
      </c>
      <c r="D168" s="173" t="s">
        <v>691</v>
      </c>
      <c r="E168" s="173" t="s">
        <v>692</v>
      </c>
      <c r="F168" s="174">
        <v>600</v>
      </c>
      <c r="G168" s="174"/>
      <c r="H168" s="173" t="s">
        <v>694</v>
      </c>
      <c r="I168" s="173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</row>
    <row r="169" spans="1:20" s="168" customFormat="1" ht="27" customHeight="1">
      <c r="A169" s="167"/>
      <c r="B169" s="173">
        <v>166</v>
      </c>
      <c r="C169" s="173" t="s">
        <v>695</v>
      </c>
      <c r="D169" s="173" t="s">
        <v>696</v>
      </c>
      <c r="E169" s="173" t="s">
        <v>697</v>
      </c>
      <c r="F169" s="174">
        <v>710</v>
      </c>
      <c r="G169" s="174"/>
      <c r="H169" s="173" t="s">
        <v>698</v>
      </c>
      <c r="I169" s="173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</row>
    <row r="170" spans="1:20" s="168" customFormat="1" ht="27" customHeight="1">
      <c r="A170" s="167"/>
      <c r="B170" s="173">
        <v>167</v>
      </c>
      <c r="C170" s="173" t="s">
        <v>699</v>
      </c>
      <c r="D170" s="173" t="s">
        <v>696</v>
      </c>
      <c r="E170" s="173" t="s">
        <v>697</v>
      </c>
      <c r="F170" s="174">
        <v>710</v>
      </c>
      <c r="G170" s="174"/>
      <c r="H170" s="173" t="s">
        <v>700</v>
      </c>
      <c r="I170" s="173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</row>
    <row r="171" spans="1:20" s="168" customFormat="1" ht="27" customHeight="1">
      <c r="A171" s="167"/>
      <c r="B171" s="173">
        <v>168</v>
      </c>
      <c r="C171" s="173" t="s">
        <v>695</v>
      </c>
      <c r="D171" s="173" t="s">
        <v>701</v>
      </c>
      <c r="E171" s="173" t="s">
        <v>702</v>
      </c>
      <c r="F171" s="174">
        <v>0</v>
      </c>
      <c r="G171" s="174">
        <v>441</v>
      </c>
      <c r="H171" s="173" t="s">
        <v>703</v>
      </c>
      <c r="I171" s="173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</row>
    <row r="172" spans="1:20" s="168" customFormat="1" ht="27" customHeight="1">
      <c r="A172" s="167"/>
      <c r="B172" s="173">
        <v>169</v>
      </c>
      <c r="C172" s="173" t="s">
        <v>699</v>
      </c>
      <c r="D172" s="173" t="s">
        <v>701</v>
      </c>
      <c r="E172" s="173" t="s">
        <v>702</v>
      </c>
      <c r="F172" s="174">
        <v>0</v>
      </c>
      <c r="G172" s="174">
        <v>441</v>
      </c>
      <c r="H172" s="173" t="s">
        <v>704</v>
      </c>
      <c r="I172" s="173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</row>
    <row r="173" spans="1:20" s="168" customFormat="1" ht="27" customHeight="1">
      <c r="A173" s="167"/>
      <c r="B173" s="173">
        <v>170</v>
      </c>
      <c r="C173" s="173" t="s">
        <v>695</v>
      </c>
      <c r="D173" s="173" t="s">
        <v>705</v>
      </c>
      <c r="E173" s="173" t="s">
        <v>706</v>
      </c>
      <c r="F173" s="174">
        <v>900</v>
      </c>
      <c r="G173" s="174"/>
      <c r="H173" s="173" t="s">
        <v>707</v>
      </c>
      <c r="I173" s="173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</row>
    <row r="174" spans="1:20" s="168" customFormat="1" ht="27" customHeight="1">
      <c r="A174" s="167"/>
      <c r="B174" s="173">
        <v>171</v>
      </c>
      <c r="C174" s="173" t="s">
        <v>699</v>
      </c>
      <c r="D174" s="173" t="s">
        <v>705</v>
      </c>
      <c r="E174" s="173" t="s">
        <v>706</v>
      </c>
      <c r="F174" s="174">
        <v>900</v>
      </c>
      <c r="G174" s="174"/>
      <c r="H174" s="173" t="s">
        <v>708</v>
      </c>
      <c r="I174" s="173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</row>
    <row r="175" spans="1:20" s="168" customFormat="1" ht="27" customHeight="1">
      <c r="A175" s="167"/>
      <c r="B175" s="173">
        <v>172</v>
      </c>
      <c r="C175" s="173" t="s">
        <v>709</v>
      </c>
      <c r="D175" s="173" t="s">
        <v>710</v>
      </c>
      <c r="E175" s="173" t="s">
        <v>711</v>
      </c>
      <c r="F175" s="174">
        <v>670</v>
      </c>
      <c r="G175" s="174"/>
      <c r="H175" s="173" t="s">
        <v>712</v>
      </c>
      <c r="I175" s="173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</row>
    <row r="176" spans="1:20" s="168" customFormat="1" ht="27" customHeight="1">
      <c r="A176" s="167"/>
      <c r="B176" s="173">
        <v>173</v>
      </c>
      <c r="C176" s="173" t="s">
        <v>709</v>
      </c>
      <c r="D176" s="173" t="s">
        <v>713</v>
      </c>
      <c r="E176" s="173" t="s">
        <v>714</v>
      </c>
      <c r="F176" s="174">
        <v>1020</v>
      </c>
      <c r="G176" s="174"/>
      <c r="H176" s="173" t="s">
        <v>715</v>
      </c>
      <c r="I176" s="173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</row>
    <row r="177" spans="1:20" s="168" customFormat="1" ht="27" customHeight="1">
      <c r="A177" s="167"/>
      <c r="B177" s="173">
        <v>174</v>
      </c>
      <c r="C177" s="173" t="s">
        <v>716</v>
      </c>
      <c r="D177" s="173" t="s">
        <v>717</v>
      </c>
      <c r="E177" s="173" t="s">
        <v>718</v>
      </c>
      <c r="F177" s="174">
        <v>1120</v>
      </c>
      <c r="G177" s="174"/>
      <c r="H177" s="173" t="s">
        <v>719</v>
      </c>
      <c r="I177" s="173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</row>
    <row r="178" spans="1:20" s="168" customFormat="1" ht="27" customHeight="1">
      <c r="A178" s="167"/>
      <c r="B178" s="173">
        <v>175</v>
      </c>
      <c r="C178" s="173" t="s">
        <v>720</v>
      </c>
      <c r="D178" s="173" t="s">
        <v>717</v>
      </c>
      <c r="E178" s="173" t="s">
        <v>718</v>
      </c>
      <c r="F178" s="174">
        <v>1120</v>
      </c>
      <c r="G178" s="174"/>
      <c r="H178" s="173" t="s">
        <v>721</v>
      </c>
      <c r="I178" s="173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</row>
    <row r="179" spans="1:20" s="168" customFormat="1" ht="27" customHeight="1">
      <c r="A179" s="167"/>
      <c r="B179" s="173">
        <v>176</v>
      </c>
      <c r="C179" s="173" t="s">
        <v>722</v>
      </c>
      <c r="D179" s="173" t="s">
        <v>717</v>
      </c>
      <c r="E179" s="173" t="s">
        <v>718</v>
      </c>
      <c r="F179" s="174">
        <v>1120</v>
      </c>
      <c r="G179" s="174"/>
      <c r="H179" s="173" t="s">
        <v>723</v>
      </c>
      <c r="I179" s="173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</row>
    <row r="180" spans="1:20" s="168" customFormat="1" ht="27" customHeight="1">
      <c r="A180" s="167"/>
      <c r="B180" s="173">
        <v>179</v>
      </c>
      <c r="C180" s="173" t="s">
        <v>716</v>
      </c>
      <c r="D180" s="173" t="s">
        <v>724</v>
      </c>
      <c r="E180" s="173" t="s">
        <v>725</v>
      </c>
      <c r="F180" s="174">
        <v>1170</v>
      </c>
      <c r="G180" s="174"/>
      <c r="H180" s="173" t="s">
        <v>726</v>
      </c>
      <c r="I180" s="173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</row>
    <row r="181" spans="1:20" s="168" customFormat="1" ht="27" customHeight="1">
      <c r="A181" s="167"/>
      <c r="B181" s="173">
        <v>180</v>
      </c>
      <c r="C181" s="173" t="s">
        <v>720</v>
      </c>
      <c r="D181" s="173" t="s">
        <v>724</v>
      </c>
      <c r="E181" s="173" t="s">
        <v>725</v>
      </c>
      <c r="F181" s="174">
        <v>1170</v>
      </c>
      <c r="G181" s="174"/>
      <c r="H181" s="173" t="s">
        <v>727</v>
      </c>
      <c r="I181" s="173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</row>
    <row r="182" spans="1:20" s="168" customFormat="1" ht="27" customHeight="1">
      <c r="A182" s="167"/>
      <c r="B182" s="173">
        <v>181</v>
      </c>
      <c r="C182" s="173" t="s">
        <v>722</v>
      </c>
      <c r="D182" s="173" t="s">
        <v>724</v>
      </c>
      <c r="E182" s="173" t="s">
        <v>725</v>
      </c>
      <c r="F182" s="174">
        <v>1170</v>
      </c>
      <c r="G182" s="174"/>
      <c r="H182" s="173" t="s">
        <v>728</v>
      </c>
      <c r="I182" s="173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</row>
    <row r="183" spans="1:20" s="168" customFormat="1" ht="27" customHeight="1">
      <c r="A183" s="167"/>
      <c r="B183" s="173">
        <v>182</v>
      </c>
      <c r="C183" s="173" t="s">
        <v>729</v>
      </c>
      <c r="D183" s="173" t="s">
        <v>730</v>
      </c>
      <c r="E183" s="173" t="s">
        <v>731</v>
      </c>
      <c r="F183" s="174">
        <v>1050</v>
      </c>
      <c r="G183" s="174"/>
      <c r="H183" s="173" t="s">
        <v>732</v>
      </c>
      <c r="I183" s="173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</row>
    <row r="184" spans="1:20" s="168" customFormat="1" ht="27" customHeight="1">
      <c r="A184" s="167"/>
      <c r="B184" s="173">
        <v>183</v>
      </c>
      <c r="C184" s="173" t="s">
        <v>729</v>
      </c>
      <c r="D184" s="173" t="s">
        <v>733</v>
      </c>
      <c r="E184" s="173" t="s">
        <v>734</v>
      </c>
      <c r="F184" s="174">
        <v>0</v>
      </c>
      <c r="G184" s="174">
        <v>0</v>
      </c>
      <c r="H184" s="173" t="s">
        <v>735</v>
      </c>
      <c r="I184" s="173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</row>
    <row r="185" spans="1:20" s="168" customFormat="1" ht="27" customHeight="1">
      <c r="A185" s="167"/>
      <c r="B185" s="173">
        <v>184</v>
      </c>
      <c r="C185" s="173" t="s">
        <v>729</v>
      </c>
      <c r="D185" s="173" t="s">
        <v>736</v>
      </c>
      <c r="E185" s="173" t="s">
        <v>737</v>
      </c>
      <c r="F185" s="174">
        <v>1510</v>
      </c>
      <c r="G185" s="174"/>
      <c r="H185" s="173"/>
      <c r="I185" s="173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</row>
    <row r="186" spans="1:20" s="168" customFormat="1" ht="27" customHeight="1">
      <c r="A186" s="167"/>
      <c r="B186" s="173">
        <v>185</v>
      </c>
      <c r="C186" s="173" t="s">
        <v>738</v>
      </c>
      <c r="D186" s="173" t="s">
        <v>739</v>
      </c>
      <c r="E186" s="173" t="s">
        <v>740</v>
      </c>
      <c r="F186" s="174">
        <v>1480</v>
      </c>
      <c r="G186" s="174"/>
      <c r="H186" s="173" t="s">
        <v>741</v>
      </c>
      <c r="I186" s="173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</row>
    <row r="187" spans="1:20" s="168" customFormat="1" ht="27" customHeight="1">
      <c r="A187" s="167"/>
      <c r="B187" s="173">
        <v>186</v>
      </c>
      <c r="C187" s="173" t="s">
        <v>738</v>
      </c>
      <c r="D187" s="173" t="s">
        <v>742</v>
      </c>
      <c r="E187" s="173" t="s">
        <v>743</v>
      </c>
      <c r="F187" s="174">
        <v>1480</v>
      </c>
      <c r="G187" s="174"/>
      <c r="H187" s="173" t="s">
        <v>744</v>
      </c>
      <c r="I187" s="173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</row>
    <row r="188" spans="1:20" s="168" customFormat="1" ht="27" customHeight="1">
      <c r="A188" s="167"/>
      <c r="B188" s="173">
        <v>187</v>
      </c>
      <c r="C188" s="173" t="s">
        <v>745</v>
      </c>
      <c r="D188" s="173" t="s">
        <v>746</v>
      </c>
      <c r="E188" s="173" t="s">
        <v>747</v>
      </c>
      <c r="F188" s="174">
        <v>0</v>
      </c>
      <c r="G188" s="174">
        <v>650</v>
      </c>
      <c r="H188" s="173" t="s">
        <v>748</v>
      </c>
      <c r="I188" s="173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</row>
    <row r="189" spans="1:20" s="168" customFormat="1" ht="27" customHeight="1">
      <c r="A189" s="167"/>
      <c r="B189" s="173">
        <v>188</v>
      </c>
      <c r="C189" s="173" t="s">
        <v>749</v>
      </c>
      <c r="D189" s="173" t="s">
        <v>750</v>
      </c>
      <c r="E189" s="173" t="s">
        <v>747</v>
      </c>
      <c r="F189" s="174">
        <v>0</v>
      </c>
      <c r="G189" s="174">
        <v>650</v>
      </c>
      <c r="H189" s="173" t="s">
        <v>751</v>
      </c>
      <c r="I189" s="173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</row>
    <row r="190" spans="1:20" s="168" customFormat="1" ht="27" customHeight="1">
      <c r="A190" s="167"/>
      <c r="B190" s="173">
        <v>189</v>
      </c>
      <c r="C190" s="173" t="s">
        <v>752</v>
      </c>
      <c r="D190" s="173" t="s">
        <v>753</v>
      </c>
      <c r="E190" s="173" t="s">
        <v>747</v>
      </c>
      <c r="F190" s="174">
        <v>1170</v>
      </c>
      <c r="G190" s="174"/>
      <c r="H190" s="173" t="s">
        <v>754</v>
      </c>
      <c r="I190" s="173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</row>
    <row r="191" spans="1:20" s="168" customFormat="1" ht="27" customHeight="1">
      <c r="A191" s="167"/>
      <c r="B191" s="173">
        <v>190</v>
      </c>
      <c r="C191" s="173" t="s">
        <v>755</v>
      </c>
      <c r="D191" s="173" t="s">
        <v>756</v>
      </c>
      <c r="E191" s="173" t="s">
        <v>747</v>
      </c>
      <c r="F191" s="174">
        <v>0</v>
      </c>
      <c r="G191" s="174">
        <v>650</v>
      </c>
      <c r="H191" s="173" t="s">
        <v>757</v>
      </c>
      <c r="I191" s="173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</row>
    <row r="192" spans="1:20" s="168" customFormat="1" ht="27" customHeight="1">
      <c r="A192" s="167"/>
      <c r="B192" s="173">
        <v>191</v>
      </c>
      <c r="C192" s="173" t="s">
        <v>758</v>
      </c>
      <c r="D192" s="173" t="s">
        <v>759</v>
      </c>
      <c r="E192" s="173" t="s">
        <v>747</v>
      </c>
      <c r="F192" s="174">
        <v>0</v>
      </c>
      <c r="G192" s="174">
        <v>650</v>
      </c>
      <c r="H192" s="173" t="s">
        <v>760</v>
      </c>
      <c r="I192" s="173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</row>
    <row r="193" spans="1:20" s="168" customFormat="1" ht="27" customHeight="1">
      <c r="A193" s="167"/>
      <c r="B193" s="173">
        <v>192</v>
      </c>
      <c r="C193" s="173" t="s">
        <v>761</v>
      </c>
      <c r="D193" s="173" t="s">
        <v>762</v>
      </c>
      <c r="E193" s="173" t="s">
        <v>763</v>
      </c>
      <c r="F193" s="174">
        <v>0</v>
      </c>
      <c r="G193" s="174">
        <v>161</v>
      </c>
      <c r="H193" s="173" t="s">
        <v>764</v>
      </c>
      <c r="I193" s="173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</row>
    <row r="194" spans="1:20" s="168" customFormat="1" ht="27" customHeight="1">
      <c r="A194" s="167"/>
      <c r="B194" s="173">
        <v>193</v>
      </c>
      <c r="C194" s="173" t="s">
        <v>752</v>
      </c>
      <c r="D194" s="173" t="s">
        <v>765</v>
      </c>
      <c r="E194" s="173" t="s">
        <v>763</v>
      </c>
      <c r="F194" s="174">
        <v>400</v>
      </c>
      <c r="G194" s="174"/>
      <c r="H194" s="173" t="s">
        <v>766</v>
      </c>
      <c r="I194" s="173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</row>
    <row r="195" spans="1:20" s="168" customFormat="1" ht="27" customHeight="1">
      <c r="A195" s="167"/>
      <c r="B195" s="173">
        <v>194</v>
      </c>
      <c r="C195" s="173" t="s">
        <v>755</v>
      </c>
      <c r="D195" s="173" t="s">
        <v>767</v>
      </c>
      <c r="E195" s="173" t="s">
        <v>763</v>
      </c>
      <c r="F195" s="174">
        <v>0</v>
      </c>
      <c r="G195" s="174">
        <v>161</v>
      </c>
      <c r="H195" s="173" t="s">
        <v>768</v>
      </c>
      <c r="I195" s="173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</row>
    <row r="196" spans="1:20" s="168" customFormat="1" ht="27" customHeight="1">
      <c r="A196" s="167"/>
      <c r="B196" s="173">
        <v>195</v>
      </c>
      <c r="C196" s="173" t="s">
        <v>758</v>
      </c>
      <c r="D196" s="173" t="s">
        <v>765</v>
      </c>
      <c r="E196" s="173" t="s">
        <v>763</v>
      </c>
      <c r="F196" s="174">
        <v>0</v>
      </c>
      <c r="G196" s="174">
        <v>161</v>
      </c>
      <c r="H196" s="173" t="s">
        <v>769</v>
      </c>
      <c r="I196" s="173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</row>
    <row r="197" spans="1:20" s="168" customFormat="1" ht="27" customHeight="1">
      <c r="A197" s="167"/>
      <c r="B197" s="173">
        <v>196</v>
      </c>
      <c r="C197" s="173" t="s">
        <v>770</v>
      </c>
      <c r="D197" s="173" t="s">
        <v>771</v>
      </c>
      <c r="E197" s="173" t="s">
        <v>772</v>
      </c>
      <c r="F197" s="174">
        <v>1520</v>
      </c>
      <c r="G197" s="174"/>
      <c r="H197" s="173" t="s">
        <v>773</v>
      </c>
      <c r="I197" s="173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</row>
    <row r="198" spans="1:20" s="168" customFormat="1" ht="27" customHeight="1">
      <c r="A198" s="167"/>
      <c r="B198" s="173">
        <v>197</v>
      </c>
      <c r="C198" s="173" t="s">
        <v>770</v>
      </c>
      <c r="D198" s="173" t="s">
        <v>774</v>
      </c>
      <c r="E198" s="173" t="s">
        <v>775</v>
      </c>
      <c r="F198" s="174">
        <v>570</v>
      </c>
      <c r="G198" s="174"/>
      <c r="H198" s="173" t="s">
        <v>776</v>
      </c>
      <c r="I198" s="173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</row>
    <row r="199" spans="1:20" s="168" customFormat="1" ht="27" customHeight="1">
      <c r="A199" s="167"/>
      <c r="B199" s="173">
        <v>198</v>
      </c>
      <c r="C199" s="173" t="s">
        <v>777</v>
      </c>
      <c r="D199" s="173" t="s">
        <v>778</v>
      </c>
      <c r="E199" s="173" t="s">
        <v>779</v>
      </c>
      <c r="F199" s="174">
        <v>1120</v>
      </c>
      <c r="G199" s="174"/>
      <c r="H199" s="173" t="s">
        <v>780</v>
      </c>
      <c r="I199" s="173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</row>
    <row r="200" spans="1:20" s="168" customFormat="1" ht="27" customHeight="1">
      <c r="A200" s="167"/>
      <c r="B200" s="173">
        <v>199</v>
      </c>
      <c r="C200" s="173" t="s">
        <v>781</v>
      </c>
      <c r="D200" s="173" t="s">
        <v>782</v>
      </c>
      <c r="E200" s="173" t="s">
        <v>779</v>
      </c>
      <c r="F200" s="174">
        <v>0</v>
      </c>
      <c r="G200" s="174">
        <v>580</v>
      </c>
      <c r="H200" s="173" t="s">
        <v>783</v>
      </c>
      <c r="I200" s="173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</row>
    <row r="201" spans="1:20" s="168" customFormat="1" ht="27" customHeight="1">
      <c r="A201" s="167"/>
      <c r="B201" s="173">
        <v>200</v>
      </c>
      <c r="C201" s="173" t="s">
        <v>777</v>
      </c>
      <c r="D201" s="173" t="s">
        <v>784</v>
      </c>
      <c r="E201" s="173" t="s">
        <v>785</v>
      </c>
      <c r="F201" s="174">
        <v>0</v>
      </c>
      <c r="G201" s="174">
        <v>222</v>
      </c>
      <c r="H201" s="173" t="s">
        <v>786</v>
      </c>
      <c r="I201" s="173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</row>
    <row r="202" spans="1:20" s="168" customFormat="1" ht="27" customHeight="1">
      <c r="A202" s="167"/>
      <c r="B202" s="173">
        <v>201</v>
      </c>
      <c r="C202" s="173" t="s">
        <v>777</v>
      </c>
      <c r="D202" s="173" t="s">
        <v>787</v>
      </c>
      <c r="E202" s="173" t="s">
        <v>788</v>
      </c>
      <c r="F202" s="174">
        <v>450</v>
      </c>
      <c r="G202" s="174"/>
      <c r="H202" s="173" t="s">
        <v>789</v>
      </c>
      <c r="I202" s="173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</row>
    <row r="203" spans="1:20" s="168" customFormat="1" ht="27" customHeight="1">
      <c r="A203" s="167"/>
      <c r="B203" s="173">
        <v>202</v>
      </c>
      <c r="C203" s="173" t="s">
        <v>781</v>
      </c>
      <c r="D203" s="173" t="s">
        <v>790</v>
      </c>
      <c r="E203" s="173" t="s">
        <v>785</v>
      </c>
      <c r="F203" s="174">
        <v>0</v>
      </c>
      <c r="G203" s="174">
        <v>350</v>
      </c>
      <c r="H203" s="173" t="s">
        <v>791</v>
      </c>
      <c r="I203" s="173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</row>
    <row r="204" spans="1:20" s="168" customFormat="1" ht="27" customHeight="1">
      <c r="A204" s="167"/>
      <c r="B204" s="173">
        <v>203</v>
      </c>
      <c r="C204" s="173" t="s">
        <v>792</v>
      </c>
      <c r="D204" s="173" t="s">
        <v>793</v>
      </c>
      <c r="E204" s="173" t="s">
        <v>794</v>
      </c>
      <c r="F204" s="174">
        <v>710</v>
      </c>
      <c r="G204" s="174"/>
      <c r="H204" s="173" t="s">
        <v>795</v>
      </c>
      <c r="I204" s="173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</row>
    <row r="205" spans="1:20" s="168" customFormat="1" ht="27" customHeight="1">
      <c r="A205" s="167"/>
      <c r="B205" s="173">
        <v>204</v>
      </c>
      <c r="C205" s="173" t="s">
        <v>796</v>
      </c>
      <c r="D205" s="173" t="s">
        <v>793</v>
      </c>
      <c r="E205" s="173" t="s">
        <v>794</v>
      </c>
      <c r="F205" s="174">
        <v>710</v>
      </c>
      <c r="G205" s="174"/>
      <c r="H205" s="173" t="s">
        <v>797</v>
      </c>
      <c r="I205" s="173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</row>
    <row r="206" spans="1:20" s="168" customFormat="1" ht="27" customHeight="1">
      <c r="A206" s="167"/>
      <c r="B206" s="173">
        <v>205</v>
      </c>
      <c r="C206" s="173" t="s">
        <v>798</v>
      </c>
      <c r="D206" s="173" t="s">
        <v>793</v>
      </c>
      <c r="E206" s="173" t="s">
        <v>794</v>
      </c>
      <c r="F206" s="174">
        <v>710</v>
      </c>
      <c r="G206" s="174"/>
      <c r="H206" s="173" t="s">
        <v>799</v>
      </c>
      <c r="I206" s="173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</row>
    <row r="207" spans="1:20" s="168" customFormat="1" ht="27" customHeight="1">
      <c r="A207" s="167"/>
      <c r="B207" s="173">
        <v>206</v>
      </c>
      <c r="C207" s="173" t="s">
        <v>792</v>
      </c>
      <c r="D207" s="173" t="s">
        <v>800</v>
      </c>
      <c r="E207" s="173" t="s">
        <v>801</v>
      </c>
      <c r="F207" s="174">
        <v>840</v>
      </c>
      <c r="G207" s="174"/>
      <c r="H207" s="173" t="s">
        <v>802</v>
      </c>
      <c r="I207" s="173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</row>
    <row r="208" spans="1:20" s="168" customFormat="1" ht="27" customHeight="1">
      <c r="A208" s="167"/>
      <c r="B208" s="173">
        <v>207</v>
      </c>
      <c r="C208" s="173" t="s">
        <v>796</v>
      </c>
      <c r="D208" s="173" t="s">
        <v>800</v>
      </c>
      <c r="E208" s="173" t="s">
        <v>801</v>
      </c>
      <c r="F208" s="174">
        <v>840</v>
      </c>
      <c r="G208" s="174"/>
      <c r="H208" s="173" t="s">
        <v>803</v>
      </c>
      <c r="I208" s="173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</row>
    <row r="209" spans="1:20" s="168" customFormat="1" ht="27" customHeight="1">
      <c r="A209" s="167"/>
      <c r="B209" s="173">
        <v>208</v>
      </c>
      <c r="C209" s="173" t="s">
        <v>798</v>
      </c>
      <c r="D209" s="173" t="s">
        <v>804</v>
      </c>
      <c r="E209" s="173" t="s">
        <v>805</v>
      </c>
      <c r="F209" s="174">
        <v>940</v>
      </c>
      <c r="G209" s="174"/>
      <c r="H209" s="173" t="s">
        <v>806</v>
      </c>
      <c r="I209" s="173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</row>
    <row r="210" spans="1:20" s="168" customFormat="1" ht="27" customHeight="1">
      <c r="A210" s="167"/>
      <c r="B210" s="173">
        <v>209</v>
      </c>
      <c r="C210" s="173" t="s">
        <v>807</v>
      </c>
      <c r="D210" s="173" t="s">
        <v>808</v>
      </c>
      <c r="E210" s="173" t="s">
        <v>809</v>
      </c>
      <c r="F210" s="174">
        <v>1360</v>
      </c>
      <c r="G210" s="174"/>
      <c r="H210" s="173" t="s">
        <v>810</v>
      </c>
      <c r="I210" s="173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</row>
    <row r="211" spans="1:20" s="168" customFormat="1" ht="27" customHeight="1">
      <c r="A211" s="167"/>
      <c r="B211" s="173">
        <v>210</v>
      </c>
      <c r="C211" s="173" t="s">
        <v>811</v>
      </c>
      <c r="D211" s="173" t="s">
        <v>808</v>
      </c>
      <c r="E211" s="173" t="s">
        <v>809</v>
      </c>
      <c r="F211" s="174">
        <v>1360</v>
      </c>
      <c r="G211" s="174"/>
      <c r="H211" s="173" t="s">
        <v>812</v>
      </c>
      <c r="I211" s="173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</row>
    <row r="212" spans="1:20" s="168" customFormat="1" ht="27" customHeight="1">
      <c r="A212" s="167"/>
      <c r="B212" s="173">
        <v>211</v>
      </c>
      <c r="C212" s="173" t="s">
        <v>807</v>
      </c>
      <c r="D212" s="173" t="s">
        <v>813</v>
      </c>
      <c r="E212" s="173" t="s">
        <v>450</v>
      </c>
      <c r="F212" s="174">
        <v>540</v>
      </c>
      <c r="G212" s="174"/>
      <c r="H212" s="173" t="s">
        <v>814</v>
      </c>
      <c r="I212" s="173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</row>
    <row r="213" spans="1:20" s="168" customFormat="1" ht="27" customHeight="1">
      <c r="A213" s="167"/>
      <c r="B213" s="173">
        <v>212</v>
      </c>
      <c r="C213" s="173" t="s">
        <v>811</v>
      </c>
      <c r="D213" s="173" t="s">
        <v>813</v>
      </c>
      <c r="E213" s="173" t="s">
        <v>450</v>
      </c>
      <c r="F213" s="174">
        <v>540</v>
      </c>
      <c r="G213" s="174"/>
      <c r="H213" s="173" t="s">
        <v>815</v>
      </c>
      <c r="I213" s="173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</row>
    <row r="214" spans="1:20" s="168" customFormat="1" ht="27" customHeight="1">
      <c r="A214" s="167"/>
      <c r="B214" s="173">
        <v>213</v>
      </c>
      <c r="C214" s="173" t="s">
        <v>816</v>
      </c>
      <c r="D214" s="173" t="s">
        <v>817</v>
      </c>
      <c r="E214" s="173" t="s">
        <v>818</v>
      </c>
      <c r="F214" s="174">
        <v>1170</v>
      </c>
      <c r="G214" s="174"/>
      <c r="H214" s="173" t="s">
        <v>819</v>
      </c>
      <c r="I214" s="173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</row>
    <row r="215" spans="1:20" s="168" customFormat="1" ht="27" customHeight="1">
      <c r="A215" s="167"/>
      <c r="B215" s="173">
        <v>214</v>
      </c>
      <c r="C215" s="173" t="s">
        <v>816</v>
      </c>
      <c r="D215" s="173" t="s">
        <v>820</v>
      </c>
      <c r="E215" s="173" t="s">
        <v>821</v>
      </c>
      <c r="F215" s="174">
        <v>1390</v>
      </c>
      <c r="G215" s="174"/>
      <c r="H215" s="173" t="s">
        <v>822</v>
      </c>
      <c r="I215" s="173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</row>
    <row r="216" spans="1:20" s="168" customFormat="1" ht="27" customHeight="1">
      <c r="A216" s="167"/>
      <c r="B216" s="173">
        <v>215</v>
      </c>
      <c r="C216" s="173" t="s">
        <v>823</v>
      </c>
      <c r="D216" s="173" t="s">
        <v>824</v>
      </c>
      <c r="E216" s="173" t="s">
        <v>825</v>
      </c>
      <c r="F216" s="174">
        <v>0</v>
      </c>
      <c r="G216" s="174">
        <v>500</v>
      </c>
      <c r="H216" s="173" t="s">
        <v>826</v>
      </c>
      <c r="I216" s="173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</row>
    <row r="217" spans="1:20" s="168" customFormat="1" ht="27" customHeight="1">
      <c r="A217" s="167"/>
      <c r="B217" s="173">
        <v>216</v>
      </c>
      <c r="C217" s="173" t="s">
        <v>823</v>
      </c>
      <c r="D217" s="173" t="s">
        <v>827</v>
      </c>
      <c r="E217" s="173" t="s">
        <v>821</v>
      </c>
      <c r="F217" s="174">
        <v>0</v>
      </c>
      <c r="G217" s="174">
        <v>505</v>
      </c>
      <c r="H217" s="173" t="s">
        <v>828</v>
      </c>
      <c r="I217" s="173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</row>
    <row r="218" spans="1:20" s="168" customFormat="1" ht="27" customHeight="1">
      <c r="A218" s="167"/>
      <c r="B218" s="173">
        <v>217</v>
      </c>
      <c r="C218" s="173" t="s">
        <v>829</v>
      </c>
      <c r="D218" s="173" t="s">
        <v>830</v>
      </c>
      <c r="E218" s="173" t="s">
        <v>831</v>
      </c>
      <c r="F218" s="174">
        <v>0</v>
      </c>
      <c r="G218" s="174">
        <v>560</v>
      </c>
      <c r="H218" s="173" t="s">
        <v>832</v>
      </c>
      <c r="I218" s="173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</row>
    <row r="219" spans="1:20" s="168" customFormat="1" ht="27" customHeight="1">
      <c r="A219" s="167"/>
      <c r="B219" s="173">
        <v>218</v>
      </c>
      <c r="C219" s="173" t="s">
        <v>829</v>
      </c>
      <c r="D219" s="173" t="s">
        <v>833</v>
      </c>
      <c r="E219" s="173" t="s">
        <v>834</v>
      </c>
      <c r="F219" s="174">
        <v>940</v>
      </c>
      <c r="G219" s="174"/>
      <c r="H219" s="173" t="s">
        <v>835</v>
      </c>
      <c r="I219" s="173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</row>
    <row r="220" spans="1:20" s="168" customFormat="1" ht="27" customHeight="1">
      <c r="A220" s="167"/>
      <c r="B220" s="173">
        <v>219</v>
      </c>
      <c r="C220" s="173" t="s">
        <v>836</v>
      </c>
      <c r="D220" s="173" t="s">
        <v>830</v>
      </c>
      <c r="E220" s="173" t="s">
        <v>831</v>
      </c>
      <c r="F220" s="174">
        <v>0</v>
      </c>
      <c r="G220" s="174">
        <v>560</v>
      </c>
      <c r="H220" s="173" t="s">
        <v>837</v>
      </c>
      <c r="I220" s="173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</row>
    <row r="221" spans="1:20" s="168" customFormat="1" ht="27" customHeight="1">
      <c r="A221" s="167"/>
      <c r="B221" s="173">
        <v>220</v>
      </c>
      <c r="C221" s="173" t="s">
        <v>829</v>
      </c>
      <c r="D221" s="173" t="s">
        <v>838</v>
      </c>
      <c r="E221" s="173" t="s">
        <v>839</v>
      </c>
      <c r="F221" s="174">
        <v>1180</v>
      </c>
      <c r="G221" s="174"/>
      <c r="H221" s="173" t="s">
        <v>840</v>
      </c>
      <c r="I221" s="173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</row>
    <row r="222" spans="1:20" s="168" customFormat="1" ht="27" customHeight="1">
      <c r="A222" s="167"/>
      <c r="B222" s="173">
        <v>221</v>
      </c>
      <c r="C222" s="173" t="s">
        <v>836</v>
      </c>
      <c r="D222" s="173" t="s">
        <v>841</v>
      </c>
      <c r="E222" s="173" t="s">
        <v>839</v>
      </c>
      <c r="F222" s="174">
        <v>0</v>
      </c>
      <c r="G222" s="174">
        <v>742</v>
      </c>
      <c r="H222" s="173" t="s">
        <v>842</v>
      </c>
      <c r="I222" s="173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</row>
    <row r="223" spans="1:20" s="168" customFormat="1" ht="27" customHeight="1">
      <c r="A223" s="167"/>
      <c r="B223" s="173">
        <v>222</v>
      </c>
      <c r="C223" s="173" t="s">
        <v>843</v>
      </c>
      <c r="D223" s="173" t="s">
        <v>844</v>
      </c>
      <c r="E223" s="173" t="s">
        <v>845</v>
      </c>
      <c r="F223" s="174">
        <v>1840</v>
      </c>
      <c r="G223" s="174"/>
      <c r="H223" s="173" t="s">
        <v>846</v>
      </c>
      <c r="I223" s="173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</row>
    <row r="224" spans="1:20" s="168" customFormat="1" ht="27" customHeight="1">
      <c r="A224" s="167"/>
      <c r="B224" s="173">
        <v>223</v>
      </c>
      <c r="C224" s="173" t="s">
        <v>847</v>
      </c>
      <c r="D224" s="173" t="s">
        <v>844</v>
      </c>
      <c r="E224" s="173" t="s">
        <v>845</v>
      </c>
      <c r="F224" s="174">
        <v>1840</v>
      </c>
      <c r="G224" s="174"/>
      <c r="H224" s="173" t="s">
        <v>848</v>
      </c>
      <c r="I224" s="173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</row>
    <row r="225" spans="1:20" s="168" customFormat="1" ht="27" customHeight="1">
      <c r="A225" s="167"/>
      <c r="B225" s="173">
        <v>224</v>
      </c>
      <c r="C225" s="173" t="s">
        <v>849</v>
      </c>
      <c r="D225" s="173" t="s">
        <v>850</v>
      </c>
      <c r="E225" s="173" t="s">
        <v>851</v>
      </c>
      <c r="F225" s="174">
        <v>640</v>
      </c>
      <c r="G225" s="174"/>
      <c r="H225" s="173" t="s">
        <v>852</v>
      </c>
      <c r="I225" s="173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</row>
    <row r="226" spans="1:20" s="168" customFormat="1" ht="27" customHeight="1">
      <c r="A226" s="167"/>
      <c r="B226" s="173">
        <v>225</v>
      </c>
      <c r="C226" s="173" t="s">
        <v>843</v>
      </c>
      <c r="D226" s="173" t="s">
        <v>853</v>
      </c>
      <c r="E226" s="173" t="s">
        <v>854</v>
      </c>
      <c r="F226" s="174">
        <v>0</v>
      </c>
      <c r="G226" s="174">
        <v>0</v>
      </c>
      <c r="H226" s="173" t="s">
        <v>855</v>
      </c>
      <c r="I226" s="173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</row>
    <row r="227" spans="1:20" s="168" customFormat="1" ht="27" customHeight="1">
      <c r="A227" s="167"/>
      <c r="B227" s="173">
        <v>226</v>
      </c>
      <c r="C227" s="173" t="s">
        <v>847</v>
      </c>
      <c r="D227" s="173" t="s">
        <v>853</v>
      </c>
      <c r="E227" s="173" t="s">
        <v>854</v>
      </c>
      <c r="F227" s="174">
        <v>0</v>
      </c>
      <c r="G227" s="174">
        <v>0</v>
      </c>
      <c r="H227" s="173" t="s">
        <v>856</v>
      </c>
      <c r="I227" s="173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</row>
    <row r="228" spans="1:20" s="168" customFormat="1" ht="27" customHeight="1">
      <c r="A228" s="167"/>
      <c r="B228" s="173">
        <v>227</v>
      </c>
      <c r="C228" s="173" t="s">
        <v>843</v>
      </c>
      <c r="D228" s="173" t="s">
        <v>857</v>
      </c>
      <c r="E228" s="173" t="s">
        <v>858</v>
      </c>
      <c r="F228" s="174">
        <v>890</v>
      </c>
      <c r="G228" s="174"/>
      <c r="H228" s="173" t="s">
        <v>859</v>
      </c>
      <c r="I228" s="173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</row>
    <row r="229" spans="1:20" s="168" customFormat="1" ht="27" customHeight="1">
      <c r="A229" s="167"/>
      <c r="B229" s="173">
        <v>228</v>
      </c>
      <c r="C229" s="173" t="s">
        <v>847</v>
      </c>
      <c r="D229" s="173" t="s">
        <v>857</v>
      </c>
      <c r="E229" s="173" t="s">
        <v>858</v>
      </c>
      <c r="F229" s="174">
        <v>890</v>
      </c>
      <c r="G229" s="174"/>
      <c r="H229" s="173" t="s">
        <v>860</v>
      </c>
      <c r="I229" s="173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</row>
    <row r="230" spans="1:20" s="168" customFormat="1" ht="27" customHeight="1">
      <c r="A230" s="167"/>
      <c r="B230" s="173">
        <v>229</v>
      </c>
      <c r="C230" s="173" t="s">
        <v>849</v>
      </c>
      <c r="D230" s="173" t="s">
        <v>861</v>
      </c>
      <c r="E230" s="173" t="s">
        <v>862</v>
      </c>
      <c r="F230" s="174">
        <v>500</v>
      </c>
      <c r="G230" s="174"/>
      <c r="H230" s="173" t="s">
        <v>863</v>
      </c>
      <c r="I230" s="173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</row>
    <row r="231" spans="1:20" s="168" customFormat="1" ht="27" customHeight="1">
      <c r="A231" s="167"/>
      <c r="B231" s="173">
        <v>230</v>
      </c>
      <c r="C231" s="173" t="s">
        <v>405</v>
      </c>
      <c r="D231" s="173" t="s">
        <v>864</v>
      </c>
      <c r="E231" s="173" t="s">
        <v>865</v>
      </c>
      <c r="F231" s="174">
        <v>1500</v>
      </c>
      <c r="G231" s="174"/>
      <c r="H231" s="173" t="s">
        <v>866</v>
      </c>
      <c r="I231" s="173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</row>
    <row r="232" spans="1:20" s="168" customFormat="1" ht="27" customHeight="1">
      <c r="A232" s="167"/>
      <c r="B232" s="173">
        <v>231</v>
      </c>
      <c r="C232" s="173" t="s">
        <v>405</v>
      </c>
      <c r="D232" s="173" t="s">
        <v>867</v>
      </c>
      <c r="E232" s="173" t="s">
        <v>868</v>
      </c>
      <c r="F232" s="174">
        <v>720</v>
      </c>
      <c r="G232" s="174"/>
      <c r="H232" s="173" t="s">
        <v>869</v>
      </c>
      <c r="I232" s="173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</row>
    <row r="233" spans="1:20" s="168" customFormat="1" ht="27" customHeight="1">
      <c r="A233" s="167"/>
      <c r="B233" s="173">
        <v>232</v>
      </c>
      <c r="C233" s="173" t="s">
        <v>870</v>
      </c>
      <c r="D233" s="173" t="s">
        <v>871</v>
      </c>
      <c r="E233" s="173" t="s">
        <v>872</v>
      </c>
      <c r="F233" s="174">
        <v>1380</v>
      </c>
      <c r="G233" s="174"/>
      <c r="H233" s="173" t="s">
        <v>873</v>
      </c>
      <c r="I233" s="173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</row>
    <row r="234" spans="1:20" s="168" customFormat="1" ht="27" customHeight="1">
      <c r="A234" s="167"/>
      <c r="B234" s="173">
        <v>233</v>
      </c>
      <c r="C234" s="173" t="s">
        <v>870</v>
      </c>
      <c r="D234" s="173" t="s">
        <v>833</v>
      </c>
      <c r="E234" s="173" t="s">
        <v>834</v>
      </c>
      <c r="F234" s="174">
        <v>940</v>
      </c>
      <c r="G234" s="174"/>
      <c r="H234" s="173" t="s">
        <v>874</v>
      </c>
      <c r="I234" s="173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</row>
    <row r="235" spans="1:20" s="168" customFormat="1" ht="27" customHeight="1">
      <c r="A235" s="167"/>
      <c r="B235" s="173">
        <v>234</v>
      </c>
      <c r="C235" s="173" t="s">
        <v>875</v>
      </c>
      <c r="D235" s="173" t="s">
        <v>876</v>
      </c>
      <c r="E235" s="173" t="s">
        <v>877</v>
      </c>
      <c r="F235" s="174">
        <v>1280</v>
      </c>
      <c r="G235" s="174"/>
      <c r="H235" s="173" t="s">
        <v>878</v>
      </c>
      <c r="I235" s="173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</row>
    <row r="236" spans="1:20" s="23" customFormat="1" ht="27" customHeight="1">
      <c r="A236" s="27"/>
      <c r="B236" s="177" t="s">
        <v>879</v>
      </c>
      <c r="C236" s="178"/>
      <c r="D236" s="178"/>
      <c r="E236" s="179"/>
      <c r="F236" s="180">
        <f>SUM(F3:F235)</f>
        <v>139960</v>
      </c>
      <c r="G236" s="180">
        <f>SUM(G3:G235)</f>
        <v>32347</v>
      </c>
      <c r="H236" s="181"/>
      <c r="I236" s="18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</row>
    <row r="237" spans="1:20" s="23" customFormat="1" ht="27" customHeight="1">
      <c r="A237" s="27"/>
      <c r="B237" s="177" t="s">
        <v>880</v>
      </c>
      <c r="C237" s="178"/>
      <c r="D237" s="178"/>
      <c r="E237" s="179"/>
      <c r="F237" s="182">
        <f>F236+G236</f>
        <v>172307</v>
      </c>
      <c r="G237" s="183"/>
      <c r="H237" s="181"/>
      <c r="I237" s="18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</row>
    <row r="238" spans="1:20" ht="27" customHeight="1">
      <c r="A238" s="28"/>
      <c r="B238" s="184"/>
      <c r="C238" s="184"/>
      <c r="D238" s="184"/>
      <c r="E238" s="184"/>
      <c r="F238" s="185"/>
      <c r="G238" s="185"/>
      <c r="H238" s="184"/>
      <c r="I238" s="184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</row>
    <row r="239" spans="1:20" s="24" customFormat="1" ht="27" customHeight="1">
      <c r="A239" s="30"/>
      <c r="B239" s="177" t="s">
        <v>881</v>
      </c>
      <c r="C239" s="178"/>
      <c r="D239" s="178"/>
      <c r="E239" s="178"/>
      <c r="F239" s="178"/>
      <c r="G239" s="178"/>
      <c r="H239" s="178"/>
      <c r="I239" s="179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</row>
    <row r="240" spans="1:20" s="24" customFormat="1" ht="27" customHeight="1">
      <c r="A240" s="30"/>
      <c r="B240" s="171" t="s">
        <v>35</v>
      </c>
      <c r="C240" s="171" t="s">
        <v>231</v>
      </c>
      <c r="D240" s="171" t="s">
        <v>232</v>
      </c>
      <c r="E240" s="171" t="s">
        <v>882</v>
      </c>
      <c r="F240" s="172" t="s">
        <v>234</v>
      </c>
      <c r="G240" s="172" t="s">
        <v>235</v>
      </c>
      <c r="H240" s="171" t="s">
        <v>236</v>
      </c>
      <c r="I240" s="171" t="s">
        <v>237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</row>
    <row r="241" spans="1:20" ht="27" customHeight="1">
      <c r="A241" s="28"/>
      <c r="B241" s="186">
        <v>1</v>
      </c>
      <c r="C241" s="186" t="s">
        <v>352</v>
      </c>
      <c r="D241" s="186"/>
      <c r="E241" s="186" t="s">
        <v>883</v>
      </c>
      <c r="F241" s="187">
        <v>351.5</v>
      </c>
      <c r="G241" s="187"/>
      <c r="H241" s="186"/>
      <c r="I241" s="186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</row>
    <row r="242" spans="1:20" ht="27" customHeight="1">
      <c r="A242" s="28"/>
      <c r="B242" s="186">
        <v>2</v>
      </c>
      <c r="C242" s="186" t="s">
        <v>352</v>
      </c>
      <c r="D242" s="186"/>
      <c r="E242" s="186" t="s">
        <v>884</v>
      </c>
      <c r="F242" s="187">
        <v>1681.5</v>
      </c>
      <c r="G242" s="187"/>
      <c r="H242" s="186"/>
      <c r="I242" s="186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</row>
    <row r="243" spans="1:20" s="25" customFormat="1" ht="27" customHeight="1">
      <c r="A243" s="28"/>
      <c r="B243" s="186">
        <v>3</v>
      </c>
      <c r="C243" s="186" t="s">
        <v>349</v>
      </c>
      <c r="D243" s="186"/>
      <c r="E243" s="186" t="s">
        <v>885</v>
      </c>
      <c r="F243" s="187">
        <v>498.5</v>
      </c>
      <c r="G243" s="187"/>
      <c r="H243" s="186"/>
      <c r="I243" s="186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</row>
    <row r="244" spans="1:20" s="25" customFormat="1" ht="27" customHeight="1">
      <c r="A244" s="28"/>
      <c r="B244" s="186">
        <v>4</v>
      </c>
      <c r="C244" s="186" t="s">
        <v>345</v>
      </c>
      <c r="D244" s="186"/>
      <c r="E244" s="186" t="s">
        <v>885</v>
      </c>
      <c r="F244" s="187">
        <v>498.5</v>
      </c>
      <c r="G244" s="187"/>
      <c r="H244" s="186"/>
      <c r="I244" s="186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</row>
    <row r="245" spans="1:20" s="25" customFormat="1" ht="27" customHeight="1">
      <c r="A245" s="28"/>
      <c r="B245" s="186">
        <v>5</v>
      </c>
      <c r="C245" s="186" t="s">
        <v>875</v>
      </c>
      <c r="D245" s="186"/>
      <c r="E245" s="186" t="s">
        <v>886</v>
      </c>
      <c r="F245" s="187">
        <v>423.5</v>
      </c>
      <c r="G245" s="187"/>
      <c r="H245" s="186"/>
      <c r="I245" s="186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</row>
    <row r="246" spans="1:20" s="23" customFormat="1" ht="27" customHeight="1">
      <c r="A246" s="27"/>
      <c r="B246" s="177" t="s">
        <v>879</v>
      </c>
      <c r="C246" s="178"/>
      <c r="D246" s="178"/>
      <c r="E246" s="179"/>
      <c r="F246" s="180">
        <f>SUM(F241:F245)</f>
        <v>3453.5</v>
      </c>
      <c r="G246" s="180">
        <f>SUM(G241:G245)</f>
        <v>0</v>
      </c>
      <c r="H246" s="181"/>
      <c r="I246" s="18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</row>
    <row r="247" spans="1:20" s="23" customFormat="1" ht="27" customHeight="1">
      <c r="A247" s="27"/>
      <c r="B247" s="170" t="s">
        <v>880</v>
      </c>
      <c r="C247" s="170"/>
      <c r="D247" s="170"/>
      <c r="E247" s="170"/>
      <c r="F247" s="188">
        <f>F246+G246</f>
        <v>3453.5</v>
      </c>
      <c r="G247" s="188"/>
      <c r="H247" s="181"/>
      <c r="I247" s="18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</row>
    <row r="248" spans="1:20" s="23" customFormat="1" ht="27" customHeight="1">
      <c r="A248" s="27"/>
      <c r="B248" s="170" t="s">
        <v>887</v>
      </c>
      <c r="C248" s="170"/>
      <c r="D248" s="170"/>
      <c r="E248" s="170"/>
      <c r="F248" s="182">
        <f>F237+F247</f>
        <v>175760.5</v>
      </c>
      <c r="G248" s="189"/>
      <c r="H248" s="189"/>
      <c r="I248" s="183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</row>
    <row r="249" spans="1:20" s="23" customFormat="1" ht="27" customHeight="1">
      <c r="A249" s="27"/>
      <c r="B249" s="184"/>
      <c r="C249" s="184"/>
      <c r="D249" s="184"/>
      <c r="E249" s="184"/>
      <c r="F249" s="185"/>
      <c r="G249" s="185"/>
      <c r="H249" s="184"/>
      <c r="I249" s="184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</row>
    <row r="250" spans="1:20" ht="27" customHeight="1">
      <c r="A250" s="28"/>
      <c r="B250" s="170" t="s">
        <v>888</v>
      </c>
      <c r="C250" s="170"/>
      <c r="D250" s="170"/>
      <c r="E250" s="170"/>
      <c r="F250" s="170"/>
      <c r="G250" s="170"/>
      <c r="H250" s="170"/>
      <c r="I250" s="170"/>
      <c r="J250" s="28"/>
      <c r="K250" s="28"/>
      <c r="L250" s="28"/>
      <c r="M250" s="28"/>
      <c r="N250" s="29"/>
      <c r="O250" s="29"/>
      <c r="P250" s="29"/>
      <c r="Q250" s="29"/>
      <c r="R250" s="29"/>
      <c r="S250" s="29"/>
      <c r="T250" s="29"/>
    </row>
    <row r="251" spans="1:20" ht="27" customHeight="1">
      <c r="A251" s="28"/>
      <c r="B251" s="171" t="s">
        <v>35</v>
      </c>
      <c r="C251" s="171" t="s">
        <v>231</v>
      </c>
      <c r="D251" s="171" t="s">
        <v>232</v>
      </c>
      <c r="E251" s="171" t="s">
        <v>233</v>
      </c>
      <c r="F251" s="172" t="s">
        <v>234</v>
      </c>
      <c r="G251" s="172" t="s">
        <v>235</v>
      </c>
      <c r="H251" s="171" t="s">
        <v>236</v>
      </c>
      <c r="I251" s="171" t="s">
        <v>237</v>
      </c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</row>
    <row r="252" spans="1:20" ht="27" customHeight="1">
      <c r="A252" s="28"/>
      <c r="B252" s="186">
        <v>1</v>
      </c>
      <c r="C252" s="186" t="s">
        <v>889</v>
      </c>
      <c r="D252" s="186" t="s">
        <v>890</v>
      </c>
      <c r="E252" s="186" t="s">
        <v>891</v>
      </c>
      <c r="F252" s="187">
        <v>3210</v>
      </c>
      <c r="G252" s="187"/>
      <c r="H252" s="186" t="s">
        <v>892</v>
      </c>
      <c r="I252" s="186" t="s">
        <v>80</v>
      </c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</row>
    <row r="253" spans="1:20" ht="27" customHeight="1">
      <c r="A253" s="28"/>
      <c r="B253" s="186">
        <v>2</v>
      </c>
      <c r="C253" s="186" t="s">
        <v>889</v>
      </c>
      <c r="D253" s="186" t="s">
        <v>893</v>
      </c>
      <c r="E253" s="186" t="s">
        <v>894</v>
      </c>
      <c r="F253" s="187">
        <v>5500</v>
      </c>
      <c r="G253" s="187"/>
      <c r="H253" s="186" t="s">
        <v>895</v>
      </c>
      <c r="I253" s="186" t="s">
        <v>80</v>
      </c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</row>
    <row r="254" spans="1:20" s="23" customFormat="1" ht="27" customHeight="1">
      <c r="A254" s="27"/>
      <c r="B254" s="177" t="s">
        <v>879</v>
      </c>
      <c r="C254" s="178"/>
      <c r="D254" s="178"/>
      <c r="E254" s="179"/>
      <c r="F254" s="180">
        <f>SUM(F252:F253)</f>
        <v>8710</v>
      </c>
      <c r="G254" s="180">
        <f>SUM(G252:G253)</f>
        <v>0</v>
      </c>
      <c r="H254" s="181"/>
      <c r="I254" s="18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</row>
    <row r="255" spans="1:20" s="23" customFormat="1" ht="27" customHeight="1">
      <c r="A255" s="27"/>
      <c r="B255" s="177" t="s">
        <v>880</v>
      </c>
      <c r="C255" s="178"/>
      <c r="D255" s="178"/>
      <c r="E255" s="179"/>
      <c r="F255" s="182">
        <f>F254+G254</f>
        <v>8710</v>
      </c>
      <c r="G255" s="183"/>
      <c r="H255" s="181"/>
      <c r="I255" s="18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</row>
    <row r="256" spans="1:20" ht="27" customHeight="1">
      <c r="A256" s="28"/>
      <c r="B256" s="184"/>
      <c r="C256" s="184"/>
      <c r="D256" s="184"/>
      <c r="E256" s="184"/>
      <c r="F256" s="185"/>
      <c r="G256" s="185"/>
      <c r="H256" s="184"/>
      <c r="I256" s="184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</row>
    <row r="257" spans="1:20" s="24" customFormat="1" ht="27" customHeight="1">
      <c r="A257" s="30"/>
      <c r="B257" s="177" t="s">
        <v>896</v>
      </c>
      <c r="C257" s="178"/>
      <c r="D257" s="178"/>
      <c r="E257" s="178"/>
      <c r="F257" s="178"/>
      <c r="G257" s="178"/>
      <c r="H257" s="178"/>
      <c r="I257" s="179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</row>
    <row r="258" spans="1:20" s="24" customFormat="1" ht="27" customHeight="1">
      <c r="A258" s="31"/>
      <c r="B258" s="171" t="s">
        <v>35</v>
      </c>
      <c r="C258" s="171" t="s">
        <v>231</v>
      </c>
      <c r="D258" s="171" t="s">
        <v>232</v>
      </c>
      <c r="E258" s="171" t="s">
        <v>233</v>
      </c>
      <c r="F258" s="172" t="s">
        <v>234</v>
      </c>
      <c r="G258" s="172" t="s">
        <v>235</v>
      </c>
      <c r="H258" s="171" t="s">
        <v>236</v>
      </c>
      <c r="I258" s="171" t="s">
        <v>237</v>
      </c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</row>
    <row r="259" spans="1:20" ht="27" customHeight="1">
      <c r="A259" s="28"/>
      <c r="B259" s="186">
        <v>1</v>
      </c>
      <c r="C259" s="186" t="s">
        <v>897</v>
      </c>
      <c r="D259" s="186" t="s">
        <v>898</v>
      </c>
      <c r="E259" s="186" t="s">
        <v>899</v>
      </c>
      <c r="F259" s="187">
        <v>670</v>
      </c>
      <c r="G259" s="187"/>
      <c r="H259" s="186" t="s">
        <v>900</v>
      </c>
      <c r="I259" s="186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</row>
    <row r="260" spans="1:20" ht="27" customHeight="1">
      <c r="A260" s="28"/>
      <c r="B260" s="186">
        <v>2</v>
      </c>
      <c r="C260" s="186" t="s">
        <v>897</v>
      </c>
      <c r="D260" s="186" t="s">
        <v>901</v>
      </c>
      <c r="E260" s="186" t="s">
        <v>902</v>
      </c>
      <c r="F260" s="187">
        <v>1860</v>
      </c>
      <c r="G260" s="187"/>
      <c r="H260" s="186" t="s">
        <v>903</v>
      </c>
      <c r="I260" s="186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</row>
    <row r="261" spans="1:20" ht="27" customHeight="1">
      <c r="A261" s="28"/>
      <c r="B261" s="186">
        <v>3</v>
      </c>
      <c r="C261" s="186" t="s">
        <v>30</v>
      </c>
      <c r="D261" s="186" t="s">
        <v>898</v>
      </c>
      <c r="E261" s="186" t="s">
        <v>899</v>
      </c>
      <c r="F261" s="187">
        <v>670</v>
      </c>
      <c r="G261" s="187"/>
      <c r="H261" s="186" t="s">
        <v>904</v>
      </c>
      <c r="I261" s="186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</row>
    <row r="262" spans="1:20" ht="27" customHeight="1">
      <c r="A262" s="28"/>
      <c r="B262" s="186">
        <v>4</v>
      </c>
      <c r="C262" s="186" t="s">
        <v>905</v>
      </c>
      <c r="D262" s="186" t="s">
        <v>906</v>
      </c>
      <c r="E262" s="186" t="s">
        <v>907</v>
      </c>
      <c r="F262" s="187">
        <v>640</v>
      </c>
      <c r="G262" s="187"/>
      <c r="H262" s="186" t="s">
        <v>908</v>
      </c>
      <c r="I262" s="186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</row>
    <row r="263" spans="1:20" ht="27" customHeight="1">
      <c r="A263" s="28"/>
      <c r="B263" s="186">
        <v>5</v>
      </c>
      <c r="C263" s="186" t="s">
        <v>909</v>
      </c>
      <c r="D263" s="186"/>
      <c r="E263" s="186" t="s">
        <v>910</v>
      </c>
      <c r="F263" s="187">
        <v>870</v>
      </c>
      <c r="G263" s="187"/>
      <c r="H263" s="186"/>
      <c r="I263" s="186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</row>
    <row r="264" spans="1:20" ht="27" customHeight="1">
      <c r="A264" s="28"/>
      <c r="B264" s="186">
        <v>6</v>
      </c>
      <c r="C264" s="186" t="s">
        <v>909</v>
      </c>
      <c r="D264" s="186" t="s">
        <v>911</v>
      </c>
      <c r="E264" s="186" t="s">
        <v>912</v>
      </c>
      <c r="F264" s="187">
        <v>1950</v>
      </c>
      <c r="G264" s="187"/>
      <c r="H264" s="186" t="s">
        <v>913</v>
      </c>
      <c r="I264" s="186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</row>
    <row r="265" spans="1:20" ht="27" customHeight="1">
      <c r="A265" s="28"/>
      <c r="B265" s="186">
        <v>7</v>
      </c>
      <c r="C265" s="186" t="s">
        <v>914</v>
      </c>
      <c r="D265" s="186" t="s">
        <v>898</v>
      </c>
      <c r="E265" s="186" t="s">
        <v>899</v>
      </c>
      <c r="F265" s="187">
        <v>670</v>
      </c>
      <c r="G265" s="187"/>
      <c r="H265" s="186" t="s">
        <v>915</v>
      </c>
      <c r="I265" s="186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</row>
    <row r="266" spans="1:20" ht="27" customHeight="1">
      <c r="A266" s="28"/>
      <c r="B266" s="186">
        <v>8</v>
      </c>
      <c r="C266" s="186" t="s">
        <v>914</v>
      </c>
      <c r="D266" s="186" t="s">
        <v>916</v>
      </c>
      <c r="E266" s="186" t="s">
        <v>917</v>
      </c>
      <c r="F266" s="187">
        <v>1120</v>
      </c>
      <c r="G266" s="187"/>
      <c r="H266" s="186" t="s">
        <v>918</v>
      </c>
      <c r="I266" s="186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</row>
    <row r="267" spans="1:20" s="26" customFormat="1" ht="27" customHeight="1">
      <c r="A267" s="27"/>
      <c r="B267" s="177" t="s">
        <v>879</v>
      </c>
      <c r="C267" s="178"/>
      <c r="D267" s="178"/>
      <c r="E267" s="179"/>
      <c r="F267" s="180">
        <f>SUM(F259:F266)</f>
        <v>8450</v>
      </c>
      <c r="G267" s="180">
        <f>SUM(G259:G266)</f>
        <v>0</v>
      </c>
      <c r="H267" s="181"/>
      <c r="I267" s="181"/>
      <c r="J267" s="27"/>
      <c r="K267" s="27"/>
      <c r="L267" s="27"/>
      <c r="M267" s="27"/>
      <c r="N267" s="27"/>
      <c r="O267" s="27"/>
      <c r="P267" s="27"/>
      <c r="Q267" s="27"/>
      <c r="R267" s="32"/>
      <c r="S267" s="32"/>
      <c r="T267" s="32"/>
    </row>
    <row r="268" spans="1:20" s="26" customFormat="1" ht="27" customHeight="1">
      <c r="A268" s="27"/>
      <c r="B268" s="177" t="s">
        <v>880</v>
      </c>
      <c r="C268" s="178"/>
      <c r="D268" s="178"/>
      <c r="E268" s="179"/>
      <c r="F268" s="182">
        <f>F267+G267</f>
        <v>8450</v>
      </c>
      <c r="G268" s="183"/>
      <c r="H268" s="181"/>
      <c r="I268" s="181"/>
      <c r="J268" s="27"/>
      <c r="K268" s="27"/>
      <c r="L268" s="27"/>
      <c r="M268" s="27"/>
      <c r="N268" s="27"/>
      <c r="O268" s="27"/>
      <c r="P268" s="27"/>
      <c r="Q268" s="27"/>
      <c r="R268" s="32"/>
      <c r="S268" s="32"/>
      <c r="T268" s="32"/>
    </row>
    <row r="269" spans="1:20" ht="27" customHeight="1">
      <c r="A269" s="28"/>
      <c r="B269" s="190"/>
      <c r="C269" s="190"/>
      <c r="D269" s="190"/>
      <c r="E269" s="190"/>
      <c r="F269" s="191"/>
      <c r="G269" s="191"/>
      <c r="H269" s="190"/>
      <c r="I269" s="190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</row>
    <row r="270" spans="1:20" ht="20" customHeight="1">
      <c r="A270" s="28"/>
      <c r="B270" s="190"/>
      <c r="C270" s="190"/>
      <c r="D270" s="190"/>
      <c r="E270" s="190"/>
      <c r="F270" s="191"/>
      <c r="G270" s="191"/>
      <c r="H270" s="190"/>
      <c r="I270" s="190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</row>
    <row r="271" spans="1:20" ht="20" customHeight="1">
      <c r="A271" s="28"/>
      <c r="B271" s="190"/>
      <c r="C271" s="190"/>
      <c r="D271" s="190"/>
      <c r="E271" s="190"/>
      <c r="F271" s="191"/>
      <c r="G271" s="191"/>
      <c r="H271" s="190"/>
      <c r="I271" s="190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</row>
    <row r="272" spans="1:20" ht="20" customHeight="1">
      <c r="A272" s="28"/>
      <c r="B272" s="190"/>
      <c r="C272" s="190"/>
      <c r="D272" s="190"/>
      <c r="E272" s="190"/>
      <c r="F272" s="191"/>
      <c r="G272" s="191"/>
      <c r="H272" s="190"/>
      <c r="I272" s="190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</row>
    <row r="273" spans="1:20" ht="20" customHeight="1">
      <c r="A273" s="28"/>
      <c r="B273" s="190"/>
      <c r="C273" s="190"/>
      <c r="D273" s="190"/>
      <c r="E273" s="190"/>
      <c r="F273" s="191"/>
      <c r="G273" s="191"/>
      <c r="H273" s="190"/>
      <c r="I273" s="190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</row>
    <row r="274" spans="1:20" ht="20" customHeight="1">
      <c r="A274" s="28"/>
      <c r="B274" s="190"/>
      <c r="C274" s="190"/>
      <c r="D274" s="190"/>
      <c r="E274" s="190"/>
      <c r="F274" s="191"/>
      <c r="G274" s="191"/>
      <c r="H274" s="190"/>
      <c r="I274" s="190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</row>
    <row r="275" spans="1:20" ht="20" customHeight="1">
      <c r="A275" s="28"/>
      <c r="B275" s="190"/>
      <c r="C275" s="190"/>
      <c r="D275" s="190"/>
      <c r="E275" s="190"/>
      <c r="F275" s="191"/>
      <c r="G275" s="191"/>
      <c r="H275" s="190"/>
      <c r="I275" s="190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</row>
    <row r="276" spans="1:20" ht="20" customHeight="1">
      <c r="A276" s="28"/>
      <c r="B276" s="190"/>
      <c r="C276" s="190"/>
      <c r="D276" s="190"/>
      <c r="E276" s="190"/>
      <c r="F276" s="191"/>
      <c r="G276" s="191"/>
      <c r="H276" s="190"/>
      <c r="I276" s="190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</row>
    <row r="277" spans="1:20" ht="20" customHeight="1">
      <c r="A277" s="28"/>
      <c r="B277" s="190"/>
      <c r="C277" s="190"/>
      <c r="D277" s="190"/>
      <c r="E277" s="190"/>
      <c r="F277" s="191"/>
      <c r="G277" s="191"/>
      <c r="H277" s="190"/>
      <c r="I277" s="190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</row>
    <row r="278" spans="1:20" ht="20" customHeight="1">
      <c r="A278" s="28"/>
      <c r="B278" s="190"/>
      <c r="C278" s="190"/>
      <c r="D278" s="190"/>
      <c r="E278" s="190"/>
      <c r="F278" s="191"/>
      <c r="G278" s="191"/>
      <c r="H278" s="190"/>
      <c r="I278" s="190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</row>
    <row r="279" spans="1:20" ht="20" customHeight="1">
      <c r="A279" s="28"/>
      <c r="B279" s="190"/>
      <c r="C279" s="190"/>
      <c r="D279" s="190"/>
      <c r="E279" s="190"/>
      <c r="F279" s="191"/>
      <c r="G279" s="191"/>
      <c r="H279" s="190"/>
      <c r="I279" s="190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</row>
    <row r="280" spans="1:20" ht="20" customHeight="1">
      <c r="A280" s="28"/>
      <c r="B280" s="190"/>
      <c r="C280" s="190"/>
      <c r="D280" s="190"/>
      <c r="E280" s="190"/>
      <c r="F280" s="191"/>
      <c r="G280" s="191"/>
      <c r="H280" s="190"/>
      <c r="I280" s="190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</row>
    <row r="281" spans="1:20" ht="20" customHeight="1">
      <c r="A281" s="28"/>
      <c r="B281" s="190"/>
      <c r="C281" s="190"/>
      <c r="D281" s="190"/>
      <c r="E281" s="190"/>
      <c r="F281" s="191"/>
      <c r="G281" s="191"/>
      <c r="H281" s="190"/>
      <c r="I281" s="190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</row>
    <row r="282" spans="1:20" ht="20" customHeight="1">
      <c r="A282" s="28"/>
      <c r="B282" s="190"/>
      <c r="C282" s="190"/>
      <c r="D282" s="190"/>
      <c r="E282" s="190"/>
      <c r="F282" s="191"/>
      <c r="G282" s="191"/>
      <c r="H282" s="190"/>
      <c r="I282" s="190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</row>
    <row r="283" spans="1:20" ht="20" customHeight="1">
      <c r="A283" s="28"/>
      <c r="B283" s="190"/>
      <c r="C283" s="190"/>
      <c r="D283" s="190"/>
      <c r="E283" s="190"/>
      <c r="F283" s="191"/>
      <c r="G283" s="191"/>
      <c r="H283" s="190"/>
      <c r="I283" s="190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9"/>
    </row>
  </sheetData>
  <mergeCells count="37">
    <mergeCell ref="F247:G247"/>
    <mergeCell ref="B248:E248"/>
    <mergeCell ref="F248:I248"/>
    <mergeCell ref="B1:I1"/>
    <mergeCell ref="B236:E236"/>
    <mergeCell ref="B237:E237"/>
    <mergeCell ref="F237:G237"/>
    <mergeCell ref="B239:I239"/>
    <mergeCell ref="H121:H122"/>
    <mergeCell ref="I121:I122"/>
    <mergeCell ref="B267:E267"/>
    <mergeCell ref="B268:E268"/>
    <mergeCell ref="F268:G268"/>
    <mergeCell ref="A121:A122"/>
    <mergeCell ref="B121:B122"/>
    <mergeCell ref="C121:C122"/>
    <mergeCell ref="D121:D122"/>
    <mergeCell ref="F121:F122"/>
    <mergeCell ref="G121:G122"/>
    <mergeCell ref="B250:I250"/>
    <mergeCell ref="B254:E254"/>
    <mergeCell ref="B255:E255"/>
    <mergeCell ref="F255:G255"/>
    <mergeCell ref="B257:I257"/>
    <mergeCell ref="B246:E246"/>
    <mergeCell ref="B247:E247"/>
    <mergeCell ref="J121:J122"/>
    <mergeCell ref="K121:K122"/>
    <mergeCell ref="L121:L122"/>
    <mergeCell ref="M121:M122"/>
    <mergeCell ref="N121:N122"/>
    <mergeCell ref="T121:T122"/>
    <mergeCell ref="O121:O122"/>
    <mergeCell ref="P121:P122"/>
    <mergeCell ref="Q121:Q122"/>
    <mergeCell ref="R121:R122"/>
    <mergeCell ref="S121:S122"/>
  </mergeCells>
  <phoneticPr fontId="33" type="noConversion"/>
  <pageMargins left="0.7" right="0.7" top="0.75" bottom="0.75" header="0.3" footer="0.3"/>
  <pageSetup paperSize="9" scale="21" fitToHeight="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1"/>
  <sheetViews>
    <sheetView zoomScale="125" zoomScaleNormal="125" zoomScalePageLayoutView="125" workbookViewId="0">
      <pane ySplit="1" topLeftCell="A201" activePane="bottomLeft" state="frozen"/>
      <selection pane="bottomLeft" activeCell="C216" sqref="C216:D216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35</v>
      </c>
      <c r="B1" s="6" t="s">
        <v>919</v>
      </c>
      <c r="C1" s="6" t="s">
        <v>920</v>
      </c>
      <c r="D1" s="6" t="s">
        <v>41</v>
      </c>
      <c r="E1" s="6" t="s">
        <v>42</v>
      </c>
      <c r="F1" s="6" t="s">
        <v>43</v>
      </c>
      <c r="G1" s="6" t="s">
        <v>921</v>
      </c>
      <c r="H1" s="9" t="s">
        <v>922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923</v>
      </c>
      <c r="B3" s="8" t="s">
        <v>165</v>
      </c>
      <c r="C3" s="8" t="s">
        <v>924</v>
      </c>
      <c r="D3" s="8" t="s">
        <v>925</v>
      </c>
      <c r="E3" s="8" t="s">
        <v>926</v>
      </c>
      <c r="F3" s="11" t="s">
        <v>927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8" t="s">
        <v>928</v>
      </c>
      <c r="B4" s="8" t="s">
        <v>165</v>
      </c>
      <c r="C4" s="8" t="s">
        <v>929</v>
      </c>
      <c r="D4" s="8" t="s">
        <v>930</v>
      </c>
      <c r="E4" s="8" t="s">
        <v>931</v>
      </c>
      <c r="F4" s="11" t="s">
        <v>927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8" t="s">
        <v>932</v>
      </c>
      <c r="B5" s="8" t="s">
        <v>165</v>
      </c>
      <c r="C5" s="8" t="s">
        <v>929</v>
      </c>
      <c r="D5" s="8" t="s">
        <v>930</v>
      </c>
      <c r="E5" s="8" t="s">
        <v>933</v>
      </c>
      <c r="F5" s="11" t="s">
        <v>927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934</v>
      </c>
      <c r="B6" s="8" t="s">
        <v>165</v>
      </c>
      <c r="C6" s="8" t="s">
        <v>935</v>
      </c>
      <c r="D6" s="8" t="s">
        <v>936</v>
      </c>
      <c r="E6" s="8" t="s">
        <v>937</v>
      </c>
      <c r="F6" s="11" t="s">
        <v>927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938</v>
      </c>
      <c r="B7" s="8" t="s">
        <v>165</v>
      </c>
      <c r="C7" s="8" t="s">
        <v>935</v>
      </c>
      <c r="D7" s="8" t="s">
        <v>939</v>
      </c>
      <c r="E7" s="8" t="s">
        <v>940</v>
      </c>
      <c r="F7" s="11" t="s">
        <v>927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941</v>
      </c>
      <c r="B8" s="8" t="s">
        <v>165</v>
      </c>
      <c r="C8" s="8" t="s">
        <v>942</v>
      </c>
      <c r="D8" s="8" t="s">
        <v>943</v>
      </c>
      <c r="E8" s="8" t="s">
        <v>944</v>
      </c>
      <c r="F8" s="11" t="s">
        <v>927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945</v>
      </c>
      <c r="B9" s="8" t="s">
        <v>165</v>
      </c>
      <c r="C9" s="8" t="s">
        <v>942</v>
      </c>
      <c r="D9" s="8" t="s">
        <v>946</v>
      </c>
      <c r="E9" s="8" t="s">
        <v>947</v>
      </c>
      <c r="F9" s="11" t="s">
        <v>927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948</v>
      </c>
      <c r="B10" s="8" t="s">
        <v>165</v>
      </c>
      <c r="C10" s="8" t="s">
        <v>949</v>
      </c>
      <c r="D10" s="8" t="s">
        <v>950</v>
      </c>
      <c r="E10" s="8" t="s">
        <v>951</v>
      </c>
      <c r="F10" s="11" t="s">
        <v>927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952</v>
      </c>
      <c r="B11" s="8" t="s">
        <v>165</v>
      </c>
      <c r="C11" s="8" t="s">
        <v>949</v>
      </c>
      <c r="D11" s="8" t="s">
        <v>950</v>
      </c>
      <c r="E11" s="8" t="s">
        <v>953</v>
      </c>
      <c r="F11" s="11" t="s">
        <v>927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954</v>
      </c>
      <c r="B12" s="8" t="s">
        <v>165</v>
      </c>
      <c r="C12" s="8" t="s">
        <v>949</v>
      </c>
      <c r="D12" s="8" t="s">
        <v>950</v>
      </c>
      <c r="E12" s="8" t="s">
        <v>955</v>
      </c>
      <c r="F12" s="11" t="s">
        <v>927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956</v>
      </c>
      <c r="B13" s="8" t="s">
        <v>165</v>
      </c>
      <c r="C13" s="8" t="s">
        <v>949</v>
      </c>
      <c r="D13" s="8" t="s">
        <v>950</v>
      </c>
      <c r="E13" s="8" t="s">
        <v>957</v>
      </c>
      <c r="F13" s="11" t="s">
        <v>927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958</v>
      </c>
      <c r="B14" s="8" t="s">
        <v>165</v>
      </c>
      <c r="C14" s="8" t="s">
        <v>949</v>
      </c>
      <c r="D14" s="8" t="s">
        <v>950</v>
      </c>
      <c r="E14" s="8" t="s">
        <v>959</v>
      </c>
      <c r="F14" s="11" t="s">
        <v>927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960</v>
      </c>
      <c r="B15" s="8" t="s">
        <v>165</v>
      </c>
      <c r="C15" s="8" t="s">
        <v>949</v>
      </c>
      <c r="D15" s="8" t="s">
        <v>950</v>
      </c>
      <c r="E15" s="8" t="s">
        <v>961</v>
      </c>
      <c r="F15" s="11" t="s">
        <v>927</v>
      </c>
      <c r="G15" s="14">
        <v>180</v>
      </c>
      <c r="H15" s="13" t="e">
        <f>SUMIF([2]报价结算清单!$E$12:$E$573,A15,[2]报价结算清单!$P$12:$P$573)</f>
        <v>#VALUE!</v>
      </c>
    </row>
    <row r="16" spans="1:8" ht="15">
      <c r="A16" s="8" t="s">
        <v>962</v>
      </c>
      <c r="B16" s="8" t="s">
        <v>165</v>
      </c>
      <c r="C16" s="8" t="s">
        <v>949</v>
      </c>
      <c r="D16" s="8" t="s">
        <v>950</v>
      </c>
      <c r="E16" s="8" t="s">
        <v>963</v>
      </c>
      <c r="F16" s="11" t="s">
        <v>927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964</v>
      </c>
      <c r="B17" s="8" t="s">
        <v>165</v>
      </c>
      <c r="C17" s="8" t="s">
        <v>949</v>
      </c>
      <c r="D17" s="8" t="s">
        <v>950</v>
      </c>
      <c r="E17" s="8" t="s">
        <v>965</v>
      </c>
      <c r="F17" s="11" t="s">
        <v>966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967</v>
      </c>
      <c r="B18" s="8" t="s">
        <v>165</v>
      </c>
      <c r="C18" s="8" t="s">
        <v>949</v>
      </c>
      <c r="D18" s="8" t="s">
        <v>950</v>
      </c>
      <c r="E18" s="8" t="s">
        <v>968</v>
      </c>
      <c r="F18" s="11" t="s">
        <v>966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969</v>
      </c>
      <c r="B19" s="8" t="s">
        <v>165</v>
      </c>
      <c r="C19" s="8" t="s">
        <v>949</v>
      </c>
      <c r="D19" s="8" t="s">
        <v>950</v>
      </c>
      <c r="E19" s="8" t="s">
        <v>970</v>
      </c>
      <c r="F19" s="11" t="s">
        <v>966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971</v>
      </c>
      <c r="B20" s="8" t="s">
        <v>165</v>
      </c>
      <c r="C20" s="8" t="s">
        <v>949</v>
      </c>
      <c r="D20" s="8" t="s">
        <v>950</v>
      </c>
      <c r="E20" s="8" t="s">
        <v>972</v>
      </c>
      <c r="F20" s="11" t="s">
        <v>966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973</v>
      </c>
      <c r="B21" s="8" t="s">
        <v>165</v>
      </c>
      <c r="C21" s="8" t="s">
        <v>949</v>
      </c>
      <c r="D21" s="8" t="s">
        <v>950</v>
      </c>
      <c r="E21" s="8" t="s">
        <v>974</v>
      </c>
      <c r="F21" s="11" t="s">
        <v>966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975</v>
      </c>
      <c r="B22" s="8" t="s">
        <v>165</v>
      </c>
      <c r="C22" s="8" t="s">
        <v>976</v>
      </c>
      <c r="D22" s="8" t="s">
        <v>977</v>
      </c>
      <c r="E22" s="8" t="s">
        <v>978</v>
      </c>
      <c r="F22" s="11" t="s">
        <v>979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980</v>
      </c>
      <c r="B23" s="8" t="s">
        <v>165</v>
      </c>
      <c r="C23" s="8" t="s">
        <v>976</v>
      </c>
      <c r="D23" s="8" t="s">
        <v>981</v>
      </c>
      <c r="E23" s="8" t="s">
        <v>982</v>
      </c>
      <c r="F23" s="11" t="s">
        <v>979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983</v>
      </c>
      <c r="B24" s="8" t="s">
        <v>165</v>
      </c>
      <c r="C24" s="8" t="s">
        <v>984</v>
      </c>
      <c r="D24" s="8" t="s">
        <v>984</v>
      </c>
      <c r="E24" s="8" t="s">
        <v>985</v>
      </c>
      <c r="F24" s="11" t="s">
        <v>986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987</v>
      </c>
      <c r="B25" s="8" t="s">
        <v>165</v>
      </c>
      <c r="C25" s="8" t="s">
        <v>988</v>
      </c>
      <c r="D25" s="8" t="s">
        <v>988</v>
      </c>
      <c r="E25" s="8" t="s">
        <v>989</v>
      </c>
      <c r="F25" s="11" t="s">
        <v>986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990</v>
      </c>
      <c r="B26" s="8" t="s">
        <v>165</v>
      </c>
      <c r="C26" s="8" t="s">
        <v>991</v>
      </c>
      <c r="D26" s="8" t="s">
        <v>992</v>
      </c>
      <c r="E26" s="8" t="s">
        <v>993</v>
      </c>
      <c r="F26" s="11" t="s">
        <v>927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994</v>
      </c>
      <c r="B27" s="8" t="s">
        <v>165</v>
      </c>
      <c r="C27" s="8" t="s">
        <v>995</v>
      </c>
      <c r="D27" s="8" t="s">
        <v>996</v>
      </c>
      <c r="E27" s="8" t="s">
        <v>944</v>
      </c>
      <c r="F27" s="11" t="s">
        <v>986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997</v>
      </c>
      <c r="B28" s="8" t="s">
        <v>165</v>
      </c>
      <c r="C28" s="8" t="s">
        <v>995</v>
      </c>
      <c r="D28" s="8" t="s">
        <v>998</v>
      </c>
      <c r="E28" s="8" t="s">
        <v>999</v>
      </c>
      <c r="F28" s="11" t="s">
        <v>927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1000</v>
      </c>
      <c r="B29" s="8" t="s">
        <v>165</v>
      </c>
      <c r="C29" s="8" t="s">
        <v>995</v>
      </c>
      <c r="D29" s="8" t="s">
        <v>1001</v>
      </c>
      <c r="E29" s="8" t="s">
        <v>999</v>
      </c>
      <c r="F29" s="11" t="s">
        <v>986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1002</v>
      </c>
      <c r="B30" s="8" t="s">
        <v>165</v>
      </c>
      <c r="C30" s="8" t="s">
        <v>995</v>
      </c>
      <c r="D30" s="8" t="s">
        <v>1003</v>
      </c>
      <c r="E30" s="8" t="s">
        <v>999</v>
      </c>
      <c r="F30" s="11" t="s">
        <v>986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30">
      <c r="A31" s="8" t="s">
        <v>1004</v>
      </c>
      <c r="B31" s="8" t="s">
        <v>165</v>
      </c>
      <c r="C31" s="8" t="s">
        <v>1005</v>
      </c>
      <c r="D31" s="8" t="s">
        <v>1006</v>
      </c>
      <c r="E31" s="8" t="s">
        <v>1007</v>
      </c>
      <c r="F31" s="11" t="s">
        <v>966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1008</v>
      </c>
      <c r="B32" s="8" t="s">
        <v>165</v>
      </c>
      <c r="C32" s="8" t="s">
        <v>1005</v>
      </c>
      <c r="D32" s="8" t="s">
        <v>1009</v>
      </c>
      <c r="E32" s="8" t="s">
        <v>1010</v>
      </c>
      <c r="F32" s="11" t="s">
        <v>966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1011</v>
      </c>
      <c r="B33" s="8" t="s">
        <v>165</v>
      </c>
      <c r="C33" s="8" t="s">
        <v>1005</v>
      </c>
      <c r="D33" s="8" t="s">
        <v>1012</v>
      </c>
      <c r="E33" s="8" t="s">
        <v>1013</v>
      </c>
      <c r="F33" s="11" t="s">
        <v>966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30">
      <c r="A34" s="8" t="s">
        <v>1014</v>
      </c>
      <c r="B34" s="8" t="s">
        <v>165</v>
      </c>
      <c r="C34" s="8" t="s">
        <v>1015</v>
      </c>
      <c r="D34" s="8" t="s">
        <v>1016</v>
      </c>
      <c r="E34" s="8" t="s">
        <v>1017</v>
      </c>
      <c r="F34" s="11" t="s">
        <v>927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8" t="s">
        <v>1018</v>
      </c>
      <c r="B35" s="8" t="s">
        <v>165</v>
      </c>
      <c r="C35" s="8" t="s">
        <v>1015</v>
      </c>
      <c r="D35" s="8" t="s">
        <v>1019</v>
      </c>
      <c r="E35" s="8" t="s">
        <v>1020</v>
      </c>
      <c r="F35" s="11" t="s">
        <v>927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8" t="s">
        <v>1021</v>
      </c>
      <c r="B36" s="8" t="s">
        <v>165</v>
      </c>
      <c r="C36" s="8" t="s">
        <v>1015</v>
      </c>
      <c r="D36" s="8" t="s">
        <v>1022</v>
      </c>
      <c r="E36" s="8" t="s">
        <v>1023</v>
      </c>
      <c r="F36" s="11" t="s">
        <v>927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1024</v>
      </c>
      <c r="B37" s="8" t="s">
        <v>165</v>
      </c>
      <c r="C37" s="8" t="s">
        <v>1015</v>
      </c>
      <c r="D37" s="8" t="s">
        <v>1025</v>
      </c>
      <c r="E37" s="8" t="s">
        <v>1026</v>
      </c>
      <c r="F37" s="11" t="s">
        <v>927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8" t="s">
        <v>1027</v>
      </c>
      <c r="B38" s="8" t="s">
        <v>165</v>
      </c>
      <c r="C38" s="8" t="s">
        <v>1028</v>
      </c>
      <c r="D38" s="8" t="s">
        <v>1029</v>
      </c>
      <c r="E38" s="8" t="s">
        <v>1030</v>
      </c>
      <c r="F38" s="11" t="s">
        <v>986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1031</v>
      </c>
      <c r="B39" s="8" t="s">
        <v>165</v>
      </c>
      <c r="C39" s="8" t="s">
        <v>1028</v>
      </c>
      <c r="D39" s="8" t="s">
        <v>1032</v>
      </c>
      <c r="E39" s="8" t="s">
        <v>1033</v>
      </c>
      <c r="F39" s="11" t="s">
        <v>986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1034</v>
      </c>
      <c r="B40" s="8" t="s">
        <v>165</v>
      </c>
      <c r="C40" s="8" t="s">
        <v>1028</v>
      </c>
      <c r="D40" s="8" t="s">
        <v>1035</v>
      </c>
      <c r="E40" s="8" t="s">
        <v>1033</v>
      </c>
      <c r="F40" s="11" t="s">
        <v>986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1036</v>
      </c>
      <c r="B41" s="8" t="s">
        <v>165</v>
      </c>
      <c r="C41" s="8" t="s">
        <v>1037</v>
      </c>
      <c r="D41" s="8" t="s">
        <v>1038</v>
      </c>
      <c r="E41" s="8" t="s">
        <v>1039</v>
      </c>
      <c r="F41" s="11" t="s">
        <v>168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1040</v>
      </c>
      <c r="B42" s="8" t="s">
        <v>165</v>
      </c>
      <c r="C42" s="8" t="s">
        <v>1037</v>
      </c>
      <c r="D42" s="8" t="s">
        <v>1041</v>
      </c>
      <c r="E42" s="8" t="s">
        <v>1042</v>
      </c>
      <c r="F42" s="11" t="s">
        <v>168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1043</v>
      </c>
      <c r="B43" s="8" t="s">
        <v>165</v>
      </c>
      <c r="C43" s="8" t="s">
        <v>1037</v>
      </c>
      <c r="D43" s="8" t="s">
        <v>1044</v>
      </c>
      <c r="E43" s="8" t="s">
        <v>1042</v>
      </c>
      <c r="F43" s="11" t="s">
        <v>168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8" t="s">
        <v>1045</v>
      </c>
      <c r="B44" s="8" t="s">
        <v>165</v>
      </c>
      <c r="C44" s="8" t="s">
        <v>1037</v>
      </c>
      <c r="D44" s="8" t="s">
        <v>1046</v>
      </c>
      <c r="E44" s="8" t="s">
        <v>1047</v>
      </c>
      <c r="F44" s="11" t="s">
        <v>168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8" t="s">
        <v>1048</v>
      </c>
      <c r="B45" s="8" t="s">
        <v>165</v>
      </c>
      <c r="C45" s="8" t="s">
        <v>1037</v>
      </c>
      <c r="D45" s="8" t="s">
        <v>1046</v>
      </c>
      <c r="E45" s="8" t="s">
        <v>1049</v>
      </c>
      <c r="F45" s="11" t="s">
        <v>168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1050</v>
      </c>
      <c r="B46" s="8" t="s">
        <v>165</v>
      </c>
      <c r="C46" s="8" t="s">
        <v>1037</v>
      </c>
      <c r="D46" s="8" t="s">
        <v>1051</v>
      </c>
      <c r="E46" s="8" t="s">
        <v>1052</v>
      </c>
      <c r="F46" s="11" t="s">
        <v>1053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1054</v>
      </c>
      <c r="B47" s="8" t="s">
        <v>165</v>
      </c>
      <c r="C47" s="8" t="s">
        <v>1037</v>
      </c>
      <c r="D47" s="8" t="s">
        <v>1051</v>
      </c>
      <c r="E47" s="8" t="s">
        <v>1055</v>
      </c>
      <c r="F47" s="11" t="s">
        <v>1053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1056</v>
      </c>
      <c r="B48" s="8" t="s">
        <v>165</v>
      </c>
      <c r="C48" s="8" t="s">
        <v>1037</v>
      </c>
      <c r="D48" s="8" t="s">
        <v>1057</v>
      </c>
      <c r="E48" s="8" t="s">
        <v>1058</v>
      </c>
      <c r="F48" s="11" t="s">
        <v>1053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1059</v>
      </c>
      <c r="B49" s="8" t="s">
        <v>165</v>
      </c>
      <c r="C49" s="8" t="s">
        <v>1037</v>
      </c>
      <c r="D49" s="8" t="s">
        <v>1057</v>
      </c>
      <c r="E49" s="8" t="s">
        <v>1060</v>
      </c>
      <c r="F49" s="11" t="s">
        <v>1053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1061</v>
      </c>
      <c r="B50" s="8" t="s">
        <v>165</v>
      </c>
      <c r="C50" s="8" t="s">
        <v>1037</v>
      </c>
      <c r="D50" s="8" t="s">
        <v>1062</v>
      </c>
      <c r="E50" s="8" t="s">
        <v>1063</v>
      </c>
      <c r="F50" s="11" t="s">
        <v>168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1064</v>
      </c>
      <c r="B51" s="8" t="s">
        <v>165</v>
      </c>
      <c r="C51" s="8" t="s">
        <v>1065</v>
      </c>
      <c r="D51" s="8" t="s">
        <v>1066</v>
      </c>
      <c r="E51" s="8" t="s">
        <v>1067</v>
      </c>
      <c r="F51" s="11" t="s">
        <v>1068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1069</v>
      </c>
      <c r="B52" s="8" t="s">
        <v>165</v>
      </c>
      <c r="C52" s="8" t="s">
        <v>1065</v>
      </c>
      <c r="D52" s="8" t="s">
        <v>1070</v>
      </c>
      <c r="E52" s="8" t="s">
        <v>1067</v>
      </c>
      <c r="F52" s="11" t="s">
        <v>1068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1071</v>
      </c>
      <c r="B53" s="8" t="s">
        <v>165</v>
      </c>
      <c r="C53" s="8" t="s">
        <v>1072</v>
      </c>
      <c r="D53" s="8" t="s">
        <v>1073</v>
      </c>
      <c r="E53" s="8" t="s">
        <v>999</v>
      </c>
      <c r="F53" s="11" t="s">
        <v>927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1074</v>
      </c>
      <c r="B54" s="8" t="s">
        <v>165</v>
      </c>
      <c r="C54" s="8" t="s">
        <v>1072</v>
      </c>
      <c r="D54" s="8" t="s">
        <v>1075</v>
      </c>
      <c r="E54" s="8" t="s">
        <v>1076</v>
      </c>
      <c r="F54" s="11" t="s">
        <v>927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1077</v>
      </c>
      <c r="B55" s="8" t="s">
        <v>165</v>
      </c>
      <c r="C55" s="8" t="s">
        <v>1072</v>
      </c>
      <c r="D55" s="8" t="s">
        <v>1078</v>
      </c>
      <c r="E55" s="8" t="s">
        <v>999</v>
      </c>
      <c r="F55" s="11" t="s">
        <v>927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1079</v>
      </c>
      <c r="B56" s="8" t="s">
        <v>1080</v>
      </c>
      <c r="C56" s="8" t="s">
        <v>1081</v>
      </c>
      <c r="D56" s="8" t="s">
        <v>1082</v>
      </c>
      <c r="E56" s="8" t="s">
        <v>1083</v>
      </c>
      <c r="F56" s="11" t="s">
        <v>927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1084</v>
      </c>
      <c r="B57" s="8" t="s">
        <v>1080</v>
      </c>
      <c r="C57" s="8" t="s">
        <v>1081</v>
      </c>
      <c r="D57" s="8" t="s">
        <v>1082</v>
      </c>
      <c r="E57" s="8" t="s">
        <v>1085</v>
      </c>
      <c r="F57" s="11" t="s">
        <v>927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1086</v>
      </c>
      <c r="B58" s="8" t="s">
        <v>1080</v>
      </c>
      <c r="C58" s="8" t="s">
        <v>1087</v>
      </c>
      <c r="D58" s="8" t="s">
        <v>1088</v>
      </c>
      <c r="E58" s="8" t="s">
        <v>1083</v>
      </c>
      <c r="F58" s="11" t="s">
        <v>927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1089</v>
      </c>
      <c r="B59" s="8" t="s">
        <v>1080</v>
      </c>
      <c r="C59" s="8" t="s">
        <v>1087</v>
      </c>
      <c r="D59" s="8" t="s">
        <v>1088</v>
      </c>
      <c r="E59" s="8" t="s">
        <v>1090</v>
      </c>
      <c r="F59" s="11" t="s">
        <v>927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8" t="s">
        <v>1091</v>
      </c>
      <c r="B60" s="8" t="s">
        <v>1080</v>
      </c>
      <c r="C60" s="8" t="s">
        <v>1087</v>
      </c>
      <c r="D60" s="8" t="s">
        <v>1088</v>
      </c>
      <c r="E60" s="8" t="s">
        <v>1092</v>
      </c>
      <c r="F60" s="11" t="s">
        <v>927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8" t="s">
        <v>1093</v>
      </c>
      <c r="B61" s="8" t="s">
        <v>1080</v>
      </c>
      <c r="C61" s="8" t="s">
        <v>1087</v>
      </c>
      <c r="D61" s="8" t="s">
        <v>1088</v>
      </c>
      <c r="E61" s="8" t="s">
        <v>1094</v>
      </c>
      <c r="F61" s="11" t="s">
        <v>927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8" t="s">
        <v>1095</v>
      </c>
      <c r="B62" s="8" t="s">
        <v>1080</v>
      </c>
      <c r="C62" s="8" t="s">
        <v>1096</v>
      </c>
      <c r="D62" s="8" t="s">
        <v>1097</v>
      </c>
      <c r="E62" s="8" t="s">
        <v>1098</v>
      </c>
      <c r="F62" s="11" t="s">
        <v>927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8" t="s">
        <v>1099</v>
      </c>
      <c r="B63" s="8" t="s">
        <v>1080</v>
      </c>
      <c r="C63" s="8" t="s">
        <v>1096</v>
      </c>
      <c r="D63" s="8" t="s">
        <v>1097</v>
      </c>
      <c r="E63" s="8" t="s">
        <v>1100</v>
      </c>
      <c r="F63" s="11" t="s">
        <v>927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8" t="s">
        <v>1101</v>
      </c>
      <c r="B64" s="8" t="s">
        <v>1080</v>
      </c>
      <c r="C64" s="8" t="s">
        <v>1102</v>
      </c>
      <c r="D64" s="8" t="s">
        <v>1103</v>
      </c>
      <c r="E64" s="8" t="s">
        <v>1104</v>
      </c>
      <c r="F64" s="11" t="s">
        <v>927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8" t="s">
        <v>1105</v>
      </c>
      <c r="B65" s="8" t="s">
        <v>1080</v>
      </c>
      <c r="C65" s="8" t="s">
        <v>1102</v>
      </c>
      <c r="D65" s="8" t="s">
        <v>1103</v>
      </c>
      <c r="E65" s="8" t="s">
        <v>1106</v>
      </c>
      <c r="F65" s="11" t="s">
        <v>927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1107</v>
      </c>
      <c r="B66" s="8" t="s">
        <v>1080</v>
      </c>
      <c r="C66" s="8" t="s">
        <v>1108</v>
      </c>
      <c r="D66" s="8" t="s">
        <v>1109</v>
      </c>
      <c r="E66" s="8" t="s">
        <v>1110</v>
      </c>
      <c r="F66" s="11" t="s">
        <v>927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1111</v>
      </c>
      <c r="B67" s="8" t="s">
        <v>1080</v>
      </c>
      <c r="C67" s="8" t="s">
        <v>1112</v>
      </c>
      <c r="D67" s="8" t="s">
        <v>1113</v>
      </c>
      <c r="E67" s="8" t="s">
        <v>1114</v>
      </c>
      <c r="F67" s="11" t="s">
        <v>927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1115</v>
      </c>
      <c r="B68" s="8" t="s">
        <v>1080</v>
      </c>
      <c r="C68" s="8" t="s">
        <v>1112</v>
      </c>
      <c r="D68" s="8" t="s">
        <v>1116</v>
      </c>
      <c r="E68" s="8" t="s">
        <v>1114</v>
      </c>
      <c r="F68" s="11" t="s">
        <v>927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1117</v>
      </c>
      <c r="B69" s="8" t="s">
        <v>1080</v>
      </c>
      <c r="C69" s="8" t="s">
        <v>1112</v>
      </c>
      <c r="D69" s="8" t="s">
        <v>1118</v>
      </c>
      <c r="E69" s="8" t="s">
        <v>1114</v>
      </c>
      <c r="F69" s="11" t="s">
        <v>927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1119</v>
      </c>
      <c r="B70" s="8" t="s">
        <v>1080</v>
      </c>
      <c r="C70" s="8" t="s">
        <v>1112</v>
      </c>
      <c r="D70" s="8" t="s">
        <v>1120</v>
      </c>
      <c r="E70" s="8" t="s">
        <v>1121</v>
      </c>
      <c r="F70" s="11" t="s">
        <v>927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1122</v>
      </c>
      <c r="B71" s="8" t="s">
        <v>1080</v>
      </c>
      <c r="C71" s="8" t="s">
        <v>1112</v>
      </c>
      <c r="D71" s="8" t="s">
        <v>1123</v>
      </c>
      <c r="E71" s="8" t="s">
        <v>1124</v>
      </c>
      <c r="F71" s="11" t="s">
        <v>927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1125</v>
      </c>
      <c r="B72" s="8" t="s">
        <v>1080</v>
      </c>
      <c r="C72" s="8" t="s">
        <v>1126</v>
      </c>
      <c r="D72" s="8" t="s">
        <v>1127</v>
      </c>
      <c r="E72" s="8" t="s">
        <v>1128</v>
      </c>
      <c r="F72" s="11" t="s">
        <v>1129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1130</v>
      </c>
      <c r="B73" s="8" t="s">
        <v>1080</v>
      </c>
      <c r="C73" s="8" t="s">
        <v>1126</v>
      </c>
      <c r="D73" s="8" t="s">
        <v>1127</v>
      </c>
      <c r="E73" s="8" t="s">
        <v>1131</v>
      </c>
      <c r="F73" s="11" t="s">
        <v>1129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1132</v>
      </c>
      <c r="B74" s="8" t="s">
        <v>1080</v>
      </c>
      <c r="C74" s="8" t="s">
        <v>1126</v>
      </c>
      <c r="D74" s="8" t="s">
        <v>1133</v>
      </c>
      <c r="E74" s="8" t="s">
        <v>1128</v>
      </c>
      <c r="F74" s="11" t="s">
        <v>1129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1134</v>
      </c>
      <c r="B75" s="8" t="s">
        <v>1080</v>
      </c>
      <c r="C75" s="8" t="s">
        <v>1126</v>
      </c>
      <c r="D75" s="8" t="s">
        <v>1133</v>
      </c>
      <c r="E75" s="8" t="s">
        <v>1131</v>
      </c>
      <c r="F75" s="11" t="s">
        <v>1129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1135</v>
      </c>
      <c r="B76" s="8" t="s">
        <v>1080</v>
      </c>
      <c r="C76" s="8" t="s">
        <v>1126</v>
      </c>
      <c r="D76" s="8" t="s">
        <v>1136</v>
      </c>
      <c r="E76" s="8" t="s">
        <v>1128</v>
      </c>
      <c r="F76" s="11" t="s">
        <v>1129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1137</v>
      </c>
      <c r="B77" s="8" t="s">
        <v>1080</v>
      </c>
      <c r="C77" s="8" t="s">
        <v>1126</v>
      </c>
      <c r="D77" s="8" t="s">
        <v>1136</v>
      </c>
      <c r="E77" s="8" t="s">
        <v>1131</v>
      </c>
      <c r="F77" s="11" t="s">
        <v>1129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1138</v>
      </c>
      <c r="B78" s="8" t="s">
        <v>1080</v>
      </c>
      <c r="C78" s="8" t="s">
        <v>1126</v>
      </c>
      <c r="D78" s="8" t="s">
        <v>1139</v>
      </c>
      <c r="E78" s="8" t="s">
        <v>1128</v>
      </c>
      <c r="F78" s="11" t="s">
        <v>1129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1140</v>
      </c>
      <c r="B79" s="8" t="s">
        <v>1080</v>
      </c>
      <c r="C79" s="8" t="s">
        <v>1126</v>
      </c>
      <c r="D79" s="8" t="s">
        <v>1139</v>
      </c>
      <c r="E79" s="8" t="s">
        <v>1131</v>
      </c>
      <c r="F79" s="11" t="s">
        <v>1129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1141</v>
      </c>
      <c r="B80" s="8" t="s">
        <v>1080</v>
      </c>
      <c r="C80" s="8" t="s">
        <v>1126</v>
      </c>
      <c r="D80" s="8" t="s">
        <v>1142</v>
      </c>
      <c r="E80" s="8" t="s">
        <v>1128</v>
      </c>
      <c r="F80" s="11" t="s">
        <v>1129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1143</v>
      </c>
      <c r="B81" s="8" t="s">
        <v>1080</v>
      </c>
      <c r="C81" s="8" t="s">
        <v>1126</v>
      </c>
      <c r="D81" s="8" t="s">
        <v>1142</v>
      </c>
      <c r="E81" s="8" t="s">
        <v>1131</v>
      </c>
      <c r="F81" s="11" t="s">
        <v>1129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1144</v>
      </c>
      <c r="B82" s="8" t="s">
        <v>1080</v>
      </c>
      <c r="C82" s="8" t="s">
        <v>1126</v>
      </c>
      <c r="D82" s="8" t="s">
        <v>1145</v>
      </c>
      <c r="E82" s="8" t="s">
        <v>1128</v>
      </c>
      <c r="F82" s="11" t="s">
        <v>1129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1146</v>
      </c>
      <c r="B83" s="8" t="s">
        <v>1080</v>
      </c>
      <c r="C83" s="8" t="s">
        <v>1126</v>
      </c>
      <c r="D83" s="8" t="s">
        <v>1145</v>
      </c>
      <c r="E83" s="8" t="s">
        <v>1131</v>
      </c>
      <c r="F83" s="11" t="s">
        <v>1129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1147</v>
      </c>
      <c r="B84" s="8" t="s">
        <v>1080</v>
      </c>
      <c r="C84" s="8" t="s">
        <v>1148</v>
      </c>
      <c r="D84" s="8" t="s">
        <v>1149</v>
      </c>
      <c r="E84" s="8" t="s">
        <v>1150</v>
      </c>
      <c r="F84" s="11" t="s">
        <v>1129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1151</v>
      </c>
      <c r="B85" s="8" t="s">
        <v>1080</v>
      </c>
      <c r="C85" s="8" t="s">
        <v>1152</v>
      </c>
      <c r="D85" s="8" t="s">
        <v>1153</v>
      </c>
      <c r="E85" s="8" t="s">
        <v>1154</v>
      </c>
      <c r="F85" s="11" t="s">
        <v>1053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8" t="s">
        <v>1155</v>
      </c>
      <c r="B86" s="8" t="s">
        <v>1080</v>
      </c>
      <c r="C86" s="8" t="s">
        <v>1156</v>
      </c>
      <c r="D86" s="8" t="s">
        <v>1157</v>
      </c>
      <c r="E86" s="8" t="s">
        <v>1158</v>
      </c>
      <c r="F86" s="11" t="s">
        <v>1053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8" t="s">
        <v>1159</v>
      </c>
      <c r="B87" s="8" t="s">
        <v>1080</v>
      </c>
      <c r="C87" s="8" t="s">
        <v>1156</v>
      </c>
      <c r="D87" s="8" t="s">
        <v>1160</v>
      </c>
      <c r="E87" s="8" t="s">
        <v>1158</v>
      </c>
      <c r="F87" s="11" t="s">
        <v>1053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8" t="s">
        <v>1161</v>
      </c>
      <c r="B88" s="8" t="s">
        <v>1080</v>
      </c>
      <c r="C88" s="8" t="s">
        <v>1156</v>
      </c>
      <c r="D88" s="8" t="s">
        <v>1162</v>
      </c>
      <c r="E88" s="8" t="s">
        <v>1158</v>
      </c>
      <c r="F88" s="11" t="s">
        <v>1053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1163</v>
      </c>
      <c r="B89" s="8" t="s">
        <v>1080</v>
      </c>
      <c r="C89" s="8" t="s">
        <v>1164</v>
      </c>
      <c r="D89" s="8" t="s">
        <v>1165</v>
      </c>
      <c r="E89" s="8" t="s">
        <v>1166</v>
      </c>
      <c r="F89" s="11" t="s">
        <v>168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1167</v>
      </c>
      <c r="B90" s="8" t="s">
        <v>1080</v>
      </c>
      <c r="C90" s="8" t="s">
        <v>1168</v>
      </c>
      <c r="D90" s="8" t="s">
        <v>1169</v>
      </c>
      <c r="E90" s="8" t="s">
        <v>1170</v>
      </c>
      <c r="F90" s="11" t="s">
        <v>1129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1171</v>
      </c>
      <c r="B91" s="8" t="s">
        <v>1080</v>
      </c>
      <c r="C91" s="8" t="s">
        <v>1172</v>
      </c>
      <c r="D91" s="8" t="s">
        <v>1173</v>
      </c>
      <c r="E91" s="8" t="s">
        <v>1170</v>
      </c>
      <c r="F91" s="11" t="s">
        <v>1129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1174</v>
      </c>
      <c r="B92" s="8" t="s">
        <v>1080</v>
      </c>
      <c r="C92" s="8" t="s">
        <v>1175</v>
      </c>
      <c r="D92" s="8" t="s">
        <v>1169</v>
      </c>
      <c r="E92" s="8" t="s">
        <v>1176</v>
      </c>
      <c r="F92" s="11" t="s">
        <v>1129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8" t="s">
        <v>1177</v>
      </c>
      <c r="B93" s="8" t="s">
        <v>1080</v>
      </c>
      <c r="C93" s="8" t="s">
        <v>1178</v>
      </c>
      <c r="D93" s="8" t="s">
        <v>1179</v>
      </c>
      <c r="E93" s="8" t="s">
        <v>1180</v>
      </c>
      <c r="F93" s="11" t="s">
        <v>1181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8" t="s">
        <v>1182</v>
      </c>
      <c r="B94" s="8" t="s">
        <v>1080</v>
      </c>
      <c r="C94" s="8" t="s">
        <v>1178</v>
      </c>
      <c r="D94" s="8" t="s">
        <v>1183</v>
      </c>
      <c r="E94" s="8" t="s">
        <v>1180</v>
      </c>
      <c r="F94" s="11" t="s">
        <v>1181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8" t="s">
        <v>1184</v>
      </c>
      <c r="B95" s="8" t="s">
        <v>1080</v>
      </c>
      <c r="C95" s="8" t="s">
        <v>1178</v>
      </c>
      <c r="D95" s="8" t="s">
        <v>1185</v>
      </c>
      <c r="E95" s="8" t="s">
        <v>1186</v>
      </c>
      <c r="F95" s="11" t="s">
        <v>1181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8" t="s">
        <v>1187</v>
      </c>
      <c r="B96" s="8" t="s">
        <v>1080</v>
      </c>
      <c r="C96" s="8" t="s">
        <v>1178</v>
      </c>
      <c r="D96" s="8" t="s">
        <v>1188</v>
      </c>
      <c r="E96" s="8" t="s">
        <v>1189</v>
      </c>
      <c r="F96" s="11" t="s">
        <v>1181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1190</v>
      </c>
      <c r="B97" s="8" t="s">
        <v>1080</v>
      </c>
      <c r="C97" s="8" t="s">
        <v>1191</v>
      </c>
      <c r="D97" s="8" t="s">
        <v>1192</v>
      </c>
      <c r="E97" s="8" t="s">
        <v>1193</v>
      </c>
      <c r="F97" s="11" t="s">
        <v>168</v>
      </c>
      <c r="G97" s="14">
        <v>9</v>
      </c>
      <c r="H97" s="13" t="e">
        <f>SUMIF([2]报价结算清单!$E$12:$E$573,A97,[2]报价结算清单!$P$12:$P$573)</f>
        <v>#VALUE!</v>
      </c>
    </row>
    <row r="98" spans="1:8" ht="15">
      <c r="A98" s="8" t="s">
        <v>1194</v>
      </c>
      <c r="B98" s="8" t="s">
        <v>1080</v>
      </c>
      <c r="C98" s="8" t="s">
        <v>1191</v>
      </c>
      <c r="D98" s="8" t="s">
        <v>1195</v>
      </c>
      <c r="E98" s="8" t="s">
        <v>1196</v>
      </c>
      <c r="F98" s="11" t="s">
        <v>168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8" t="s">
        <v>1197</v>
      </c>
      <c r="B99" s="8" t="s">
        <v>1080</v>
      </c>
      <c r="C99" s="8" t="s">
        <v>1191</v>
      </c>
      <c r="D99" s="8" t="s">
        <v>1198</v>
      </c>
      <c r="E99" s="8" t="s">
        <v>1199</v>
      </c>
      <c r="F99" s="11" t="s">
        <v>168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8" t="s">
        <v>1200</v>
      </c>
      <c r="B100" s="8" t="s">
        <v>1080</v>
      </c>
      <c r="C100" s="8" t="s">
        <v>1191</v>
      </c>
      <c r="D100" s="8" t="s">
        <v>1201</v>
      </c>
      <c r="E100" s="8" t="s">
        <v>1199</v>
      </c>
      <c r="F100" s="11" t="s">
        <v>168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1202</v>
      </c>
      <c r="B101" s="8" t="s">
        <v>1203</v>
      </c>
      <c r="C101" s="8" t="s">
        <v>1203</v>
      </c>
      <c r="D101" s="8" t="s">
        <v>1204</v>
      </c>
      <c r="E101" s="8" t="s">
        <v>1205</v>
      </c>
      <c r="F101" s="11" t="s">
        <v>168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1206</v>
      </c>
      <c r="B102" s="8" t="s">
        <v>1203</v>
      </c>
      <c r="C102" s="8" t="s">
        <v>1203</v>
      </c>
      <c r="D102" s="8" t="s">
        <v>1207</v>
      </c>
      <c r="E102" s="8" t="s">
        <v>1205</v>
      </c>
      <c r="F102" s="11" t="s">
        <v>168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1208</v>
      </c>
      <c r="B103" s="8" t="s">
        <v>1203</v>
      </c>
      <c r="C103" s="8" t="s">
        <v>1203</v>
      </c>
      <c r="D103" s="8" t="s">
        <v>1209</v>
      </c>
      <c r="E103" s="8" t="s">
        <v>1205</v>
      </c>
      <c r="F103" s="11" t="s">
        <v>168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1210</v>
      </c>
      <c r="B104" s="8" t="s">
        <v>1211</v>
      </c>
      <c r="C104" s="8" t="s">
        <v>1212</v>
      </c>
      <c r="D104" s="8" t="s">
        <v>1213</v>
      </c>
      <c r="E104" s="8" t="s">
        <v>1214</v>
      </c>
      <c r="F104" s="11" t="s">
        <v>1215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1216</v>
      </c>
      <c r="B105" s="8" t="s">
        <v>1211</v>
      </c>
      <c r="C105" s="8" t="s">
        <v>1212</v>
      </c>
      <c r="D105" s="8" t="s">
        <v>1213</v>
      </c>
      <c r="E105" s="8" t="s">
        <v>1217</v>
      </c>
      <c r="F105" s="11" t="s">
        <v>1215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1218</v>
      </c>
      <c r="B106" s="8" t="s">
        <v>1211</v>
      </c>
      <c r="C106" s="8" t="s">
        <v>1212</v>
      </c>
      <c r="D106" s="8" t="s">
        <v>1213</v>
      </c>
      <c r="E106" s="8" t="s">
        <v>1219</v>
      </c>
      <c r="F106" s="11" t="s">
        <v>1215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1220</v>
      </c>
      <c r="B107" s="8" t="s">
        <v>1211</v>
      </c>
      <c r="C107" s="8" t="s">
        <v>1212</v>
      </c>
      <c r="D107" s="8" t="s">
        <v>1213</v>
      </c>
      <c r="E107" s="8" t="s">
        <v>1221</v>
      </c>
      <c r="F107" s="11" t="s">
        <v>1215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1222</v>
      </c>
      <c r="B108" s="8" t="s">
        <v>1211</v>
      </c>
      <c r="C108" s="8" t="s">
        <v>1212</v>
      </c>
      <c r="D108" s="8" t="s">
        <v>1213</v>
      </c>
      <c r="E108" s="8" t="s">
        <v>1223</v>
      </c>
      <c r="F108" s="11" t="s">
        <v>1215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1224</v>
      </c>
      <c r="B109" s="8" t="s">
        <v>1225</v>
      </c>
      <c r="C109" s="8" t="s">
        <v>1226</v>
      </c>
      <c r="D109" s="8" t="s">
        <v>1227</v>
      </c>
      <c r="E109" s="8" t="s">
        <v>1228</v>
      </c>
      <c r="F109" s="11" t="s">
        <v>1229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5">
      <c r="A111" s="8" t="s">
        <v>1230</v>
      </c>
      <c r="B111" s="8" t="s">
        <v>65</v>
      </c>
      <c r="C111" s="8" t="s">
        <v>1231</v>
      </c>
      <c r="D111" s="8" t="s">
        <v>1232</v>
      </c>
      <c r="E111" s="8" t="s">
        <v>1233</v>
      </c>
      <c r="F111" s="11" t="s">
        <v>927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8" t="s">
        <v>1234</v>
      </c>
      <c r="B112" s="8" t="s">
        <v>65</v>
      </c>
      <c r="C112" s="8" t="s">
        <v>1231</v>
      </c>
      <c r="D112" s="8" t="s">
        <v>1235</v>
      </c>
      <c r="E112" s="8" t="s">
        <v>1233</v>
      </c>
      <c r="F112" s="11" t="s">
        <v>927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45">
      <c r="A113" s="8" t="s">
        <v>1236</v>
      </c>
      <c r="B113" s="8" t="s">
        <v>65</v>
      </c>
      <c r="C113" s="8" t="s">
        <v>1231</v>
      </c>
      <c r="D113" s="8" t="s">
        <v>1237</v>
      </c>
      <c r="E113" s="8" t="s">
        <v>1238</v>
      </c>
      <c r="F113" s="11" t="s">
        <v>927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8" t="s">
        <v>1239</v>
      </c>
      <c r="B114" s="8" t="s">
        <v>65</v>
      </c>
      <c r="C114" s="8" t="s">
        <v>1231</v>
      </c>
      <c r="D114" s="8" t="s">
        <v>1240</v>
      </c>
      <c r="E114" s="8" t="s">
        <v>1238</v>
      </c>
      <c r="F114" s="11" t="s">
        <v>927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8" t="s">
        <v>1241</v>
      </c>
      <c r="B115" s="8" t="s">
        <v>65</v>
      </c>
      <c r="C115" s="8" t="s">
        <v>1231</v>
      </c>
      <c r="D115" s="8" t="s">
        <v>1242</v>
      </c>
      <c r="E115" s="8" t="s">
        <v>1243</v>
      </c>
      <c r="F115" s="11" t="s">
        <v>927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8" t="s">
        <v>1244</v>
      </c>
      <c r="B116" s="8" t="s">
        <v>65</v>
      </c>
      <c r="C116" s="8" t="s">
        <v>1245</v>
      </c>
      <c r="D116" s="8" t="s">
        <v>1246</v>
      </c>
      <c r="E116" s="8" t="s">
        <v>1247</v>
      </c>
      <c r="F116" s="11" t="s">
        <v>1229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45">
      <c r="A117" s="8" t="s">
        <v>1248</v>
      </c>
      <c r="B117" s="8" t="s">
        <v>65</v>
      </c>
      <c r="C117" s="8" t="s">
        <v>1245</v>
      </c>
      <c r="D117" s="8" t="s">
        <v>1249</v>
      </c>
      <c r="E117" s="8" t="s">
        <v>1250</v>
      </c>
      <c r="F117" s="11" t="s">
        <v>1229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45">
      <c r="A118" s="8" t="s">
        <v>1251</v>
      </c>
      <c r="B118" s="8" t="s">
        <v>65</v>
      </c>
      <c r="C118" s="8" t="s">
        <v>1245</v>
      </c>
      <c r="D118" s="8" t="s">
        <v>1252</v>
      </c>
      <c r="E118" s="8" t="s">
        <v>1253</v>
      </c>
      <c r="F118" s="11" t="s">
        <v>1229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45">
      <c r="A119" s="8" t="s">
        <v>1254</v>
      </c>
      <c r="B119" s="8" t="s">
        <v>65</v>
      </c>
      <c r="C119" s="8" t="s">
        <v>1245</v>
      </c>
      <c r="D119" s="8" t="s">
        <v>1255</v>
      </c>
      <c r="E119" s="8" t="s">
        <v>1256</v>
      </c>
      <c r="F119" s="11" t="s">
        <v>1229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8" t="s">
        <v>1257</v>
      </c>
      <c r="B120" s="8" t="s">
        <v>65</v>
      </c>
      <c r="C120" s="8" t="s">
        <v>1245</v>
      </c>
      <c r="D120" s="8" t="s">
        <v>1258</v>
      </c>
      <c r="E120" s="8" t="s">
        <v>1259</v>
      </c>
      <c r="F120" s="11" t="s">
        <v>1229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1260</v>
      </c>
      <c r="B121" s="8" t="s">
        <v>65</v>
      </c>
      <c r="C121" s="8" t="s">
        <v>1261</v>
      </c>
      <c r="D121" s="8" t="s">
        <v>1262</v>
      </c>
      <c r="E121" s="8" t="s">
        <v>1263</v>
      </c>
      <c r="F121" s="11" t="s">
        <v>1229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8" t="s">
        <v>1264</v>
      </c>
      <c r="B122" s="8" t="s">
        <v>65</v>
      </c>
      <c r="C122" s="8" t="s">
        <v>1261</v>
      </c>
      <c r="D122" s="8" t="s">
        <v>1265</v>
      </c>
      <c r="E122" s="8" t="s">
        <v>1266</v>
      </c>
      <c r="F122" s="11" t="s">
        <v>1229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1267</v>
      </c>
      <c r="B123" s="8" t="s">
        <v>65</v>
      </c>
      <c r="C123" s="8" t="s">
        <v>1261</v>
      </c>
      <c r="D123" s="8" t="s">
        <v>1268</v>
      </c>
      <c r="E123" s="8" t="s">
        <v>1269</v>
      </c>
      <c r="F123" s="11" t="s">
        <v>1229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8" t="s">
        <v>1270</v>
      </c>
      <c r="B124" s="8" t="s">
        <v>65</v>
      </c>
      <c r="C124" s="8" t="s">
        <v>1261</v>
      </c>
      <c r="D124" s="8" t="s">
        <v>1271</v>
      </c>
      <c r="E124" s="8" t="s">
        <v>1272</v>
      </c>
      <c r="F124" s="11" t="s">
        <v>1229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8" t="s">
        <v>1273</v>
      </c>
      <c r="B125" s="8" t="s">
        <v>65</v>
      </c>
      <c r="C125" s="8" t="s">
        <v>1261</v>
      </c>
      <c r="D125" s="8" t="s">
        <v>1274</v>
      </c>
      <c r="E125" s="8" t="s">
        <v>1275</v>
      </c>
      <c r="F125" s="11" t="s">
        <v>1229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8" t="s">
        <v>1276</v>
      </c>
      <c r="B126" s="8" t="s">
        <v>65</v>
      </c>
      <c r="C126" s="8" t="s">
        <v>1261</v>
      </c>
      <c r="D126" s="8" t="s">
        <v>1277</v>
      </c>
      <c r="E126" s="8" t="s">
        <v>999</v>
      </c>
      <c r="F126" s="11" t="s">
        <v>1229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8" t="s">
        <v>1278</v>
      </c>
      <c r="B127" s="8" t="s">
        <v>65</v>
      </c>
      <c r="C127" s="8" t="s">
        <v>1261</v>
      </c>
      <c r="D127" s="8" t="s">
        <v>1279</v>
      </c>
      <c r="E127" s="8" t="s">
        <v>999</v>
      </c>
      <c r="F127" s="11" t="s">
        <v>1229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8" t="s">
        <v>1280</v>
      </c>
      <c r="B128" s="8" t="s">
        <v>65</v>
      </c>
      <c r="C128" s="8" t="s">
        <v>1281</v>
      </c>
      <c r="D128" s="8" t="s">
        <v>1282</v>
      </c>
      <c r="E128" s="8" t="s">
        <v>1283</v>
      </c>
      <c r="F128" s="11" t="s">
        <v>1229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8" t="s">
        <v>1284</v>
      </c>
      <c r="B129" s="8" t="s">
        <v>65</v>
      </c>
      <c r="C129" s="8" t="s">
        <v>1281</v>
      </c>
      <c r="D129" s="8" t="s">
        <v>1285</v>
      </c>
      <c r="E129" s="8" t="s">
        <v>1286</v>
      </c>
      <c r="F129" s="11" t="s">
        <v>1229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8" t="s">
        <v>1287</v>
      </c>
      <c r="B130" s="8" t="s">
        <v>65</v>
      </c>
      <c r="C130" s="8" t="s">
        <v>1288</v>
      </c>
      <c r="D130" s="8" t="s">
        <v>1289</v>
      </c>
      <c r="E130" s="8" t="s">
        <v>1290</v>
      </c>
      <c r="F130" s="11" t="s">
        <v>1053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8" t="s">
        <v>1291</v>
      </c>
      <c r="B131" s="8" t="s">
        <v>65</v>
      </c>
      <c r="C131" s="8" t="s">
        <v>1288</v>
      </c>
      <c r="D131" s="8" t="s">
        <v>1292</v>
      </c>
      <c r="E131" s="8" t="s">
        <v>1290</v>
      </c>
      <c r="F131" s="11" t="s">
        <v>1053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8" t="s">
        <v>1293</v>
      </c>
      <c r="B132" s="8" t="s">
        <v>65</v>
      </c>
      <c r="C132" s="8" t="s">
        <v>1288</v>
      </c>
      <c r="D132" s="8" t="s">
        <v>1294</v>
      </c>
      <c r="E132" s="8" t="s">
        <v>1290</v>
      </c>
      <c r="F132" s="11" t="s">
        <v>1053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8" t="s">
        <v>1295</v>
      </c>
      <c r="B133" s="8" t="s">
        <v>65</v>
      </c>
      <c r="C133" s="8" t="s">
        <v>1288</v>
      </c>
      <c r="D133" s="8" t="s">
        <v>1296</v>
      </c>
      <c r="E133" s="8" t="s">
        <v>999</v>
      </c>
      <c r="F133" s="11" t="s">
        <v>168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8" t="s">
        <v>1297</v>
      </c>
      <c r="B134" s="8" t="s">
        <v>66</v>
      </c>
      <c r="C134" s="8" t="s">
        <v>1298</v>
      </c>
      <c r="D134" s="8" t="s">
        <v>1299</v>
      </c>
      <c r="E134" s="8" t="s">
        <v>1300</v>
      </c>
      <c r="F134" s="11" t="s">
        <v>1229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8" t="s">
        <v>1301</v>
      </c>
      <c r="B135" s="8" t="s">
        <v>66</v>
      </c>
      <c r="C135" s="8" t="s">
        <v>1298</v>
      </c>
      <c r="D135" s="8" t="s">
        <v>1302</v>
      </c>
      <c r="E135" s="8" t="s">
        <v>1300</v>
      </c>
      <c r="F135" s="11" t="s">
        <v>1229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8" t="s">
        <v>1303</v>
      </c>
      <c r="B136" s="8" t="s">
        <v>66</v>
      </c>
      <c r="C136" s="8" t="s">
        <v>1298</v>
      </c>
      <c r="D136" s="8" t="s">
        <v>1304</v>
      </c>
      <c r="E136" s="8" t="s">
        <v>1300</v>
      </c>
      <c r="F136" s="11" t="s">
        <v>1229</v>
      </c>
      <c r="G136" s="14">
        <v>700</v>
      </c>
      <c r="H136" s="13" t="e">
        <f>SUMIF([2]报价结算清单!$E$12:$E$573,A136,[2]报价结算清单!$P$12:$P$573)</f>
        <v>#VALUE!</v>
      </c>
    </row>
    <row r="137" spans="1:8" ht="30">
      <c r="A137" s="8" t="s">
        <v>1305</v>
      </c>
      <c r="B137" s="8" t="s">
        <v>66</v>
      </c>
      <c r="C137" s="8" t="s">
        <v>1298</v>
      </c>
      <c r="D137" s="8" t="s">
        <v>1306</v>
      </c>
      <c r="E137" s="8" t="s">
        <v>1300</v>
      </c>
      <c r="F137" s="11" t="s">
        <v>1229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8" t="s">
        <v>1307</v>
      </c>
      <c r="B138" s="8" t="s">
        <v>66</v>
      </c>
      <c r="C138" s="8" t="s">
        <v>1298</v>
      </c>
      <c r="D138" s="8" t="s">
        <v>1308</v>
      </c>
      <c r="E138" s="8" t="s">
        <v>1309</v>
      </c>
      <c r="F138" s="11" t="s">
        <v>1229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8" t="s">
        <v>1310</v>
      </c>
      <c r="B139" s="8" t="s">
        <v>66</v>
      </c>
      <c r="C139" s="8" t="s">
        <v>1298</v>
      </c>
      <c r="D139" s="8" t="s">
        <v>1311</v>
      </c>
      <c r="E139" s="8" t="s">
        <v>1309</v>
      </c>
      <c r="F139" s="11" t="s">
        <v>1229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8" t="s">
        <v>1312</v>
      </c>
      <c r="B140" s="8" t="s">
        <v>66</v>
      </c>
      <c r="C140" s="8" t="s">
        <v>1298</v>
      </c>
      <c r="D140" s="8" t="s">
        <v>1313</v>
      </c>
      <c r="E140" s="8" t="s">
        <v>1309</v>
      </c>
      <c r="F140" s="11" t="s">
        <v>1229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8" t="s">
        <v>1314</v>
      </c>
      <c r="B141" s="8" t="s">
        <v>66</v>
      </c>
      <c r="C141" s="8" t="s">
        <v>1315</v>
      </c>
      <c r="D141" s="8" t="s">
        <v>1299</v>
      </c>
      <c r="E141" s="8" t="s">
        <v>1316</v>
      </c>
      <c r="F141" s="11" t="s">
        <v>1229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8" t="s">
        <v>1317</v>
      </c>
      <c r="B142" s="8" t="s">
        <v>66</v>
      </c>
      <c r="C142" s="8" t="s">
        <v>1315</v>
      </c>
      <c r="D142" s="8" t="s">
        <v>1302</v>
      </c>
      <c r="E142" s="8" t="s">
        <v>1316</v>
      </c>
      <c r="F142" s="11" t="s">
        <v>1229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8" t="s">
        <v>1318</v>
      </c>
      <c r="B143" s="8" t="s">
        <v>66</v>
      </c>
      <c r="C143" s="8" t="s">
        <v>1315</v>
      </c>
      <c r="D143" s="8" t="s">
        <v>1304</v>
      </c>
      <c r="E143" s="8" t="s">
        <v>1316</v>
      </c>
      <c r="F143" s="11" t="s">
        <v>1229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8" t="s">
        <v>1319</v>
      </c>
      <c r="B144" s="8" t="s">
        <v>66</v>
      </c>
      <c r="C144" s="8" t="s">
        <v>1315</v>
      </c>
      <c r="D144" s="8" t="s">
        <v>1306</v>
      </c>
      <c r="E144" s="8" t="s">
        <v>1316</v>
      </c>
      <c r="F144" s="11" t="s">
        <v>1229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8" t="s">
        <v>1320</v>
      </c>
      <c r="B145" s="8" t="s">
        <v>66</v>
      </c>
      <c r="C145" s="8" t="s">
        <v>1315</v>
      </c>
      <c r="D145" s="8" t="s">
        <v>1308</v>
      </c>
      <c r="E145" s="8" t="s">
        <v>1321</v>
      </c>
      <c r="F145" s="11" t="s">
        <v>1229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8" t="s">
        <v>1322</v>
      </c>
      <c r="B146" s="8" t="s">
        <v>66</v>
      </c>
      <c r="C146" s="8" t="s">
        <v>1315</v>
      </c>
      <c r="D146" s="8" t="s">
        <v>1311</v>
      </c>
      <c r="E146" s="8" t="s">
        <v>1321</v>
      </c>
      <c r="F146" s="11" t="s">
        <v>1229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8" t="s">
        <v>1323</v>
      </c>
      <c r="B147" s="8" t="s">
        <v>66</v>
      </c>
      <c r="C147" s="8" t="s">
        <v>1315</v>
      </c>
      <c r="D147" s="8" t="s">
        <v>1313</v>
      </c>
      <c r="E147" s="8" t="s">
        <v>1321</v>
      </c>
      <c r="F147" s="11" t="s">
        <v>1229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8" t="s">
        <v>1324</v>
      </c>
      <c r="B148" s="8" t="s">
        <v>66</v>
      </c>
      <c r="C148" s="8" t="s">
        <v>1325</v>
      </c>
      <c r="D148" s="8" t="s">
        <v>1299</v>
      </c>
      <c r="E148" s="8" t="s">
        <v>1326</v>
      </c>
      <c r="F148" s="11" t="s">
        <v>1229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8" t="s">
        <v>1327</v>
      </c>
      <c r="B149" s="8" t="s">
        <v>66</v>
      </c>
      <c r="C149" s="8" t="s">
        <v>1325</v>
      </c>
      <c r="D149" s="8" t="s">
        <v>1302</v>
      </c>
      <c r="E149" s="8" t="s">
        <v>1326</v>
      </c>
      <c r="F149" s="11" t="s">
        <v>1229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8" t="s">
        <v>1328</v>
      </c>
      <c r="B150" s="8" t="s">
        <v>66</v>
      </c>
      <c r="C150" s="8" t="s">
        <v>1325</v>
      </c>
      <c r="D150" s="8" t="s">
        <v>1304</v>
      </c>
      <c r="E150" s="8" t="s">
        <v>1326</v>
      </c>
      <c r="F150" s="11" t="s">
        <v>1229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8" t="s">
        <v>1329</v>
      </c>
      <c r="B151" s="8" t="s">
        <v>66</v>
      </c>
      <c r="C151" s="8" t="s">
        <v>1325</v>
      </c>
      <c r="D151" s="8" t="s">
        <v>1306</v>
      </c>
      <c r="E151" s="8" t="s">
        <v>1326</v>
      </c>
      <c r="F151" s="11" t="s">
        <v>1229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8" t="s">
        <v>1330</v>
      </c>
      <c r="B152" s="8" t="s">
        <v>66</v>
      </c>
      <c r="C152" s="8" t="s">
        <v>1325</v>
      </c>
      <c r="D152" s="8" t="s">
        <v>1308</v>
      </c>
      <c r="E152" s="8" t="s">
        <v>1331</v>
      </c>
      <c r="F152" s="11" t="s">
        <v>1229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8" t="s">
        <v>1332</v>
      </c>
      <c r="B153" s="8" t="s">
        <v>66</v>
      </c>
      <c r="C153" s="8" t="s">
        <v>1325</v>
      </c>
      <c r="D153" s="8" t="s">
        <v>1311</v>
      </c>
      <c r="E153" s="8" t="s">
        <v>1331</v>
      </c>
      <c r="F153" s="11" t="s">
        <v>1229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8" t="s">
        <v>1333</v>
      </c>
      <c r="B154" s="8" t="s">
        <v>66</v>
      </c>
      <c r="C154" s="8" t="s">
        <v>1325</v>
      </c>
      <c r="D154" s="8" t="s">
        <v>1313</v>
      </c>
      <c r="E154" s="8" t="s">
        <v>1331</v>
      </c>
      <c r="F154" s="11" t="s">
        <v>1229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1334</v>
      </c>
      <c r="B155" s="8" t="s">
        <v>66</v>
      </c>
      <c r="C155" s="8" t="s">
        <v>1335</v>
      </c>
      <c r="D155" s="8" t="s">
        <v>1336</v>
      </c>
      <c r="E155" s="8" t="s">
        <v>1337</v>
      </c>
      <c r="F155" s="11" t="s">
        <v>1338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8" t="s">
        <v>1339</v>
      </c>
      <c r="B156" s="8" t="s">
        <v>66</v>
      </c>
      <c r="C156" s="8" t="s">
        <v>1340</v>
      </c>
      <c r="D156" s="8" t="s">
        <v>1341</v>
      </c>
      <c r="E156" s="8" t="s">
        <v>1342</v>
      </c>
      <c r="F156" s="11" t="s">
        <v>1229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8" t="s">
        <v>1343</v>
      </c>
      <c r="B157" s="8" t="s">
        <v>66</v>
      </c>
      <c r="C157" s="8" t="s">
        <v>1344</v>
      </c>
      <c r="D157" s="8" t="s">
        <v>1345</v>
      </c>
      <c r="E157" s="8" t="s">
        <v>1346</v>
      </c>
      <c r="F157" s="11" t="s">
        <v>1229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30">
      <c r="A158" s="8" t="s">
        <v>1347</v>
      </c>
      <c r="B158" s="8" t="s">
        <v>66</v>
      </c>
      <c r="C158" s="8" t="s">
        <v>1348</v>
      </c>
      <c r="D158" s="8" t="s">
        <v>1349</v>
      </c>
      <c r="E158" s="8" t="s">
        <v>1350</v>
      </c>
      <c r="F158" s="11" t="s">
        <v>1068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8" t="s">
        <v>1351</v>
      </c>
      <c r="B159" s="8" t="s">
        <v>66</v>
      </c>
      <c r="C159" s="8" t="s">
        <v>1348</v>
      </c>
      <c r="D159" s="8" t="s">
        <v>1352</v>
      </c>
      <c r="E159" s="8" t="s">
        <v>1350</v>
      </c>
      <c r="F159" s="11" t="s">
        <v>1068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8" t="s">
        <v>1353</v>
      </c>
      <c r="B160" s="8" t="s">
        <v>66</v>
      </c>
      <c r="C160" s="8" t="s">
        <v>1348</v>
      </c>
      <c r="D160" s="8" t="s">
        <v>1354</v>
      </c>
      <c r="E160" s="8" t="s">
        <v>1350</v>
      </c>
      <c r="F160" s="11" t="s">
        <v>1068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8" t="s">
        <v>1355</v>
      </c>
      <c r="B161" s="8" t="s">
        <v>66</v>
      </c>
      <c r="C161" s="8" t="s">
        <v>1356</v>
      </c>
      <c r="D161" s="8" t="s">
        <v>1357</v>
      </c>
      <c r="E161" s="8" t="s">
        <v>999</v>
      </c>
      <c r="F161" s="11" t="s">
        <v>1229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8" t="s">
        <v>1358</v>
      </c>
      <c r="B162" s="8" t="s">
        <v>66</v>
      </c>
      <c r="C162" s="8" t="s">
        <v>1356</v>
      </c>
      <c r="D162" s="8" t="s">
        <v>1359</v>
      </c>
      <c r="E162" s="8" t="s">
        <v>1360</v>
      </c>
      <c r="F162" s="11" t="s">
        <v>1229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1361</v>
      </c>
      <c r="B163" s="8" t="s">
        <v>67</v>
      </c>
      <c r="C163" s="8" t="s">
        <v>1362</v>
      </c>
      <c r="D163" s="8" t="s">
        <v>1363</v>
      </c>
      <c r="E163" s="8" t="s">
        <v>1364</v>
      </c>
      <c r="F163" s="11" t="s">
        <v>1365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1366</v>
      </c>
      <c r="B164" s="8" t="s">
        <v>67</v>
      </c>
      <c r="C164" s="8" t="s">
        <v>1362</v>
      </c>
      <c r="D164" s="8" t="s">
        <v>1367</v>
      </c>
      <c r="E164" s="8" t="s">
        <v>1368</v>
      </c>
      <c r="F164" s="11" t="s">
        <v>1365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8" t="s">
        <v>1369</v>
      </c>
      <c r="B165" s="8" t="s">
        <v>67</v>
      </c>
      <c r="C165" s="8" t="s">
        <v>1362</v>
      </c>
      <c r="D165" s="8" t="s">
        <v>1370</v>
      </c>
      <c r="E165" s="8" t="s">
        <v>1371</v>
      </c>
      <c r="F165" s="11" t="s">
        <v>1229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8" t="s">
        <v>1372</v>
      </c>
      <c r="B166" s="8" t="s">
        <v>67</v>
      </c>
      <c r="C166" s="8" t="s">
        <v>1362</v>
      </c>
      <c r="D166" s="8" t="s">
        <v>1373</v>
      </c>
      <c r="E166" s="8" t="s">
        <v>1374</v>
      </c>
      <c r="F166" s="11" t="s">
        <v>1229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8" t="s">
        <v>1375</v>
      </c>
      <c r="B167" s="8" t="s">
        <v>67</v>
      </c>
      <c r="C167" s="8" t="s">
        <v>1362</v>
      </c>
      <c r="D167" s="8" t="s">
        <v>1376</v>
      </c>
      <c r="E167" s="8" t="s">
        <v>1377</v>
      </c>
      <c r="F167" s="11" t="s">
        <v>1229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30">
      <c r="A168" s="8" t="s">
        <v>1378</v>
      </c>
      <c r="B168" s="8" t="s">
        <v>67</v>
      </c>
      <c r="C168" s="8" t="s">
        <v>1362</v>
      </c>
      <c r="D168" s="8" t="s">
        <v>1379</v>
      </c>
      <c r="E168" s="8" t="s">
        <v>1380</v>
      </c>
      <c r="F168" s="11" t="s">
        <v>1229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8" t="s">
        <v>1381</v>
      </c>
      <c r="B169" s="8" t="s">
        <v>67</v>
      </c>
      <c r="C169" s="8" t="s">
        <v>1382</v>
      </c>
      <c r="D169" s="8" t="s">
        <v>1383</v>
      </c>
      <c r="E169" s="8" t="s">
        <v>1384</v>
      </c>
      <c r="F169" s="11" t="s">
        <v>1229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1385</v>
      </c>
      <c r="B170" s="8" t="s">
        <v>67</v>
      </c>
      <c r="C170" s="8" t="s">
        <v>1382</v>
      </c>
      <c r="D170" s="8" t="s">
        <v>1386</v>
      </c>
      <c r="E170" s="8" t="s">
        <v>1387</v>
      </c>
      <c r="F170" s="11" t="s">
        <v>1229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1388</v>
      </c>
      <c r="B171" s="8" t="s">
        <v>67</v>
      </c>
      <c r="C171" s="8" t="s">
        <v>1382</v>
      </c>
      <c r="D171" s="8" t="s">
        <v>1389</v>
      </c>
      <c r="E171" s="8" t="s">
        <v>999</v>
      </c>
      <c r="F171" s="11" t="s">
        <v>1229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1390</v>
      </c>
      <c r="B172" s="8" t="s">
        <v>67</v>
      </c>
      <c r="C172" s="8" t="s">
        <v>1382</v>
      </c>
      <c r="D172" s="8" t="s">
        <v>1391</v>
      </c>
      <c r="E172" s="8" t="s">
        <v>1392</v>
      </c>
      <c r="F172" s="11" t="s">
        <v>1229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8" t="s">
        <v>1393</v>
      </c>
      <c r="B173" s="8" t="s">
        <v>67</v>
      </c>
      <c r="C173" s="8" t="s">
        <v>1394</v>
      </c>
      <c r="D173" s="8" t="s">
        <v>1395</v>
      </c>
      <c r="E173" s="8" t="s">
        <v>1396</v>
      </c>
      <c r="F173" s="11" t="s">
        <v>1229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8" t="s">
        <v>1397</v>
      </c>
      <c r="B174" s="8" t="s">
        <v>67</v>
      </c>
      <c r="C174" s="8" t="s">
        <v>1394</v>
      </c>
      <c r="D174" s="8" t="s">
        <v>1395</v>
      </c>
      <c r="E174" s="8" t="s">
        <v>1398</v>
      </c>
      <c r="F174" s="11" t="s">
        <v>1229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8" t="s">
        <v>1399</v>
      </c>
      <c r="B175" s="8" t="s">
        <v>67</v>
      </c>
      <c r="C175" s="8" t="s">
        <v>1394</v>
      </c>
      <c r="D175" s="8" t="s">
        <v>1400</v>
      </c>
      <c r="E175" s="8" t="s">
        <v>1401</v>
      </c>
      <c r="F175" s="11" t="s">
        <v>1229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30">
      <c r="A176" s="8" t="s">
        <v>1402</v>
      </c>
      <c r="B176" s="8" t="s">
        <v>67</v>
      </c>
      <c r="C176" s="8" t="s">
        <v>1394</v>
      </c>
      <c r="D176" s="8" t="s">
        <v>1403</v>
      </c>
      <c r="E176" s="8" t="s">
        <v>999</v>
      </c>
      <c r="F176" s="11" t="s">
        <v>1229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8" t="s">
        <v>1404</v>
      </c>
      <c r="B177" s="8" t="s">
        <v>67</v>
      </c>
      <c r="C177" s="8" t="s">
        <v>1394</v>
      </c>
      <c r="D177" s="8" t="s">
        <v>1405</v>
      </c>
      <c r="E177" s="8" t="s">
        <v>1406</v>
      </c>
      <c r="F177" s="11" t="s">
        <v>1229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30">
      <c r="A178" s="8" t="s">
        <v>1407</v>
      </c>
      <c r="B178" s="8" t="s">
        <v>67</v>
      </c>
      <c r="C178" s="8" t="s">
        <v>1394</v>
      </c>
      <c r="D178" s="8" t="s">
        <v>1408</v>
      </c>
      <c r="E178" s="8" t="s">
        <v>1409</v>
      </c>
      <c r="F178" s="11" t="s">
        <v>1229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8" t="s">
        <v>1410</v>
      </c>
      <c r="B179" s="8" t="s">
        <v>1411</v>
      </c>
      <c r="C179" s="8" t="s">
        <v>1412</v>
      </c>
      <c r="D179" s="8" t="s">
        <v>1413</v>
      </c>
      <c r="E179" s="8" t="s">
        <v>999</v>
      </c>
      <c r="F179" s="11" t="s">
        <v>966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8" t="s">
        <v>1414</v>
      </c>
      <c r="B180" s="8" t="s">
        <v>1411</v>
      </c>
      <c r="C180" s="8" t="s">
        <v>1412</v>
      </c>
      <c r="D180" s="8" t="s">
        <v>1415</v>
      </c>
      <c r="E180" s="8" t="s">
        <v>999</v>
      </c>
      <c r="F180" s="11" t="s">
        <v>966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8" t="s">
        <v>1416</v>
      </c>
      <c r="B181" s="8" t="s">
        <v>1411</v>
      </c>
      <c r="C181" s="8" t="s">
        <v>1412</v>
      </c>
      <c r="D181" s="8" t="s">
        <v>1417</v>
      </c>
      <c r="E181" s="8" t="s">
        <v>999</v>
      </c>
      <c r="F181" s="11" t="s">
        <v>966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1418</v>
      </c>
      <c r="B182" s="8" t="s">
        <v>1419</v>
      </c>
      <c r="C182" s="8" t="s">
        <v>1420</v>
      </c>
      <c r="D182" s="8" t="s">
        <v>1421</v>
      </c>
      <c r="E182" s="8" t="s">
        <v>999</v>
      </c>
      <c r="F182" s="11" t="s">
        <v>1229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1422</v>
      </c>
      <c r="B183" s="8" t="s">
        <v>1419</v>
      </c>
      <c r="C183" s="8" t="s">
        <v>1420</v>
      </c>
      <c r="D183" s="8" t="s">
        <v>1423</v>
      </c>
      <c r="E183" s="8" t="s">
        <v>999</v>
      </c>
      <c r="F183" s="11" t="s">
        <v>1229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1424</v>
      </c>
      <c r="B184" s="8" t="s">
        <v>1419</v>
      </c>
      <c r="C184" s="8" t="s">
        <v>1420</v>
      </c>
      <c r="D184" s="8" t="s">
        <v>1425</v>
      </c>
      <c r="E184" s="8" t="s">
        <v>999</v>
      </c>
      <c r="F184" s="11" t="s">
        <v>1229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1426</v>
      </c>
      <c r="B185" s="8" t="s">
        <v>1419</v>
      </c>
      <c r="C185" s="8" t="s">
        <v>1420</v>
      </c>
      <c r="D185" s="8" t="s">
        <v>1427</v>
      </c>
      <c r="E185" s="8" t="s">
        <v>999</v>
      </c>
      <c r="F185" s="11" t="s">
        <v>1229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1428</v>
      </c>
      <c r="B186" s="8" t="s">
        <v>1419</v>
      </c>
      <c r="C186" s="8" t="s">
        <v>1429</v>
      </c>
      <c r="D186" s="8" t="s">
        <v>1430</v>
      </c>
      <c r="E186" s="8" t="s">
        <v>999</v>
      </c>
      <c r="F186" s="11" t="s">
        <v>168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1431</v>
      </c>
      <c r="B187" s="8" t="s">
        <v>1419</v>
      </c>
      <c r="C187" s="8" t="s">
        <v>1429</v>
      </c>
      <c r="D187" s="8" t="s">
        <v>1432</v>
      </c>
      <c r="E187" s="8" t="s">
        <v>999</v>
      </c>
      <c r="F187" s="11" t="s">
        <v>927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8" t="s">
        <v>1433</v>
      </c>
      <c r="B188" s="8" t="s">
        <v>1434</v>
      </c>
      <c r="C188" s="8" t="s">
        <v>1435</v>
      </c>
      <c r="D188" s="8" t="s">
        <v>1436</v>
      </c>
      <c r="E188" s="8" t="s">
        <v>999</v>
      </c>
      <c r="F188" s="11" t="s">
        <v>1229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8" t="s">
        <v>1437</v>
      </c>
      <c r="B189" s="8" t="s">
        <v>1434</v>
      </c>
      <c r="C189" s="8" t="s">
        <v>1435</v>
      </c>
      <c r="D189" s="8" t="s">
        <v>1438</v>
      </c>
      <c r="E189" s="8" t="s">
        <v>999</v>
      </c>
      <c r="F189" s="11" t="s">
        <v>168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8" t="s">
        <v>1439</v>
      </c>
      <c r="B190" s="8" t="s">
        <v>1434</v>
      </c>
      <c r="C190" s="8" t="s">
        <v>1440</v>
      </c>
      <c r="D190" s="8" t="s">
        <v>1441</v>
      </c>
      <c r="E190" s="8" t="s">
        <v>1442</v>
      </c>
      <c r="F190" s="11" t="s">
        <v>168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8" t="s">
        <v>1443</v>
      </c>
      <c r="B191" s="8" t="s">
        <v>1444</v>
      </c>
      <c r="C191" s="8" t="s">
        <v>1445</v>
      </c>
      <c r="D191" s="8" t="s">
        <v>1445</v>
      </c>
      <c r="E191" s="8" t="s">
        <v>999</v>
      </c>
      <c r="F191" s="11" t="s">
        <v>927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1446</v>
      </c>
      <c r="B192" s="8" t="s">
        <v>1447</v>
      </c>
      <c r="C192" s="8" t="s">
        <v>1448</v>
      </c>
      <c r="D192" s="8" t="s">
        <v>1449</v>
      </c>
      <c r="E192" s="8" t="s">
        <v>999</v>
      </c>
      <c r="F192" s="11" t="s">
        <v>1450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1451</v>
      </c>
      <c r="B193" s="8" t="s">
        <v>1447</v>
      </c>
      <c r="C193" s="8" t="s">
        <v>1448</v>
      </c>
      <c r="D193" s="8" t="s">
        <v>1452</v>
      </c>
      <c r="E193" s="8" t="s">
        <v>1453</v>
      </c>
      <c r="F193" s="11" t="s">
        <v>1450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8" t="s">
        <v>1454</v>
      </c>
      <c r="B194" s="8" t="s">
        <v>1447</v>
      </c>
      <c r="C194" s="8" t="s">
        <v>1455</v>
      </c>
      <c r="D194" s="8" t="s">
        <v>1456</v>
      </c>
      <c r="E194" s="8" t="s">
        <v>1457</v>
      </c>
      <c r="F194" s="11" t="s">
        <v>1458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1459</v>
      </c>
      <c r="B195" s="8" t="s">
        <v>1447</v>
      </c>
      <c r="C195" s="8" t="s">
        <v>1460</v>
      </c>
      <c r="D195" s="8" t="s">
        <v>1461</v>
      </c>
      <c r="E195" s="8" t="s">
        <v>1462</v>
      </c>
      <c r="F195" s="11" t="s">
        <v>1450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1463</v>
      </c>
      <c r="B196" s="8" t="s">
        <v>1447</v>
      </c>
      <c r="C196" s="8" t="s">
        <v>1460</v>
      </c>
      <c r="D196" s="8" t="s">
        <v>1461</v>
      </c>
      <c r="E196" s="8" t="s">
        <v>1464</v>
      </c>
      <c r="F196" s="11" t="s">
        <v>1450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1465</v>
      </c>
      <c r="B197" s="8" t="s">
        <v>1447</v>
      </c>
      <c r="C197" s="8" t="s">
        <v>1460</v>
      </c>
      <c r="D197" s="8" t="s">
        <v>1461</v>
      </c>
      <c r="E197" s="8" t="s">
        <v>1466</v>
      </c>
      <c r="F197" s="11" t="s">
        <v>1450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8" t="s">
        <v>1467</v>
      </c>
      <c r="B199" s="8" t="s">
        <v>1468</v>
      </c>
      <c r="C199" s="8" t="s">
        <v>1469</v>
      </c>
      <c r="D199" s="8" t="s">
        <v>1470</v>
      </c>
      <c r="E199" s="8" t="s">
        <v>1471</v>
      </c>
      <c r="F199" s="11" t="s">
        <v>1472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8" t="s">
        <v>1473</v>
      </c>
      <c r="B200" s="8" t="s">
        <v>1474</v>
      </c>
      <c r="C200" s="8" t="s">
        <v>1475</v>
      </c>
      <c r="D200" s="8" t="s">
        <v>1476</v>
      </c>
      <c r="E200" s="8" t="s">
        <v>1477</v>
      </c>
      <c r="F200" s="11" t="s">
        <v>1478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8" t="s">
        <v>1479</v>
      </c>
      <c r="B201" s="8" t="s">
        <v>1474</v>
      </c>
      <c r="C201" s="8" t="s">
        <v>1475</v>
      </c>
      <c r="D201" s="8" t="s">
        <v>1480</v>
      </c>
      <c r="E201" s="8" t="s">
        <v>1481</v>
      </c>
      <c r="F201" s="11" t="s">
        <v>1482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8" t="s">
        <v>1483</v>
      </c>
      <c r="B202" s="8" t="s">
        <v>1484</v>
      </c>
      <c r="C202" s="8" t="s">
        <v>1485</v>
      </c>
      <c r="D202" s="8" t="s">
        <v>1486</v>
      </c>
      <c r="E202" s="8" t="s">
        <v>1487</v>
      </c>
      <c r="F202" s="11" t="s">
        <v>1472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0">
      <c r="A203" s="8" t="s">
        <v>1488</v>
      </c>
      <c r="B203" s="8" t="s">
        <v>1484</v>
      </c>
      <c r="C203" s="8" t="s">
        <v>1489</v>
      </c>
      <c r="D203" s="8" t="s">
        <v>1490</v>
      </c>
      <c r="E203" s="8" t="s">
        <v>1491</v>
      </c>
      <c r="F203" s="11" t="s">
        <v>1472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45">
      <c r="A204" s="8" t="s">
        <v>1492</v>
      </c>
      <c r="B204" s="8" t="s">
        <v>1484</v>
      </c>
      <c r="C204" s="8" t="s">
        <v>1489</v>
      </c>
      <c r="D204" s="8" t="s">
        <v>1493</v>
      </c>
      <c r="E204" s="8" t="s">
        <v>1487</v>
      </c>
      <c r="F204" s="11" t="s">
        <v>1472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8" t="s">
        <v>1494</v>
      </c>
      <c r="B205" s="8" t="s">
        <v>1484</v>
      </c>
      <c r="C205" s="8" t="s">
        <v>1484</v>
      </c>
      <c r="D205" s="8" t="s">
        <v>1495</v>
      </c>
      <c r="E205" s="8" t="s">
        <v>1496</v>
      </c>
      <c r="F205" s="11" t="s">
        <v>1472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8" t="s">
        <v>1497</v>
      </c>
      <c r="B206" s="8" t="s">
        <v>1484</v>
      </c>
      <c r="C206" s="8" t="s">
        <v>1498</v>
      </c>
      <c r="D206" s="8" t="s">
        <v>1499</v>
      </c>
      <c r="E206" s="8" t="s">
        <v>1500</v>
      </c>
      <c r="F206" s="11" t="s">
        <v>1472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8" t="s">
        <v>1501</v>
      </c>
      <c r="B207" s="8" t="s">
        <v>1484</v>
      </c>
      <c r="C207" s="8" t="s">
        <v>1498</v>
      </c>
      <c r="D207" s="8" t="s">
        <v>1502</v>
      </c>
      <c r="E207" s="8" t="s">
        <v>1503</v>
      </c>
      <c r="F207" s="11" t="s">
        <v>1472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1504</v>
      </c>
      <c r="B208" s="8" t="s">
        <v>1484</v>
      </c>
      <c r="C208" s="8" t="s">
        <v>1498</v>
      </c>
      <c r="D208" s="8" t="s">
        <v>1505</v>
      </c>
      <c r="E208" s="8" t="s">
        <v>1506</v>
      </c>
      <c r="F208" s="11" t="s">
        <v>1507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8" t="s">
        <v>1508</v>
      </c>
      <c r="B209" s="8" t="s">
        <v>1509</v>
      </c>
      <c r="C209" s="8" t="s">
        <v>1510</v>
      </c>
      <c r="D209" s="8" t="s">
        <v>1511</v>
      </c>
      <c r="E209" s="8" t="s">
        <v>1512</v>
      </c>
      <c r="F209" s="11" t="s">
        <v>1472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8" t="s">
        <v>1513</v>
      </c>
      <c r="B210" s="8" t="s">
        <v>1509</v>
      </c>
      <c r="C210" s="8" t="s">
        <v>1510</v>
      </c>
      <c r="D210" s="8" t="s">
        <v>1514</v>
      </c>
      <c r="E210" s="8" t="s">
        <v>1515</v>
      </c>
      <c r="F210" s="11" t="s">
        <v>1472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8" t="s">
        <v>1516</v>
      </c>
      <c r="B211" s="8" t="s">
        <v>1509</v>
      </c>
      <c r="C211" s="8" t="s">
        <v>1517</v>
      </c>
      <c r="D211" s="8" t="s">
        <v>1518</v>
      </c>
      <c r="E211" s="8" t="s">
        <v>1519</v>
      </c>
      <c r="F211" s="11" t="s">
        <v>1472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1520</v>
      </c>
      <c r="B212" s="8" t="s">
        <v>1521</v>
      </c>
      <c r="C212" s="8" t="s">
        <v>1521</v>
      </c>
      <c r="D212" s="8" t="s">
        <v>1522</v>
      </c>
      <c r="E212" s="8" t="s">
        <v>1523</v>
      </c>
      <c r="F212" s="11" t="s">
        <v>1524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8" t="s">
        <v>1525</v>
      </c>
      <c r="B213" s="8" t="s">
        <v>1521</v>
      </c>
      <c r="C213" s="8" t="s">
        <v>1521</v>
      </c>
      <c r="D213" s="8" t="s">
        <v>1526</v>
      </c>
      <c r="E213" s="8" t="s">
        <v>1527</v>
      </c>
      <c r="F213" s="11" t="s">
        <v>1524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1528</v>
      </c>
      <c r="B214" s="8" t="s">
        <v>157</v>
      </c>
      <c r="C214" s="8" t="s">
        <v>158</v>
      </c>
      <c r="D214" s="8" t="s">
        <v>1529</v>
      </c>
      <c r="E214" s="8" t="s">
        <v>1530</v>
      </c>
      <c r="F214" s="11" t="s">
        <v>1524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8" t="s">
        <v>1531</v>
      </c>
      <c r="B215" s="8" t="s">
        <v>157</v>
      </c>
      <c r="C215" s="8" t="s">
        <v>158</v>
      </c>
      <c r="D215" s="8" t="s">
        <v>1532</v>
      </c>
      <c r="E215" s="8" t="s">
        <v>1533</v>
      </c>
      <c r="F215" s="11" t="s">
        <v>1524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8" t="s">
        <v>1534</v>
      </c>
      <c r="B216" s="8" t="s">
        <v>157</v>
      </c>
      <c r="C216" s="8" t="s">
        <v>158</v>
      </c>
      <c r="D216" s="8" t="s">
        <v>159</v>
      </c>
      <c r="E216" s="8" t="s">
        <v>1535</v>
      </c>
      <c r="F216" s="11" t="s">
        <v>1524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1536</v>
      </c>
      <c r="B217" s="8" t="s">
        <v>157</v>
      </c>
      <c r="C217" s="8" t="s">
        <v>158</v>
      </c>
      <c r="D217" s="8" t="s">
        <v>1537</v>
      </c>
      <c r="E217" s="8" t="s">
        <v>999</v>
      </c>
      <c r="F217" s="11" t="s">
        <v>1450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1538</v>
      </c>
      <c r="B218" s="8" t="s">
        <v>157</v>
      </c>
      <c r="C218" s="8" t="s">
        <v>158</v>
      </c>
      <c r="D218" s="8" t="s">
        <v>1539</v>
      </c>
      <c r="E218" s="8" t="s">
        <v>999</v>
      </c>
      <c r="F218" s="11" t="s">
        <v>1450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1540</v>
      </c>
      <c r="B219" s="8" t="s">
        <v>157</v>
      </c>
      <c r="C219" s="8" t="s">
        <v>158</v>
      </c>
      <c r="D219" s="8" t="s">
        <v>1541</v>
      </c>
      <c r="E219" s="8" t="s">
        <v>999</v>
      </c>
      <c r="F219" s="11" t="s">
        <v>1450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8" t="s">
        <v>1542</v>
      </c>
      <c r="B220" s="8" t="s">
        <v>157</v>
      </c>
      <c r="C220" s="8" t="s">
        <v>158</v>
      </c>
      <c r="D220" s="8" t="s">
        <v>1543</v>
      </c>
      <c r="E220" s="8" t="s">
        <v>1544</v>
      </c>
      <c r="F220" s="11" t="s">
        <v>1524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8" t="s">
        <v>1545</v>
      </c>
      <c r="B221" s="8" t="s">
        <v>157</v>
      </c>
      <c r="C221" s="8" t="s">
        <v>158</v>
      </c>
      <c r="D221" s="8" t="s">
        <v>1546</v>
      </c>
      <c r="E221" s="8" t="s">
        <v>1547</v>
      </c>
      <c r="F221" s="11" t="s">
        <v>1524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8" t="s">
        <v>1548</v>
      </c>
      <c r="B222" s="8" t="s">
        <v>157</v>
      </c>
      <c r="C222" s="8" t="s">
        <v>158</v>
      </c>
      <c r="D222" s="8" t="s">
        <v>1549</v>
      </c>
      <c r="E222" s="8" t="s">
        <v>1547</v>
      </c>
      <c r="F222" s="11" t="s">
        <v>1524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8" t="s">
        <v>1550</v>
      </c>
      <c r="B223" s="8" t="s">
        <v>157</v>
      </c>
      <c r="C223" s="8" t="s">
        <v>1551</v>
      </c>
      <c r="D223" s="8" t="s">
        <v>1552</v>
      </c>
      <c r="E223" s="8" t="s">
        <v>1553</v>
      </c>
      <c r="F223" s="11" t="s">
        <v>1524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8" t="s">
        <v>1554</v>
      </c>
      <c r="B224" s="8" t="s">
        <v>157</v>
      </c>
      <c r="C224" s="8" t="s">
        <v>1551</v>
      </c>
      <c r="D224" s="8" t="s">
        <v>1555</v>
      </c>
      <c r="E224" s="8" t="s">
        <v>1556</v>
      </c>
      <c r="F224" s="11" t="s">
        <v>1524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8" t="s">
        <v>1557</v>
      </c>
      <c r="B225" s="8" t="s">
        <v>157</v>
      </c>
      <c r="C225" s="8" t="s">
        <v>1551</v>
      </c>
      <c r="D225" s="8" t="s">
        <v>1558</v>
      </c>
      <c r="E225" s="8" t="s">
        <v>1559</v>
      </c>
      <c r="F225" s="11" t="s">
        <v>1560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8" t="s">
        <v>1561</v>
      </c>
      <c r="B226" s="8" t="s">
        <v>157</v>
      </c>
      <c r="C226" s="8" t="s">
        <v>1562</v>
      </c>
      <c r="D226" s="8" t="s">
        <v>1563</v>
      </c>
      <c r="E226" s="8" t="s">
        <v>1564</v>
      </c>
      <c r="F226" s="11" t="s">
        <v>1524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8" t="s">
        <v>1565</v>
      </c>
      <c r="B227" s="8" t="s">
        <v>157</v>
      </c>
      <c r="C227" s="8" t="s">
        <v>1562</v>
      </c>
      <c r="D227" s="8" t="s">
        <v>1566</v>
      </c>
      <c r="E227" s="8" t="s">
        <v>1567</v>
      </c>
      <c r="F227" s="11" t="s">
        <v>1568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8" t="s">
        <v>1569</v>
      </c>
      <c r="B228" s="8" t="s">
        <v>157</v>
      </c>
      <c r="C228" s="8" t="s">
        <v>1562</v>
      </c>
      <c r="D228" s="8" t="s">
        <v>1566</v>
      </c>
      <c r="E228" s="8" t="s">
        <v>1567</v>
      </c>
      <c r="F228" s="11" t="s">
        <v>1472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8" t="s">
        <v>1570</v>
      </c>
      <c r="B229" s="8" t="s">
        <v>157</v>
      </c>
      <c r="C229" s="8" t="s">
        <v>1562</v>
      </c>
      <c r="D229" s="8" t="s">
        <v>1566</v>
      </c>
      <c r="E229" s="8" t="s">
        <v>1571</v>
      </c>
      <c r="F229" s="11" t="s">
        <v>1568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8" t="s">
        <v>1572</v>
      </c>
      <c r="B230" s="8" t="s">
        <v>157</v>
      </c>
      <c r="C230" s="8" t="s">
        <v>1562</v>
      </c>
      <c r="D230" s="8" t="s">
        <v>1566</v>
      </c>
      <c r="E230" s="8" t="s">
        <v>1571</v>
      </c>
      <c r="F230" s="11" t="s">
        <v>1472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8" t="s">
        <v>1573</v>
      </c>
      <c r="B231" s="8" t="s">
        <v>157</v>
      </c>
      <c r="C231" s="8" t="s">
        <v>1562</v>
      </c>
      <c r="D231" s="8" t="s">
        <v>1574</v>
      </c>
      <c r="E231" s="8" t="s">
        <v>1567</v>
      </c>
      <c r="F231" s="11" t="s">
        <v>1568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8" t="s">
        <v>1575</v>
      </c>
      <c r="B232" s="8" t="s">
        <v>157</v>
      </c>
      <c r="C232" s="8" t="s">
        <v>1562</v>
      </c>
      <c r="D232" s="8" t="s">
        <v>1574</v>
      </c>
      <c r="E232" s="8" t="s">
        <v>1567</v>
      </c>
      <c r="F232" s="11" t="s">
        <v>1472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8" t="s">
        <v>1576</v>
      </c>
      <c r="B233" s="8" t="s">
        <v>157</v>
      </c>
      <c r="C233" s="8" t="s">
        <v>1562</v>
      </c>
      <c r="D233" s="8" t="s">
        <v>1574</v>
      </c>
      <c r="E233" s="8" t="s">
        <v>1571</v>
      </c>
      <c r="F233" s="11" t="s">
        <v>1568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8" t="s">
        <v>1577</v>
      </c>
      <c r="B234" s="8" t="s">
        <v>157</v>
      </c>
      <c r="C234" s="8" t="s">
        <v>1562</v>
      </c>
      <c r="D234" s="8" t="s">
        <v>1574</v>
      </c>
      <c r="E234" s="8" t="s">
        <v>1571</v>
      </c>
      <c r="F234" s="11" t="s">
        <v>1472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8" t="s">
        <v>1578</v>
      </c>
      <c r="B235" s="8" t="s">
        <v>157</v>
      </c>
      <c r="C235" s="8" t="s">
        <v>1579</v>
      </c>
      <c r="D235" s="8" t="s">
        <v>1580</v>
      </c>
      <c r="E235" s="8" t="s">
        <v>1581</v>
      </c>
      <c r="F235" s="11" t="s">
        <v>1472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8" t="s">
        <v>1582</v>
      </c>
      <c r="B236" s="8" t="s">
        <v>157</v>
      </c>
      <c r="C236" s="8" t="s">
        <v>1579</v>
      </c>
      <c r="D236" s="8" t="s">
        <v>1580</v>
      </c>
      <c r="E236" s="8" t="s">
        <v>1583</v>
      </c>
      <c r="F236" s="11" t="s">
        <v>1472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8" t="s">
        <v>1584</v>
      </c>
      <c r="B237" s="8" t="s">
        <v>157</v>
      </c>
      <c r="C237" s="8" t="s">
        <v>1579</v>
      </c>
      <c r="D237" s="8" t="s">
        <v>1585</v>
      </c>
      <c r="E237" s="8" t="s">
        <v>1586</v>
      </c>
      <c r="F237" s="11" t="s">
        <v>1472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8" t="s">
        <v>1587</v>
      </c>
      <c r="B238" s="8" t="s">
        <v>157</v>
      </c>
      <c r="C238" s="8" t="s">
        <v>1579</v>
      </c>
      <c r="D238" s="8" t="s">
        <v>1585</v>
      </c>
      <c r="E238" s="8" t="s">
        <v>1588</v>
      </c>
      <c r="F238" s="11" t="s">
        <v>1472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8" t="s">
        <v>1589</v>
      </c>
      <c r="B239" s="8" t="s">
        <v>157</v>
      </c>
      <c r="C239" s="8" t="s">
        <v>1579</v>
      </c>
      <c r="D239" s="8" t="s">
        <v>1590</v>
      </c>
      <c r="E239" s="8" t="s">
        <v>1591</v>
      </c>
      <c r="F239" s="11" t="s">
        <v>1472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8" t="s">
        <v>1592</v>
      </c>
      <c r="B240" s="8" t="s">
        <v>157</v>
      </c>
      <c r="C240" s="8" t="s">
        <v>1579</v>
      </c>
      <c r="D240" s="8" t="s">
        <v>1590</v>
      </c>
      <c r="E240" s="8" t="s">
        <v>1593</v>
      </c>
      <c r="F240" s="11" t="s">
        <v>1472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8" t="s">
        <v>1594</v>
      </c>
      <c r="B241" s="8" t="s">
        <v>157</v>
      </c>
      <c r="C241" s="8" t="s">
        <v>1579</v>
      </c>
      <c r="D241" s="8" t="s">
        <v>1590</v>
      </c>
      <c r="E241" s="8" t="s">
        <v>1595</v>
      </c>
      <c r="F241" s="11" t="s">
        <v>1472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8" t="s">
        <v>1596</v>
      </c>
      <c r="B242" s="8" t="s">
        <v>157</v>
      </c>
      <c r="C242" s="8" t="s">
        <v>1579</v>
      </c>
      <c r="D242" s="8" t="s">
        <v>1590</v>
      </c>
      <c r="E242" s="8" t="s">
        <v>1597</v>
      </c>
      <c r="F242" s="11" t="s">
        <v>1472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8" t="s">
        <v>1598</v>
      </c>
      <c r="B243" s="8" t="s">
        <v>157</v>
      </c>
      <c r="C243" s="8" t="s">
        <v>1599</v>
      </c>
      <c r="D243" s="8" t="s">
        <v>1600</v>
      </c>
      <c r="E243" s="8" t="s">
        <v>1601</v>
      </c>
      <c r="F243" s="11" t="s">
        <v>1472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8" t="s">
        <v>1602</v>
      </c>
      <c r="B244" s="8" t="s">
        <v>157</v>
      </c>
      <c r="C244" s="8" t="s">
        <v>1599</v>
      </c>
      <c r="D244" s="8" t="s">
        <v>1600</v>
      </c>
      <c r="E244" s="8" t="s">
        <v>1603</v>
      </c>
      <c r="F244" s="11" t="s">
        <v>1472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8" t="s">
        <v>1604</v>
      </c>
      <c r="B245" s="8" t="s">
        <v>157</v>
      </c>
      <c r="C245" s="8" t="s">
        <v>1599</v>
      </c>
      <c r="D245" s="8" t="s">
        <v>1600</v>
      </c>
      <c r="E245" s="8" t="s">
        <v>1605</v>
      </c>
      <c r="F245" s="11" t="s">
        <v>1472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8" t="s">
        <v>1606</v>
      </c>
      <c r="B246" s="8" t="s">
        <v>157</v>
      </c>
      <c r="C246" s="8" t="s">
        <v>1599</v>
      </c>
      <c r="D246" s="8" t="s">
        <v>1607</v>
      </c>
      <c r="E246" s="8" t="s">
        <v>1608</v>
      </c>
      <c r="F246" s="11" t="s">
        <v>1472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8" t="s">
        <v>1609</v>
      </c>
      <c r="B247" s="8" t="s">
        <v>157</v>
      </c>
      <c r="C247" s="8" t="s">
        <v>1599</v>
      </c>
      <c r="D247" s="8" t="s">
        <v>1607</v>
      </c>
      <c r="E247" s="8" t="s">
        <v>1610</v>
      </c>
      <c r="F247" s="11" t="s">
        <v>1472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8" t="s">
        <v>1611</v>
      </c>
      <c r="B248" s="8" t="s">
        <v>157</v>
      </c>
      <c r="C248" s="8" t="s">
        <v>1599</v>
      </c>
      <c r="D248" s="8" t="s">
        <v>1607</v>
      </c>
      <c r="E248" s="8" t="s">
        <v>1612</v>
      </c>
      <c r="F248" s="11" t="s">
        <v>1472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8" t="s">
        <v>1613</v>
      </c>
      <c r="B249" s="8" t="s">
        <v>157</v>
      </c>
      <c r="C249" s="8" t="s">
        <v>1599</v>
      </c>
      <c r="D249" s="8" t="s">
        <v>1607</v>
      </c>
      <c r="E249" s="8" t="s">
        <v>1614</v>
      </c>
      <c r="F249" s="11" t="s">
        <v>1472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8" t="s">
        <v>1615</v>
      </c>
      <c r="B250" s="8" t="s">
        <v>157</v>
      </c>
      <c r="C250" s="8" t="s">
        <v>1599</v>
      </c>
      <c r="D250" s="8" t="s">
        <v>1616</v>
      </c>
      <c r="E250" s="8" t="s">
        <v>1617</v>
      </c>
      <c r="F250" s="11" t="s">
        <v>1472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8" t="s">
        <v>1618</v>
      </c>
      <c r="B251" s="8" t="s">
        <v>157</v>
      </c>
      <c r="C251" s="8" t="s">
        <v>1599</v>
      </c>
      <c r="D251" s="8" t="s">
        <v>1616</v>
      </c>
      <c r="E251" s="8" t="s">
        <v>1619</v>
      </c>
      <c r="F251" s="11" t="s">
        <v>1472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8" t="s">
        <v>1620</v>
      </c>
      <c r="B252" s="8" t="s">
        <v>157</v>
      </c>
      <c r="C252" s="8" t="s">
        <v>1599</v>
      </c>
      <c r="D252" s="8" t="s">
        <v>1621</v>
      </c>
      <c r="E252" s="8" t="s">
        <v>1622</v>
      </c>
      <c r="F252" s="11" t="s">
        <v>1472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8" t="s">
        <v>1623</v>
      </c>
      <c r="B253" s="8" t="s">
        <v>157</v>
      </c>
      <c r="C253" s="8" t="s">
        <v>1599</v>
      </c>
      <c r="D253" s="8" t="s">
        <v>1621</v>
      </c>
      <c r="E253" s="8" t="s">
        <v>1624</v>
      </c>
      <c r="F253" s="11" t="s">
        <v>1472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8" t="s">
        <v>1625</v>
      </c>
      <c r="B254" s="8" t="s">
        <v>157</v>
      </c>
      <c r="C254" s="8" t="s">
        <v>1599</v>
      </c>
      <c r="D254" s="8" t="s">
        <v>1626</v>
      </c>
      <c r="E254" s="8" t="s">
        <v>1627</v>
      </c>
      <c r="F254" s="11" t="s">
        <v>1472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8" t="s">
        <v>1628</v>
      </c>
      <c r="B255" s="8" t="s">
        <v>157</v>
      </c>
      <c r="C255" s="8" t="s">
        <v>1599</v>
      </c>
      <c r="D255" s="8" t="s">
        <v>1626</v>
      </c>
      <c r="E255" s="8" t="s">
        <v>1629</v>
      </c>
      <c r="F255" s="11" t="s">
        <v>1472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8" t="s">
        <v>1630</v>
      </c>
      <c r="B256" s="8" t="s">
        <v>157</v>
      </c>
      <c r="C256" s="8" t="s">
        <v>1599</v>
      </c>
      <c r="D256" s="8" t="s">
        <v>1631</v>
      </c>
      <c r="E256" s="8" t="s">
        <v>1632</v>
      </c>
      <c r="F256" s="11" t="s">
        <v>1472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8" t="s">
        <v>1633</v>
      </c>
      <c r="B257" s="8" t="s">
        <v>1634</v>
      </c>
      <c r="C257" s="8" t="s">
        <v>1635</v>
      </c>
      <c r="D257" s="8" t="s">
        <v>1636</v>
      </c>
      <c r="E257" s="8" t="s">
        <v>1637</v>
      </c>
      <c r="F257" s="11" t="s">
        <v>1638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1639</v>
      </c>
      <c r="B258" s="8" t="s">
        <v>1634</v>
      </c>
      <c r="C258" s="8" t="s">
        <v>1635</v>
      </c>
      <c r="D258" s="8" t="s">
        <v>1636</v>
      </c>
      <c r="E258" s="8" t="s">
        <v>1640</v>
      </c>
      <c r="F258" s="11" t="s">
        <v>1641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1642</v>
      </c>
      <c r="B259" s="8" t="s">
        <v>1634</v>
      </c>
      <c r="C259" s="8" t="s">
        <v>1635</v>
      </c>
      <c r="D259" s="8" t="s">
        <v>1636</v>
      </c>
      <c r="E259" s="8" t="s">
        <v>1643</v>
      </c>
      <c r="F259" s="11" t="s">
        <v>1644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45">
      <c r="A260" s="8" t="s">
        <v>1645</v>
      </c>
      <c r="B260" s="8" t="s">
        <v>1634</v>
      </c>
      <c r="C260" s="8" t="s">
        <v>1635</v>
      </c>
      <c r="D260" s="8" t="s">
        <v>1636</v>
      </c>
      <c r="E260" s="8" t="s">
        <v>1646</v>
      </c>
      <c r="F260" s="11" t="s">
        <v>1638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1647</v>
      </c>
      <c r="B261" s="8" t="s">
        <v>1634</v>
      </c>
      <c r="C261" s="8" t="s">
        <v>1635</v>
      </c>
      <c r="D261" s="8" t="s">
        <v>1636</v>
      </c>
      <c r="E261" s="8" t="s">
        <v>1648</v>
      </c>
      <c r="F261" s="11" t="s">
        <v>1641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1649</v>
      </c>
      <c r="B262" s="8" t="s">
        <v>1634</v>
      </c>
      <c r="C262" s="8" t="s">
        <v>1635</v>
      </c>
      <c r="D262" s="8" t="s">
        <v>1636</v>
      </c>
      <c r="E262" s="8" t="s">
        <v>1650</v>
      </c>
      <c r="F262" s="11" t="s">
        <v>1644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45">
      <c r="A263" s="8" t="s">
        <v>1651</v>
      </c>
      <c r="B263" s="8" t="s">
        <v>1634</v>
      </c>
      <c r="C263" s="8" t="s">
        <v>1635</v>
      </c>
      <c r="D263" s="8" t="s">
        <v>1636</v>
      </c>
      <c r="E263" s="8" t="s">
        <v>1652</v>
      </c>
      <c r="F263" s="11" t="s">
        <v>1638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1653</v>
      </c>
      <c r="B264" s="8" t="s">
        <v>1634</v>
      </c>
      <c r="C264" s="8" t="s">
        <v>1635</v>
      </c>
      <c r="D264" s="8" t="s">
        <v>1636</v>
      </c>
      <c r="E264" s="8" t="s">
        <v>1654</v>
      </c>
      <c r="F264" s="11" t="s">
        <v>1641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1655</v>
      </c>
      <c r="B265" s="8" t="s">
        <v>1634</v>
      </c>
      <c r="C265" s="8" t="s">
        <v>1635</v>
      </c>
      <c r="D265" s="8" t="s">
        <v>1636</v>
      </c>
      <c r="E265" s="8" t="s">
        <v>1656</v>
      </c>
      <c r="F265" s="11" t="s">
        <v>1644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0">
      <c r="A266" s="8" t="s">
        <v>1657</v>
      </c>
      <c r="B266" s="8" t="s">
        <v>1634</v>
      </c>
      <c r="C266" s="8" t="s">
        <v>1635</v>
      </c>
      <c r="D266" s="8" t="s">
        <v>1636</v>
      </c>
      <c r="E266" s="8" t="s">
        <v>1658</v>
      </c>
      <c r="F266" s="11" t="s">
        <v>1638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1659</v>
      </c>
      <c r="B267" s="8" t="s">
        <v>1634</v>
      </c>
      <c r="C267" s="8" t="s">
        <v>1635</v>
      </c>
      <c r="D267" s="8" t="s">
        <v>1636</v>
      </c>
      <c r="E267" s="8" t="s">
        <v>1660</v>
      </c>
      <c r="F267" s="11" t="s">
        <v>1641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1661</v>
      </c>
      <c r="B268" s="8" t="s">
        <v>1634</v>
      </c>
      <c r="C268" s="8" t="s">
        <v>1635</v>
      </c>
      <c r="D268" s="8" t="s">
        <v>1636</v>
      </c>
      <c r="E268" s="8" t="s">
        <v>1662</v>
      </c>
      <c r="F268" s="11" t="s">
        <v>1644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1663</v>
      </c>
      <c r="B269" s="8" t="s">
        <v>1634</v>
      </c>
      <c r="C269" s="8" t="s">
        <v>1635</v>
      </c>
      <c r="D269" s="8" t="s">
        <v>1664</v>
      </c>
      <c r="E269" s="8" t="s">
        <v>1665</v>
      </c>
      <c r="F269" s="11" t="s">
        <v>1215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1666</v>
      </c>
      <c r="B270" s="8" t="s">
        <v>1634</v>
      </c>
      <c r="C270" s="8" t="s">
        <v>1635</v>
      </c>
      <c r="D270" s="8" t="s">
        <v>1664</v>
      </c>
      <c r="E270" s="8" t="s">
        <v>1667</v>
      </c>
      <c r="F270" s="11" t="s">
        <v>1215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1668</v>
      </c>
      <c r="B271" s="8" t="s">
        <v>1634</v>
      </c>
      <c r="C271" s="8" t="s">
        <v>1635</v>
      </c>
      <c r="D271" s="8" t="s">
        <v>1664</v>
      </c>
      <c r="E271" s="8" t="s">
        <v>1669</v>
      </c>
      <c r="F271" s="11" t="s">
        <v>1215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1670</v>
      </c>
      <c r="B272" s="8" t="s">
        <v>1634</v>
      </c>
      <c r="C272" s="8" t="s">
        <v>1635</v>
      </c>
      <c r="D272" s="8" t="s">
        <v>1664</v>
      </c>
      <c r="E272" s="8" t="s">
        <v>1671</v>
      </c>
      <c r="F272" s="11" t="s">
        <v>1215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1672</v>
      </c>
      <c r="B273" s="8" t="s">
        <v>1634</v>
      </c>
      <c r="C273" s="8" t="s">
        <v>1635</v>
      </c>
      <c r="D273" s="8" t="s">
        <v>1664</v>
      </c>
      <c r="E273" s="8" t="s">
        <v>1673</v>
      </c>
      <c r="F273" s="11" t="s">
        <v>1215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1674</v>
      </c>
      <c r="B274" s="8" t="s">
        <v>1634</v>
      </c>
      <c r="C274" s="8" t="s">
        <v>1635</v>
      </c>
      <c r="D274" s="8" t="s">
        <v>1664</v>
      </c>
      <c r="E274" s="8" t="s">
        <v>1675</v>
      </c>
      <c r="F274" s="11" t="s">
        <v>1215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1676</v>
      </c>
      <c r="B275" s="8" t="s">
        <v>1634</v>
      </c>
      <c r="C275" s="8" t="s">
        <v>1635</v>
      </c>
      <c r="D275" s="8" t="s">
        <v>1664</v>
      </c>
      <c r="E275" s="8" t="s">
        <v>1677</v>
      </c>
      <c r="F275" s="11" t="s">
        <v>1215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1678</v>
      </c>
      <c r="B276" s="8" t="s">
        <v>1634</v>
      </c>
      <c r="C276" s="8" t="s">
        <v>1635</v>
      </c>
      <c r="D276" s="8" t="s">
        <v>1664</v>
      </c>
      <c r="E276" s="8" t="s">
        <v>1679</v>
      </c>
      <c r="F276" s="11" t="s">
        <v>1215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1680</v>
      </c>
      <c r="B277" s="8" t="s">
        <v>1634</v>
      </c>
      <c r="C277" s="8" t="s">
        <v>1635</v>
      </c>
      <c r="D277" s="8" t="s">
        <v>1681</v>
      </c>
      <c r="E277" s="8" t="s">
        <v>1682</v>
      </c>
      <c r="F277" s="11" t="s">
        <v>1683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1684</v>
      </c>
      <c r="B278" s="8" t="s">
        <v>1634</v>
      </c>
      <c r="C278" s="8" t="s">
        <v>1635</v>
      </c>
      <c r="D278" s="8" t="s">
        <v>1681</v>
      </c>
      <c r="E278" s="8" t="s">
        <v>1685</v>
      </c>
      <c r="F278" s="11" t="s">
        <v>1683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1686</v>
      </c>
      <c r="B279" s="8" t="s">
        <v>1634</v>
      </c>
      <c r="C279" s="8" t="s">
        <v>1635</v>
      </c>
      <c r="D279" s="8" t="s">
        <v>1681</v>
      </c>
      <c r="E279" s="8" t="s">
        <v>1687</v>
      </c>
      <c r="F279" s="11" t="s">
        <v>1683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1688</v>
      </c>
      <c r="B280" s="8" t="s">
        <v>1634</v>
      </c>
      <c r="C280" s="8" t="s">
        <v>1635</v>
      </c>
      <c r="D280" s="8" t="s">
        <v>1681</v>
      </c>
      <c r="E280" s="8" t="s">
        <v>1689</v>
      </c>
      <c r="F280" s="11" t="s">
        <v>1683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1690</v>
      </c>
      <c r="B281" s="8" t="s">
        <v>1634</v>
      </c>
      <c r="C281" s="8" t="s">
        <v>1635</v>
      </c>
      <c r="D281" s="8" t="s">
        <v>1681</v>
      </c>
      <c r="E281" s="8" t="s">
        <v>1691</v>
      </c>
      <c r="F281" s="11" t="s">
        <v>1683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1692</v>
      </c>
      <c r="B282" s="8" t="s">
        <v>1634</v>
      </c>
      <c r="C282" s="8" t="s">
        <v>1635</v>
      </c>
      <c r="D282" s="8" t="s">
        <v>1681</v>
      </c>
      <c r="E282" s="8" t="s">
        <v>1693</v>
      </c>
      <c r="F282" s="11" t="s">
        <v>1683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1694</v>
      </c>
      <c r="B284" s="8" t="s">
        <v>1695</v>
      </c>
      <c r="C284" s="8" t="s">
        <v>1696</v>
      </c>
      <c r="D284" s="8" t="s">
        <v>1697</v>
      </c>
      <c r="E284" s="8" t="s">
        <v>1698</v>
      </c>
      <c r="F284" s="8" t="s">
        <v>105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1699</v>
      </c>
      <c r="B286" s="8" t="s">
        <v>1700</v>
      </c>
      <c r="C286" s="8" t="s">
        <v>1701</v>
      </c>
      <c r="D286" s="8" t="s">
        <v>1702</v>
      </c>
      <c r="E286" s="8" t="s">
        <v>999</v>
      </c>
      <c r="F286" s="8" t="s">
        <v>105</v>
      </c>
      <c r="G286" s="19"/>
      <c r="H286" s="20" t="e">
        <f>SUMIF([2]报价结算清单!$E$12:$E$573,A286,[2]报价结算清单!$P$12:$P$573)</f>
        <v>#VALUE!</v>
      </c>
    </row>
    <row r="287" spans="1:8" s="4" customFormat="1" ht="15">
      <c r="A287" s="8" t="s">
        <v>1703</v>
      </c>
      <c r="B287" s="8" t="s">
        <v>1700</v>
      </c>
      <c r="C287" s="8" t="s">
        <v>1701</v>
      </c>
      <c r="D287" s="8" t="s">
        <v>1704</v>
      </c>
      <c r="E287" s="8" t="s">
        <v>999</v>
      </c>
      <c r="F287" s="8" t="s">
        <v>105</v>
      </c>
      <c r="G287" s="19"/>
      <c r="H287" s="20" t="e">
        <f>SUMIF([2]报价结算清单!$E$12:$E$573,A287,[2]报价结算清单!$P$12:$P$573)</f>
        <v>#VALUE!</v>
      </c>
    </row>
    <row r="288" spans="1:8" s="4" customFormat="1" ht="15">
      <c r="A288" s="8" t="s">
        <v>1705</v>
      </c>
      <c r="B288" s="8" t="s">
        <v>1700</v>
      </c>
      <c r="C288" s="8" t="s">
        <v>1701</v>
      </c>
      <c r="D288" s="8" t="s">
        <v>1706</v>
      </c>
      <c r="E288" s="8" t="s">
        <v>999</v>
      </c>
      <c r="F288" s="8" t="s">
        <v>105</v>
      </c>
      <c r="G288" s="19"/>
      <c r="H288" s="20" t="e">
        <f>SUMIF([2]报价结算清单!$E$12:$E$573,A288,[2]报价结算清单!$P$12:$P$573)</f>
        <v>#VALUE!</v>
      </c>
    </row>
    <row r="289" spans="1:8" s="4" customFormat="1" ht="15">
      <c r="A289" s="8" t="s">
        <v>1707</v>
      </c>
      <c r="B289" s="8" t="s">
        <v>1700</v>
      </c>
      <c r="C289" s="8" t="s">
        <v>1701</v>
      </c>
      <c r="D289" s="8" t="s">
        <v>1708</v>
      </c>
      <c r="E289" s="8" t="s">
        <v>999</v>
      </c>
      <c r="F289" s="8" t="s">
        <v>105</v>
      </c>
      <c r="G289" s="19"/>
      <c r="H289" s="20" t="e">
        <f>SUMIF([2]报价结算清单!$E$12:$E$573,A289,[2]报价结算清单!$P$12:$P$573)</f>
        <v>#VALUE!</v>
      </c>
    </row>
    <row r="290" spans="1:8" s="4" customFormat="1" ht="15">
      <c r="A290" s="8" t="s">
        <v>1709</v>
      </c>
      <c r="B290" s="8" t="s">
        <v>1700</v>
      </c>
      <c r="C290" s="8" t="s">
        <v>1701</v>
      </c>
      <c r="D290" s="8" t="s">
        <v>1710</v>
      </c>
      <c r="E290" s="8" t="s">
        <v>999</v>
      </c>
      <c r="F290" s="8" t="s">
        <v>105</v>
      </c>
      <c r="G290" s="19"/>
      <c r="H290" s="20" t="e">
        <f>SUMIF([2]报价结算清单!$E$12:$E$573,A290,[2]报价结算清单!$P$12:$P$573)</f>
        <v>#VALUE!</v>
      </c>
    </row>
    <row r="291" spans="1:8" s="4" customFormat="1" ht="15">
      <c r="A291" s="8" t="s">
        <v>1711</v>
      </c>
      <c r="B291" s="8" t="s">
        <v>1700</v>
      </c>
      <c r="C291" s="8" t="s">
        <v>1712</v>
      </c>
      <c r="D291" s="8" t="s">
        <v>1713</v>
      </c>
      <c r="E291" s="8" t="s">
        <v>1714</v>
      </c>
      <c r="F291" s="8" t="s">
        <v>105</v>
      </c>
      <c r="G291" s="19"/>
      <c r="H291" s="20" t="e">
        <f>SUMIF([2]报价结算清单!$E$12:$E$573,A291,[2]报价结算清单!$P$12:$P$573)</f>
        <v>#VALUE!</v>
      </c>
    </row>
    <row r="292" spans="1:8" s="4" customFormat="1" ht="15">
      <c r="A292" s="8" t="s">
        <v>1715</v>
      </c>
      <c r="B292" s="8" t="s">
        <v>1700</v>
      </c>
      <c r="C292" s="8" t="s">
        <v>1712</v>
      </c>
      <c r="D292" s="8" t="s">
        <v>1713</v>
      </c>
      <c r="E292" s="8" t="s">
        <v>1716</v>
      </c>
      <c r="F292" s="8" t="s">
        <v>105</v>
      </c>
      <c r="G292" s="19"/>
      <c r="H292" s="20" t="e">
        <f>SUMIF([2]报价结算清单!$E$12:$E$573,A292,[2]报价结算清单!$P$12:$P$573)</f>
        <v>#VALUE!</v>
      </c>
    </row>
    <row r="293" spans="1:8" s="4" customFormat="1" ht="15">
      <c r="A293" s="8" t="s">
        <v>1717</v>
      </c>
      <c r="B293" s="8" t="s">
        <v>1700</v>
      </c>
      <c r="C293" s="8" t="s">
        <v>1712</v>
      </c>
      <c r="D293" s="8" t="s">
        <v>1713</v>
      </c>
      <c r="E293" s="8" t="s">
        <v>1718</v>
      </c>
      <c r="F293" s="8" t="s">
        <v>105</v>
      </c>
      <c r="G293" s="19"/>
      <c r="H293" s="20" t="e">
        <f>SUMIF([2]报价结算清单!$E$12:$E$573,A293,[2]报价结算清单!$P$12:$P$573)</f>
        <v>#VALUE!</v>
      </c>
    </row>
    <row r="294" spans="1:8" s="4" customFormat="1" ht="15">
      <c r="A294" s="8" t="s">
        <v>1719</v>
      </c>
      <c r="B294" s="8" t="s">
        <v>1700</v>
      </c>
      <c r="C294" s="8" t="s">
        <v>1712</v>
      </c>
      <c r="D294" s="8" t="s">
        <v>1713</v>
      </c>
      <c r="E294" s="8" t="s">
        <v>1720</v>
      </c>
      <c r="F294" s="8" t="s">
        <v>105</v>
      </c>
      <c r="G294" s="19"/>
      <c r="H294" s="20" t="e">
        <f>SUMIF([2]报价结算清单!$E$12:$E$573,A294,[2]报价结算清单!$P$12:$P$573)</f>
        <v>#VALUE!</v>
      </c>
    </row>
    <row r="295" spans="1:8" s="4" customFormat="1" ht="15">
      <c r="A295" s="8" t="s">
        <v>1721</v>
      </c>
      <c r="B295" s="8" t="s">
        <v>1722</v>
      </c>
      <c r="C295" s="8" t="s">
        <v>1723</v>
      </c>
      <c r="D295" s="8" t="s">
        <v>1724</v>
      </c>
      <c r="E295" s="8" t="s">
        <v>1725</v>
      </c>
      <c r="F295" s="8" t="s">
        <v>105</v>
      </c>
      <c r="G295" s="19"/>
      <c r="H295" s="20" t="e">
        <f>SUMIF([2]报价结算清单!$E$12:$E$573,A295,[2]报价结算清单!$P$12:$P$573)</f>
        <v>#VALUE!</v>
      </c>
    </row>
    <row r="296" spans="1:8" ht="15">
      <c r="A296" s="8" t="s">
        <v>1726</v>
      </c>
      <c r="B296" s="8" t="s">
        <v>1722</v>
      </c>
      <c r="C296" s="8" t="s">
        <v>1723</v>
      </c>
      <c r="D296" s="8" t="s">
        <v>1724</v>
      </c>
      <c r="E296" s="8" t="s">
        <v>1727</v>
      </c>
      <c r="F296" s="8" t="s">
        <v>105</v>
      </c>
      <c r="G296" s="21"/>
      <c r="H296" s="20" t="e">
        <f>SUMIF([2]报价结算清单!$E$12:$E$573,A296,[2]报价结算清单!$P$12:$P$573)</f>
        <v>#VALUE!</v>
      </c>
    </row>
    <row r="297" spans="1:8" ht="15">
      <c r="A297" s="8" t="s">
        <v>1728</v>
      </c>
      <c r="B297" s="8" t="s">
        <v>1722</v>
      </c>
      <c r="C297" s="8" t="s">
        <v>1723</v>
      </c>
      <c r="D297" s="8" t="s">
        <v>1724</v>
      </c>
      <c r="E297" s="8" t="s">
        <v>1729</v>
      </c>
      <c r="F297" s="8" t="s">
        <v>105</v>
      </c>
      <c r="G297" s="21"/>
      <c r="H297" s="20" t="e">
        <f>SUMIF([2]报价结算清单!$E$12:$E$573,A297,[2]报价结算清单!$P$12:$P$573)</f>
        <v>#VALUE!</v>
      </c>
    </row>
    <row r="298" spans="1:8" ht="15">
      <c r="A298" s="8" t="s">
        <v>1730</v>
      </c>
      <c r="B298" s="8" t="s">
        <v>1700</v>
      </c>
      <c r="C298" s="8" t="s">
        <v>1712</v>
      </c>
      <c r="D298" s="8" t="s">
        <v>1731</v>
      </c>
      <c r="E298" s="8" t="s">
        <v>1732</v>
      </c>
      <c r="F298" s="8" t="s">
        <v>105</v>
      </c>
      <c r="G298" s="21"/>
      <c r="H298" s="20" t="e">
        <f>SUMIF([2]报价结算清单!$E$12:$E$573,A298,[2]报价结算清单!$P$12:$P$573)</f>
        <v>#VALUE!</v>
      </c>
    </row>
    <row r="299" spans="1:8" ht="15">
      <c r="A299" s="8" t="s">
        <v>1733</v>
      </c>
      <c r="B299" s="8" t="s">
        <v>1700</v>
      </c>
      <c r="C299" s="8" t="s">
        <v>1712</v>
      </c>
      <c r="D299" s="8" t="s">
        <v>1731</v>
      </c>
      <c r="E299" s="8" t="s">
        <v>1734</v>
      </c>
      <c r="F299" s="8" t="s">
        <v>105</v>
      </c>
      <c r="G299" s="21"/>
      <c r="H299" s="20" t="e">
        <f>SUMIF([2]报价结算清单!$E$12:$E$573,A299,[2]报价结算清单!$P$12:$P$573)</f>
        <v>#VALUE!</v>
      </c>
    </row>
    <row r="300" spans="1:8" ht="15">
      <c r="A300" s="8" t="s">
        <v>1735</v>
      </c>
      <c r="B300" s="8" t="s">
        <v>1700</v>
      </c>
      <c r="C300" s="8" t="s">
        <v>1712</v>
      </c>
      <c r="D300" s="8" t="s">
        <v>1731</v>
      </c>
      <c r="E300" s="8" t="s">
        <v>1736</v>
      </c>
      <c r="F300" s="8" t="s">
        <v>105</v>
      </c>
      <c r="G300" s="21"/>
      <c r="H300" s="20" t="e">
        <f>SUMIF([2]报价结算清单!$E$12:$E$573,A300,[2]报价结算清单!$P$12:$P$573)</f>
        <v>#VALUE!</v>
      </c>
    </row>
    <row r="301" spans="1:8" ht="15">
      <c r="A301" s="8" t="s">
        <v>1737</v>
      </c>
      <c r="B301" s="8" t="s">
        <v>1700</v>
      </c>
      <c r="C301" s="8" t="s">
        <v>1712</v>
      </c>
      <c r="D301" s="8" t="s">
        <v>1731</v>
      </c>
      <c r="E301" s="8" t="s">
        <v>1738</v>
      </c>
      <c r="F301" s="8" t="s">
        <v>105</v>
      </c>
      <c r="G301" s="21"/>
      <c r="H301" s="20" t="e">
        <f>SUMIF([2]报价结算清单!$E$12:$E$573,A301,[2]报价结算清单!$P$12:$P$573)</f>
        <v>#VALUE!</v>
      </c>
    </row>
    <row r="302" spans="1:8" ht="15">
      <c r="A302" s="8" t="s">
        <v>1739</v>
      </c>
      <c r="B302" s="8" t="s">
        <v>1700</v>
      </c>
      <c r="C302" s="8" t="s">
        <v>1712</v>
      </c>
      <c r="D302" s="8" t="s">
        <v>1740</v>
      </c>
      <c r="E302" s="8" t="s">
        <v>1741</v>
      </c>
      <c r="F302" s="8" t="s">
        <v>105</v>
      </c>
      <c r="G302" s="21"/>
      <c r="H302" s="20" t="e">
        <f>SUMIF([2]报价结算清单!$E$12:$E$573,A302,[2]报价结算清单!$P$12:$P$573)</f>
        <v>#VALUE!</v>
      </c>
    </row>
    <row r="303" spans="1:8" ht="15">
      <c r="A303" s="8" t="s">
        <v>1742</v>
      </c>
      <c r="B303" s="8" t="s">
        <v>1700</v>
      </c>
      <c r="C303" s="8" t="s">
        <v>1712</v>
      </c>
      <c r="D303" s="8" t="s">
        <v>1740</v>
      </c>
      <c r="E303" s="8" t="s">
        <v>1743</v>
      </c>
      <c r="F303" s="8" t="s">
        <v>105</v>
      </c>
      <c r="G303" s="21"/>
      <c r="H303" s="20" t="e">
        <f>SUMIF([2]报价结算清单!$E$12:$E$573,A303,[2]报价结算清单!$P$12:$P$573)</f>
        <v>#VALUE!</v>
      </c>
    </row>
    <row r="304" spans="1:8" ht="15">
      <c r="A304" s="8" t="s">
        <v>1744</v>
      </c>
      <c r="B304" s="8" t="s">
        <v>1700</v>
      </c>
      <c r="C304" s="8" t="s">
        <v>1745</v>
      </c>
      <c r="D304" s="8" t="s">
        <v>1746</v>
      </c>
      <c r="E304" s="8" t="s">
        <v>1747</v>
      </c>
      <c r="F304" s="8" t="s">
        <v>105</v>
      </c>
      <c r="G304" s="21"/>
      <c r="H304" s="20" t="e">
        <f>SUMIF([2]报价结算清单!$E$12:$E$573,A304,[2]报价结算清单!$P$12:$P$573)</f>
        <v>#VALUE!</v>
      </c>
    </row>
    <row r="305" spans="1:8" ht="15">
      <c r="A305" s="8" t="s">
        <v>1748</v>
      </c>
      <c r="B305" s="8" t="s">
        <v>1700</v>
      </c>
      <c r="C305" s="8" t="s">
        <v>1745</v>
      </c>
      <c r="D305" s="8" t="s">
        <v>1746</v>
      </c>
      <c r="E305" s="8" t="s">
        <v>1749</v>
      </c>
      <c r="F305" s="8" t="s">
        <v>105</v>
      </c>
      <c r="G305" s="21"/>
      <c r="H305" s="20" t="e">
        <f>SUMIF([2]报价结算清单!$E$12:$E$573,A305,[2]报价结算清单!$P$12:$P$573)</f>
        <v>#VALUE!</v>
      </c>
    </row>
    <row r="306" spans="1:8" ht="15">
      <c r="A306" s="8" t="s">
        <v>1750</v>
      </c>
      <c r="B306" s="8" t="s">
        <v>1700</v>
      </c>
      <c r="C306" s="8" t="s">
        <v>1745</v>
      </c>
      <c r="D306" s="8" t="s">
        <v>1751</v>
      </c>
      <c r="E306" s="8" t="s">
        <v>1751</v>
      </c>
      <c r="F306" s="8" t="s">
        <v>105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1752</v>
      </c>
      <c r="B308" s="8" t="s">
        <v>1753</v>
      </c>
      <c r="C308" s="8" t="s">
        <v>1754</v>
      </c>
      <c r="D308" s="8" t="s">
        <v>1755</v>
      </c>
      <c r="E308" s="8" t="s">
        <v>1756</v>
      </c>
      <c r="F308" s="8" t="s">
        <v>105</v>
      </c>
      <c r="G308" s="21"/>
      <c r="H308" s="20" t="e">
        <f>SUMIF([2]报价结算清单!$E$12:$E$573,A308,[2]报价结算清单!$P$12:$P$573)</f>
        <v>#VALUE!</v>
      </c>
    </row>
    <row r="309" spans="1:8" ht="15">
      <c r="A309" s="8" t="s">
        <v>1757</v>
      </c>
      <c r="B309" s="8" t="s">
        <v>1758</v>
      </c>
      <c r="C309" s="18" t="s">
        <v>1759</v>
      </c>
      <c r="D309" s="18" t="s">
        <v>1760</v>
      </c>
      <c r="E309" s="18" t="s">
        <v>1761</v>
      </c>
      <c r="F309" s="8" t="s">
        <v>105</v>
      </c>
      <c r="G309" s="21"/>
      <c r="H309" s="20" t="e">
        <f>SUMIF([2]报价结算清单!$E$12:$E$573,A309,[2]报价结算清单!$P$12:$P$573)</f>
        <v>#VALUE!</v>
      </c>
    </row>
    <row r="310" spans="1:8" ht="15">
      <c r="A310" s="8" t="s">
        <v>1762</v>
      </c>
      <c r="B310" s="8" t="s">
        <v>1758</v>
      </c>
      <c r="C310" s="18" t="s">
        <v>1759</v>
      </c>
      <c r="D310" s="18" t="s">
        <v>1763</v>
      </c>
      <c r="E310" s="18" t="s">
        <v>1761</v>
      </c>
      <c r="F310" s="8" t="s">
        <v>105</v>
      </c>
      <c r="G310" s="21"/>
      <c r="H310" s="20" t="e">
        <f>SUMIF([2]报价结算清单!$E$12:$E$573,A310,[2]报价结算清单!$P$12:$P$573)</f>
        <v>#VALUE!</v>
      </c>
    </row>
    <row r="311" spans="1:8" ht="15">
      <c r="A311" s="8" t="s">
        <v>1764</v>
      </c>
      <c r="B311" s="8" t="s">
        <v>1758</v>
      </c>
      <c r="C311" s="18" t="s">
        <v>1765</v>
      </c>
      <c r="D311" s="18" t="s">
        <v>1766</v>
      </c>
      <c r="E311" s="18" t="s">
        <v>1761</v>
      </c>
      <c r="F311" s="8" t="s">
        <v>105</v>
      </c>
      <c r="G311" s="22">
        <v>0.06</v>
      </c>
      <c r="H311" s="20" t="e">
        <f>SUMIF([2]报价结算清单!$E$12:$E$573,A311,[2]报价结算清单!$P$12:$P$573)</f>
        <v>#VALUE!</v>
      </c>
    </row>
  </sheetData>
  <phoneticPr fontId="3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报价清单</vt:lpstr>
      <vt:lpstr>大交通明细</vt:lpstr>
      <vt:lpstr>基准价格</vt:lpstr>
      <vt:lpstr>报价清单!Print_Area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33880</cp:lastModifiedBy>
  <cp:lastPrinted>2023-04-18T05:49:04Z</cp:lastPrinted>
  <dcterms:created xsi:type="dcterms:W3CDTF">2006-09-20T00:00:00Z</dcterms:created>
  <dcterms:modified xsi:type="dcterms:W3CDTF">2023-04-18T05:49:10Z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263B02D87516733FA837EF63331B231C</vt:lpwstr>
  </property>
</Properties>
</file>