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811"/>
  <workbookPr/>
  <mc:AlternateContent xmlns:mc="http://schemas.openxmlformats.org/markup-compatibility/2006">
    <mc:Choice Requires="x15">
      <x15ac:absPath xmlns:x15ac="http://schemas.microsoft.com/office/spreadsheetml/2010/11/ac" url="/Users/majie/Desktop/2.2-2.4 亚马逊 上海/"/>
    </mc:Choice>
  </mc:AlternateContent>
  <xr:revisionPtr revIDLastSave="0" documentId="13_ncr:1_{2C87307B-E11D-C040-9793-4ED2B8EDEC25}" xr6:coauthVersionLast="47" xr6:coauthVersionMax="47" xr10:uidLastSave="{00000000-0000-0000-0000-000000000000}"/>
  <bookViews>
    <workbookView xWindow="0" yWindow="740" windowWidth="29400" windowHeight="18380" activeTab="1" xr2:uid="{00000000-000D-0000-FFFF-FFFF00000000}"/>
  </bookViews>
  <sheets>
    <sheet name="Summary" sheetId="2" r:id="rId1"/>
    <sheet name="Quotation-上海佘山世贸洲际酒店" sheetId="4" r:id="rId2"/>
  </sheets>
  <definedNames>
    <definedName name="_xlnm._FilterDatabase" localSheetId="1" hidden="1">'Quotation-上海佘山世贸洲际酒店'!$A$1:$J$22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4" l="1"/>
  <c r="I18" i="4" l="1"/>
  <c r="I13" i="4"/>
  <c r="I17" i="4"/>
  <c r="I25" i="4"/>
  <c r="I24" i="4"/>
  <c r="I23" i="4"/>
  <c r="I21" i="4"/>
  <c r="I10" i="4"/>
  <c r="I15" i="4"/>
  <c r="I12" i="4"/>
  <c r="I20" i="4"/>
  <c r="I19" i="4"/>
  <c r="I14" i="4"/>
  <c r="I11" i="4"/>
  <c r="I8" i="4"/>
  <c r="G22" i="4" l="1"/>
  <c r="I22" i="4" s="1"/>
  <c r="G16" i="4"/>
  <c r="I16" i="4" s="1"/>
  <c r="I26" i="4" l="1"/>
  <c r="I27" i="4" s="1"/>
  <c r="I28" i="4" s="1"/>
  <c r="G5" i="2"/>
  <c r="I5" i="2"/>
  <c r="T5" i="2"/>
  <c r="J5" i="2"/>
  <c r="F5" i="2" l="1"/>
  <c r="E5" i="2" l="1"/>
  <c r="P5" i="2" s="1"/>
  <c r="K5" i="2" l="1"/>
</calcChain>
</file>

<file path=xl/sharedStrings.xml><?xml version="1.0" encoding="utf-8"?>
<sst xmlns="http://schemas.openxmlformats.org/spreadsheetml/2006/main" count="116" uniqueCount="104">
  <si>
    <t>注意：</t>
  </si>
  <si>
    <t>1. 以下金额均为人民币税前。</t>
  </si>
  <si>
    <t>2. 黄色为需要填写部分，白色为公式自动计算。请提交前check一下公式和金额。</t>
  </si>
  <si>
    <t>3. 请在项目开始前和报价单一并填写此表；在结算时更新相关信息和结算文件一并提交。</t>
  </si>
  <si>
    <t>活动名称</t>
  </si>
  <si>
    <t>项目描述</t>
  </si>
  <si>
    <t>活动类型请选择：Re:invent, C-level, Theme-based  Innovate, 其他+关键词</t>
  </si>
  <si>
    <t>总金额</t>
  </si>
  <si>
    <t>场地金额</t>
  </si>
  <si>
    <t>餐饮金额</t>
  </si>
  <si>
    <t>礼品</t>
  </si>
  <si>
    <t>其他代付</t>
  </si>
  <si>
    <t>新增项目总金额</t>
  </si>
  <si>
    <t>新增项目总金额占比（总金额-场地-餐饮）</t>
  </si>
  <si>
    <t>年份</t>
  </si>
  <si>
    <t>城市</t>
  </si>
  <si>
    <t>场地名称</t>
  </si>
  <si>
    <t>人数</t>
  </si>
  <si>
    <t>每人金额</t>
  </si>
  <si>
    <t>Amazon负责人姓名</t>
  </si>
  <si>
    <t>部门</t>
  </si>
  <si>
    <t xml:space="preserve">E-mail </t>
  </si>
  <si>
    <t>供应商名称</t>
  </si>
  <si>
    <t>PO#（结算时提供）</t>
  </si>
  <si>
    <t>备注</t>
  </si>
  <si>
    <t>AWS reinvent recap isv/sup 高管闭门会</t>
  </si>
  <si>
    <t>C-level</t>
  </si>
  <si>
    <t>当新增项目占比大于20%，请escalation to Jenny (ujialinz)确认。</t>
  </si>
  <si>
    <t>亚马逊云科技报价模板—Event Management Quotation Template</t>
  </si>
  <si>
    <t>*不适用的项目请在数量那列填写0，不要自行删除</t>
  </si>
  <si>
    <t>*如有新的细项，请在每个类别的最下方自行加行提供报价明细</t>
  </si>
  <si>
    <r>
      <rPr>
        <sz val="10"/>
        <color rgb="FFFF0000"/>
        <rFont val="微软雅黑"/>
        <family val="2"/>
        <charset val="134"/>
      </rPr>
      <t>*</t>
    </r>
    <r>
      <rPr>
        <sz val="10"/>
        <color rgb="FF00B0F0"/>
        <rFont val="微软雅黑"/>
        <family val="2"/>
        <charset val="134"/>
      </rPr>
      <t>亚马逊期待并要求所有供应商同意遵守（并确保您的分包商遵守）亚马逊的《供应商行为准则》以及所有适用的反贿赂和反腐败法。具体而言，我们要求： 
i) 不得以任何理由向任何人行贿或任何金额类似的款项，无论是与政府还是私营部门打交道。在承诺或实际支付任何没有官方文件和官方收据支持的相关款项之前，供应商应当向亚马逊提前报告该等第三方或政府机构/官员提出的所有付款要求；
ii) 保留所有代表亚马逊向任何第三方（包括政府部门、政府官员等）付款的真实、准确和完整的账簿和记录，以确保足够的透明度和监督;
iii)不按POE要求提供相关支付凭证的费用均不为亚马逊认可，将导致无法支付。</t>
    </r>
  </si>
  <si>
    <t>活动名称：AWS reinvent recap isv/sup 高管闭门会</t>
  </si>
  <si>
    <t>分项</t>
  </si>
  <si>
    <t>#旧</t>
  </si>
  <si>
    <t>#</t>
  </si>
  <si>
    <t>项目</t>
  </si>
  <si>
    <t>描述及规格、品牌</t>
  </si>
  <si>
    <t>单位</t>
  </si>
  <si>
    <t>单价(人民币)</t>
  </si>
  <si>
    <t>数量</t>
  </si>
  <si>
    <t>合计</t>
  </si>
  <si>
    <t>亚马逊 备注（第三方外包请表明外包公司名称）</t>
  </si>
  <si>
    <t>是否为新增项目</t>
  </si>
  <si>
    <t>项</t>
  </si>
  <si>
    <t>POE需提供场地预定或租赁的合同及发票</t>
  </si>
  <si>
    <t>酒店住宿</t>
  </si>
  <si>
    <t>间夜</t>
  </si>
  <si>
    <t>餐饮</t>
  </si>
  <si>
    <t>午餐自助</t>
  </si>
  <si>
    <t>人/次</t>
  </si>
  <si>
    <t>保险</t>
  </si>
  <si>
    <t>人/天</t>
  </si>
  <si>
    <t>接待车辆</t>
  </si>
  <si>
    <t>辆</t>
  </si>
  <si>
    <t>三方人员</t>
  </si>
  <si>
    <t>项目管理费( Agency Fee)</t>
  </si>
  <si>
    <t>不含税总计（人民币）</t>
  </si>
  <si>
    <t>增值税（6%）</t>
  </si>
  <si>
    <t>含税总计（人民币）</t>
  </si>
  <si>
    <t>备注：本报价涉及的住宿、餐饮、入场凭证费用会根据时间段而浮动，以最终确定日期费用为准</t>
  </si>
  <si>
    <t>请填写公司名称：康辉集团北京国际会议展览有限公司</t>
    <phoneticPr fontId="18" type="noConversion"/>
  </si>
  <si>
    <t>服务费</t>
    <phoneticPr fontId="18" type="noConversion"/>
  </si>
  <si>
    <t>场地</t>
    <phoneticPr fontId="18" type="noConversion"/>
  </si>
  <si>
    <t>项</t>
    <phoneticPr fontId="18" type="noConversion"/>
  </si>
  <si>
    <t>酒店及餐饮服务费5%</t>
    <phoneticPr fontId="18" type="noConversion"/>
  </si>
  <si>
    <t>需要收集身份证号</t>
    <phoneticPr fontId="18" type="noConversion"/>
  </si>
  <si>
    <t>除酒店及餐饮服务费6%</t>
    <phoneticPr fontId="18" type="noConversion"/>
  </si>
  <si>
    <t>保险</t>
    <phoneticPr fontId="18" type="noConversion"/>
  </si>
  <si>
    <t>保额30万</t>
    <phoneticPr fontId="18" type="noConversion"/>
  </si>
  <si>
    <t>差旅及补助费用</t>
    <phoneticPr fontId="18" type="noConversion"/>
  </si>
  <si>
    <t>住宿</t>
    <phoneticPr fontId="18" type="noConversion"/>
  </si>
  <si>
    <t>间晚</t>
    <phoneticPr fontId="18" type="noConversion"/>
  </si>
  <si>
    <t>人/次</t>
    <phoneticPr fontId="18" type="noConversion"/>
  </si>
  <si>
    <t>往返大交通</t>
    <phoneticPr fontId="18" type="noConversion"/>
  </si>
  <si>
    <t>2人2次</t>
    <phoneticPr fontId="18" type="noConversion"/>
  </si>
  <si>
    <t>2人2晚</t>
    <phoneticPr fontId="18" type="noConversion"/>
  </si>
  <si>
    <t>餐补交通补等</t>
    <phoneticPr fontId="18" type="noConversion"/>
  </si>
  <si>
    <t>2人3天</t>
    <phoneticPr fontId="18" type="noConversion"/>
  </si>
  <si>
    <t>当地工作人员</t>
    <phoneticPr fontId="18" type="noConversion"/>
  </si>
  <si>
    <t>2人*2天</t>
    <phoneticPr fontId="18" type="noConversion"/>
  </si>
  <si>
    <t>团建项目</t>
    <phoneticPr fontId="18" type="noConversion"/>
  </si>
  <si>
    <t>场地租赁（上海佘山世贸洲际酒店）</t>
    <phoneticPr fontId="18" type="noConversion"/>
  </si>
  <si>
    <t>住宿（上海佘山世贸洲际酒店）</t>
    <phoneticPr fontId="18" type="noConversion"/>
  </si>
  <si>
    <t>鸡尾酒酒会</t>
    <phoneticPr fontId="18" type="noConversion"/>
  </si>
  <si>
    <t>EBC: 春江厅+竹湾厅，80/90平方，下午半天</t>
    <phoneticPr fontId="18" type="noConversion"/>
  </si>
  <si>
    <t>门票</t>
    <phoneticPr fontId="18" type="noConversion"/>
  </si>
  <si>
    <t>人</t>
    <phoneticPr fontId="18" type="noConversion"/>
  </si>
  <si>
    <t>广富林文化遗址公园，四馆联票</t>
    <phoneticPr fontId="18" type="noConversion"/>
  </si>
  <si>
    <t>50座大巴</t>
    <phoneticPr fontId="18" type="noConversion"/>
  </si>
  <si>
    <t>围桌晚餐</t>
    <phoneticPr fontId="18" type="noConversion"/>
  </si>
  <si>
    <t>2月2日社会餐厅</t>
    <phoneticPr fontId="18" type="noConversion"/>
  </si>
  <si>
    <t>酒店外租LED</t>
    <phoneticPr fontId="18" type="noConversion"/>
  </si>
  <si>
    <t>预留，不记入总价</t>
    <phoneticPr fontId="18" type="noConversion"/>
  </si>
  <si>
    <t>1/3宴会厅，300平方，含投影仪
上午搭建+下午活动</t>
    <phoneticPr fontId="18" type="noConversion"/>
  </si>
  <si>
    <t>基础大床房</t>
    <phoneticPr fontId="18" type="noConversion"/>
  </si>
  <si>
    <t>基础双床房</t>
    <phoneticPr fontId="18" type="noConversion"/>
  </si>
  <si>
    <t>2月3日&amp;2月4日午餐100人*2餐</t>
    <phoneticPr fontId="18" type="noConversion"/>
  </si>
  <si>
    <t>2月3日晚餐+酒水</t>
    <phoneticPr fontId="18" type="noConversion"/>
  </si>
  <si>
    <t>3号上午送到酒店，单趟（从市区/公司-酒店）</t>
    <phoneticPr fontId="18" type="noConversion"/>
  </si>
  <si>
    <t>4号上午团建+下午返回，全天包车，8小时100公里</t>
    <phoneticPr fontId="18" type="noConversion"/>
  </si>
  <si>
    <t>huangxiao</t>
    <phoneticPr fontId="18" type="noConversion"/>
  </si>
  <si>
    <t>上海佘山世贸洲际酒店</t>
    <phoneticPr fontId="18" type="noConversion"/>
  </si>
  <si>
    <t>上海</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</si>
</sst>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76" formatCode="_ * #,##0.00_ ;_ * \-#,##0.00_ ;_ * &quot;-&quot;??_ ;_ @_ "/>
    <numFmt numFmtId="177" formatCode="\$#,##0.00;\-\$#,##0.00"/>
    <numFmt numFmtId="178" formatCode="_ * #,##0_ ;_ * \-#,##0_ ;_ * &quot;-&quot;??_ ;_ @_ "/>
  </numFmts>
  <fonts count="20">
    <font>
      <sz val="11"/>
      <color theme="1"/>
      <name val="等线"/>
      <charset val="134"/>
      <scheme val="minor"/>
    </font>
    <font>
      <sz val="10"/>
      <color theme="1"/>
      <name val="Calibri"/>
      <family val="2"/>
    </font>
    <font>
      <b/>
      <sz val="14"/>
      <color theme="1"/>
      <name val="微软雅黑"/>
      <family val="2"/>
      <charset val="134"/>
    </font>
    <font>
      <sz val="10"/>
      <color rgb="FFFF0000"/>
      <name val="微软雅黑"/>
      <family val="2"/>
      <charset val="134"/>
    </font>
    <font>
      <b/>
      <sz val="10"/>
      <name val="微软雅黑"/>
      <family val="2"/>
      <charset val="134"/>
    </font>
    <font>
      <sz val="10"/>
      <name val="微软雅黑"/>
      <family val="2"/>
      <charset val="134"/>
    </font>
    <font>
      <b/>
      <sz val="9"/>
      <color theme="1"/>
      <name val="微软雅黑"/>
      <family val="2"/>
      <charset val="134"/>
    </font>
    <font>
      <b/>
      <sz val="11"/>
      <color theme="1"/>
      <name val="微软雅黑"/>
      <family val="2"/>
      <charset val="134"/>
    </font>
    <font>
      <b/>
      <sz val="10"/>
      <color theme="0"/>
      <name val="微软雅黑"/>
      <family val="2"/>
      <charset val="134"/>
    </font>
    <font>
      <sz val="10"/>
      <color theme="1"/>
      <name val="微软雅黑"/>
      <family val="2"/>
      <charset val="134"/>
    </font>
    <font>
      <b/>
      <sz val="10"/>
      <color theme="1"/>
      <name val="微软雅黑"/>
      <family val="2"/>
      <charset val="134"/>
    </font>
    <font>
      <b/>
      <sz val="10"/>
      <color theme="1"/>
      <name val="Calibri"/>
      <family val="2"/>
    </font>
    <font>
      <b/>
      <sz val="10"/>
      <color theme="1"/>
      <name val="等线"/>
      <family val="4"/>
      <charset val="134"/>
      <scheme val="minor"/>
    </font>
    <font>
      <sz val="10"/>
      <color theme="1"/>
      <name val="等线"/>
      <family val="4"/>
      <charset val="134"/>
      <scheme val="minor"/>
    </font>
    <font>
      <b/>
      <sz val="10"/>
      <color rgb="FFFF0000"/>
      <name val="等线"/>
      <family val="4"/>
      <charset val="134"/>
      <scheme val="minor"/>
    </font>
    <font>
      <sz val="12"/>
      <name val="宋体"/>
      <family val="3"/>
      <charset val="134"/>
    </font>
    <font>
      <sz val="10"/>
      <color rgb="FF00B0F0"/>
      <name val="微软雅黑"/>
      <family val="2"/>
      <charset val="134"/>
    </font>
    <font>
      <sz val="11"/>
      <color theme="1"/>
      <name val="等线"/>
      <family val="4"/>
      <charset val="134"/>
      <scheme val="minor"/>
    </font>
    <font>
      <sz val="9"/>
      <name val="等线"/>
      <family val="4"/>
      <charset val="134"/>
      <scheme val="minor"/>
    </font>
    <font>
      <sz val="10"/>
      <color rgb="FFFF0000"/>
      <name val="Calibri"/>
      <family val="2"/>
    </font>
  </fonts>
  <fills count="7">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theme="7" tint="0.79995117038483843"/>
        <bgColor indexed="64"/>
      </patternFill>
    </fill>
  </fills>
  <borders count="1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s>
  <cellStyleXfs count="8">
    <xf numFmtId="0" fontId="0" fillId="0" borderId="0">
      <alignment vertical="center"/>
    </xf>
    <xf numFmtId="176" fontId="17" fillId="0" borderId="0" applyFont="0" applyFill="0" applyBorder="0" applyAlignment="0" applyProtection="0">
      <alignment vertical="center"/>
    </xf>
    <xf numFmtId="9" fontId="17" fillId="0" borderId="0" applyFont="0" applyFill="0" applyBorder="0" applyAlignment="0" applyProtection="0">
      <alignment vertical="center"/>
    </xf>
    <xf numFmtId="0" fontId="17" fillId="0" borderId="0">
      <alignment vertical="center"/>
    </xf>
    <xf numFmtId="176" fontId="17" fillId="0" borderId="0" applyFont="0" applyFill="0" applyBorder="0" applyAlignment="0" applyProtection="0">
      <alignment vertical="center"/>
    </xf>
    <xf numFmtId="0" fontId="17" fillId="0" borderId="0">
      <alignment vertical="center"/>
    </xf>
    <xf numFmtId="176" fontId="17" fillId="0" borderId="0" applyFont="0" applyFill="0" applyBorder="0" applyAlignment="0" applyProtection="0">
      <alignment vertical="center"/>
    </xf>
    <xf numFmtId="0" fontId="15" fillId="0" borderId="0"/>
  </cellStyleXfs>
  <cellXfs count="12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wrapText="1"/>
    </xf>
    <xf numFmtId="176" fontId="1" fillId="0" borderId="0" xfId="1" applyFo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4" fillId="2" borderId="5" xfId="0" applyFont="1" applyFill="1" applyBorder="1" applyAlignment="1">
      <alignment horizontal="left" vertical="center"/>
    </xf>
    <xf numFmtId="0" fontId="5" fillId="2" borderId="5" xfId="0" applyFont="1" applyFill="1" applyBorder="1" applyAlignment="1">
      <alignment horizontal="center" vertical="center"/>
    </xf>
    <xf numFmtId="0" fontId="5" fillId="2" borderId="5" xfId="0" applyFont="1" applyFill="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0" borderId="5" xfId="0" applyFont="1" applyBorder="1" applyAlignment="1">
      <alignment horizontal="center" vertical="center"/>
    </xf>
    <xf numFmtId="0" fontId="8" fillId="3" borderId="2" xfId="0" applyFont="1" applyFill="1" applyBorder="1" applyAlignment="1">
      <alignment horizontal="center" vertical="center"/>
    </xf>
    <xf numFmtId="0" fontId="8" fillId="4" borderId="3" xfId="0" applyFont="1" applyFill="1" applyBorder="1">
      <alignment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5" xfId="0" applyFont="1" applyFill="1" applyBorder="1" applyAlignment="1">
      <alignment horizontal="center" vertical="center"/>
    </xf>
    <xf numFmtId="176" fontId="8" fillId="3" borderId="6" xfId="1"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lignment vertical="center"/>
    </xf>
    <xf numFmtId="0" fontId="9" fillId="5" borderId="7" xfId="0" applyFont="1" applyFill="1" applyBorder="1" applyAlignment="1">
      <alignment vertical="center" wrapText="1"/>
    </xf>
    <xf numFmtId="0" fontId="9" fillId="5" borderId="7" xfId="0" applyFont="1" applyFill="1" applyBorder="1" applyAlignment="1">
      <alignment horizontal="center" vertical="center"/>
    </xf>
    <xf numFmtId="176" fontId="9" fillId="0" borderId="5" xfId="1" applyFont="1" applyFill="1" applyBorder="1">
      <alignment vertical="center"/>
    </xf>
    <xf numFmtId="0" fontId="9" fillId="0" borderId="5" xfId="0" applyFont="1" applyBorder="1">
      <alignment vertical="center"/>
    </xf>
    <xf numFmtId="0" fontId="1" fillId="0" borderId="5" xfId="0" applyFont="1" applyBorder="1">
      <alignment vertical="center"/>
    </xf>
    <xf numFmtId="0" fontId="9" fillId="0" borderId="5" xfId="0" applyFont="1" applyBorder="1" applyAlignment="1">
      <alignment horizontal="left" vertical="center" wrapText="1"/>
    </xf>
    <xf numFmtId="0" fontId="9" fillId="0" borderId="5" xfId="0" applyFont="1" applyBorder="1" applyAlignment="1">
      <alignment horizontal="center" vertical="center" wrapText="1"/>
    </xf>
    <xf numFmtId="0" fontId="5" fillId="0" borderId="5" xfId="0" applyFont="1" applyBorder="1">
      <alignment vertic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9" fillId="5" borderId="5" xfId="0" applyFont="1" applyFill="1" applyBorder="1" applyAlignment="1">
      <alignment horizontal="center" vertical="center" wrapText="1"/>
    </xf>
    <xf numFmtId="0" fontId="9" fillId="5" borderId="5" xfId="0" applyFont="1" applyFill="1" applyBorder="1">
      <alignment vertical="center"/>
    </xf>
    <xf numFmtId="0" fontId="9" fillId="5" borderId="5" xfId="0" applyFont="1" applyFill="1" applyBorder="1" applyAlignment="1">
      <alignment vertical="center" wrapText="1"/>
    </xf>
    <xf numFmtId="0" fontId="9" fillId="5" borderId="5" xfId="0" applyFont="1" applyFill="1" applyBorder="1" applyAlignment="1">
      <alignment horizontal="center" vertical="center"/>
    </xf>
    <xf numFmtId="9" fontId="9" fillId="5" borderId="5" xfId="0" applyNumberFormat="1" applyFont="1" applyFill="1" applyBorder="1" applyAlignment="1">
      <alignment vertical="center" wrapText="1"/>
    </xf>
    <xf numFmtId="0" fontId="9" fillId="5" borderId="2" xfId="0" applyFont="1" applyFill="1" applyBorder="1">
      <alignment vertical="center"/>
    </xf>
    <xf numFmtId="0" fontId="9" fillId="0" borderId="2" xfId="0" applyFont="1" applyBorder="1">
      <alignment vertical="center"/>
    </xf>
    <xf numFmtId="0" fontId="9" fillId="0" borderId="2" xfId="0" applyFont="1" applyBorder="1" applyAlignment="1">
      <alignment vertical="center" wrapText="1"/>
    </xf>
    <xf numFmtId="0" fontId="9" fillId="0" borderId="5" xfId="0" applyFont="1" applyBorder="1" applyAlignment="1">
      <alignment horizontal="center" vertical="center"/>
    </xf>
    <xf numFmtId="0" fontId="9" fillId="5" borderId="2" xfId="0" applyFont="1" applyFill="1" applyBorder="1" applyAlignment="1">
      <alignment vertical="center" wrapText="1"/>
    </xf>
    <xf numFmtId="176" fontId="5" fillId="0" borderId="5" xfId="1" applyFont="1" applyFill="1" applyBorder="1">
      <alignment vertical="center"/>
    </xf>
    <xf numFmtId="176" fontId="9" fillId="0" borderId="5" xfId="1" applyFont="1" applyBorder="1">
      <alignment vertical="center"/>
    </xf>
    <xf numFmtId="176" fontId="9" fillId="0" borderId="5" xfId="2" applyNumberFormat="1" applyFont="1" applyFill="1" applyBorder="1">
      <alignment vertical="center"/>
    </xf>
    <xf numFmtId="9" fontId="9" fillId="0" borderId="5" xfId="1" applyNumberFormat="1" applyFont="1" applyFill="1" applyBorder="1">
      <alignment vertical="center"/>
    </xf>
    <xf numFmtId="43" fontId="9" fillId="5" borderId="5" xfId="1" applyNumberFormat="1" applyFont="1" applyFill="1" applyBorder="1">
      <alignment vertical="center"/>
    </xf>
    <xf numFmtId="0" fontId="9" fillId="0" borderId="3" xfId="0" applyFont="1" applyBorder="1" applyAlignment="1">
      <alignment horizontal="center" vertical="center"/>
    </xf>
    <xf numFmtId="0" fontId="1" fillId="0" borderId="3" xfId="0" applyFont="1" applyBorder="1">
      <alignment vertical="center"/>
    </xf>
    <xf numFmtId="0" fontId="1" fillId="0" borderId="3" xfId="0" applyFont="1" applyBorder="1" applyAlignment="1">
      <alignment vertical="center" wrapText="1"/>
    </xf>
    <xf numFmtId="0" fontId="1" fillId="0" borderId="3" xfId="0" applyFont="1" applyBorder="1" applyAlignment="1">
      <alignment horizontal="center" vertical="center"/>
    </xf>
    <xf numFmtId="176" fontId="1" fillId="0" borderId="3" xfId="1" applyFont="1" applyBorder="1">
      <alignment vertical="center"/>
    </xf>
    <xf numFmtId="0" fontId="10" fillId="0" borderId="5" xfId="0" applyFont="1" applyBorder="1" applyAlignment="1">
      <alignment horizontal="right" vertical="center"/>
    </xf>
    <xf numFmtId="176" fontId="10" fillId="0" borderId="5" xfId="0" applyNumberFormat="1" applyFont="1" applyBorder="1">
      <alignment vertical="center"/>
    </xf>
    <xf numFmtId="177" fontId="10" fillId="0" borderId="5" xfId="0" applyNumberFormat="1" applyFont="1" applyBorder="1">
      <alignment vertical="center"/>
    </xf>
    <xf numFmtId="0" fontId="10" fillId="0" borderId="5" xfId="0" applyFont="1" applyBorder="1">
      <alignment vertical="center"/>
    </xf>
    <xf numFmtId="0" fontId="10" fillId="0" borderId="4" xfId="0" applyFont="1" applyBorder="1" applyAlignment="1">
      <alignment horizontal="right" vertical="center"/>
    </xf>
    <xf numFmtId="0" fontId="11" fillId="0" borderId="5" xfId="0" applyFont="1" applyBorder="1">
      <alignment vertical="center"/>
    </xf>
    <xf numFmtId="0" fontId="1" fillId="0" borderId="10" xfId="0" applyFont="1" applyBorder="1">
      <alignment vertical="center"/>
    </xf>
    <xf numFmtId="0" fontId="1" fillId="0" borderId="1" xfId="0" applyFont="1" applyBorder="1" applyAlignment="1">
      <alignment horizontal="center" vertical="center"/>
    </xf>
    <xf numFmtId="0" fontId="1" fillId="0" borderId="1" xfId="0" applyFont="1" applyBorder="1">
      <alignment vertical="center"/>
    </xf>
    <xf numFmtId="0" fontId="1" fillId="0" borderId="1" xfId="0" applyFont="1" applyBorder="1" applyAlignment="1">
      <alignment vertical="center" wrapText="1"/>
    </xf>
    <xf numFmtId="176" fontId="1" fillId="0" borderId="1" xfId="1" applyFont="1" applyBorder="1">
      <alignment vertical="center"/>
    </xf>
    <xf numFmtId="0" fontId="10" fillId="0" borderId="8" xfId="0" applyFont="1" applyBorder="1" applyAlignment="1">
      <alignment horizontal="right" vertical="center"/>
    </xf>
    <xf numFmtId="0" fontId="3"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vertical="center" wrapText="1"/>
    </xf>
    <xf numFmtId="0" fontId="12" fillId="0" borderId="0" xfId="0" applyFont="1" applyAlignment="1">
      <alignment horizontal="center" vertical="center"/>
    </xf>
    <xf numFmtId="0" fontId="13" fillId="0" borderId="0" xfId="0" applyFont="1">
      <alignment vertical="center"/>
    </xf>
    <xf numFmtId="0" fontId="14" fillId="0" borderId="0" xfId="0" applyFont="1">
      <alignment vertical="center"/>
    </xf>
    <xf numFmtId="0" fontId="12" fillId="0" borderId="5" xfId="0" applyFont="1" applyBorder="1" applyAlignment="1">
      <alignment horizontal="center" vertical="center"/>
    </xf>
    <xf numFmtId="0" fontId="12" fillId="0" borderId="5" xfId="0" applyFont="1" applyBorder="1" applyAlignment="1">
      <alignment horizontal="center" vertical="center" wrapText="1"/>
    </xf>
    <xf numFmtId="178" fontId="12" fillId="0" borderId="5" xfId="1" applyNumberFormat="1" applyFont="1" applyBorder="1" applyAlignment="1">
      <alignment horizontal="center" vertical="center"/>
    </xf>
    <xf numFmtId="178" fontId="12" fillId="0" borderId="5" xfId="1" applyNumberFormat="1" applyFont="1" applyBorder="1" applyAlignment="1">
      <alignment horizontal="center" vertical="center" wrapText="1"/>
    </xf>
    <xf numFmtId="0" fontId="13" fillId="0" borderId="5" xfId="0" applyFont="1" applyBorder="1">
      <alignment vertical="center"/>
    </xf>
    <xf numFmtId="0" fontId="13" fillId="6" borderId="5" xfId="0" applyFont="1" applyFill="1" applyBorder="1">
      <alignment vertical="center"/>
    </xf>
    <xf numFmtId="176" fontId="13" fillId="0" borderId="5" xfId="0" applyNumberFormat="1" applyFont="1" applyBorder="1">
      <alignment vertical="center"/>
    </xf>
    <xf numFmtId="176" fontId="13" fillId="6" borderId="5" xfId="0" applyNumberFormat="1" applyFont="1" applyFill="1" applyBorder="1">
      <alignment vertical="center"/>
    </xf>
    <xf numFmtId="0" fontId="13" fillId="5" borderId="5" xfId="0" applyFont="1" applyFill="1" applyBorder="1">
      <alignment vertical="center"/>
    </xf>
    <xf numFmtId="0" fontId="12" fillId="0" borderId="5" xfId="0" applyFont="1" applyBorder="1" applyAlignment="1">
      <alignment vertical="center" wrapText="1"/>
    </xf>
    <xf numFmtId="0" fontId="5" fillId="0" borderId="5" xfId="0" applyFont="1" applyBorder="1" applyAlignment="1">
      <alignment vertical="top" wrapText="1"/>
    </xf>
    <xf numFmtId="0" fontId="3" fillId="0" borderId="5" xfId="0" applyFont="1" applyBorder="1" applyAlignment="1">
      <alignment vertical="center" wrapText="1"/>
    </xf>
    <xf numFmtId="43" fontId="1" fillId="0" borderId="0" xfId="0" applyNumberFormat="1" applyFont="1">
      <alignment vertical="center"/>
    </xf>
    <xf numFmtId="0" fontId="9" fillId="0" borderId="5" xfId="0" applyFont="1" applyBorder="1" applyAlignment="1">
      <alignment horizontal="left" vertical="center"/>
    </xf>
    <xf numFmtId="0" fontId="3" fillId="5" borderId="5" xfId="0" applyFont="1" applyFill="1" applyBorder="1" applyAlignment="1">
      <alignment horizontal="center" vertical="center" wrapText="1"/>
    </xf>
    <xf numFmtId="0" fontId="3" fillId="5" borderId="5" xfId="0" applyFont="1" applyFill="1" applyBorder="1">
      <alignment vertical="center"/>
    </xf>
    <xf numFmtId="0" fontId="19" fillId="0" borderId="5" xfId="0" applyFont="1" applyBorder="1">
      <alignment vertical="center"/>
    </xf>
    <xf numFmtId="0" fontId="19" fillId="0" borderId="0" xfId="0" applyFont="1">
      <alignment vertical="center"/>
    </xf>
    <xf numFmtId="0" fontId="9" fillId="5" borderId="6" xfId="0" applyFont="1" applyFill="1" applyBorder="1" applyAlignment="1">
      <alignment horizontal="left" vertical="center"/>
    </xf>
    <xf numFmtId="58" fontId="9" fillId="5" borderId="5" xfId="0" applyNumberFormat="1" applyFont="1" applyFill="1" applyBorder="1" applyAlignment="1">
      <alignment vertical="center" wrapText="1"/>
    </xf>
    <xf numFmtId="176" fontId="3" fillId="0" borderId="5" xfId="1" applyFont="1" applyFill="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left"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7" fillId="2" borderId="5" xfId="0" applyFont="1" applyFill="1" applyBorder="1" applyAlignment="1">
      <alignment horizontal="center"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5" fillId="0" borderId="6" xfId="0" applyFont="1" applyBorder="1" applyAlignment="1">
      <alignment horizontal="left" vertical="center"/>
    </xf>
    <xf numFmtId="0" fontId="5" fillId="0" borderId="8"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wrapText="1"/>
    </xf>
    <xf numFmtId="0" fontId="9" fillId="5" borderId="6"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8" xfId="0" applyFont="1" applyFill="1" applyBorder="1" applyAlignment="1">
      <alignment horizontal="left"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cellXfs>
  <cellStyles count="8">
    <cellStyle name="0,0_x000d__x000a_NA_x000d__x000a_" xfId="7" xr:uid="{00000000-0005-0000-0000-000036000000}"/>
    <cellStyle name="Comma 2" xfId="4" xr:uid="{00000000-0005-0000-0000-000032000000}"/>
    <cellStyle name="Normal 2" xfId="3" xr:uid="{00000000-0005-0000-0000-000031000000}"/>
    <cellStyle name="百分比" xfId="2" builtinId="5"/>
    <cellStyle name="常规" xfId="0" builtinId="0"/>
    <cellStyle name="常规 2" xfId="5" xr:uid="{00000000-0005-0000-0000-000033000000}"/>
    <cellStyle name="千位分隔" xfId="1" builtinId="3"/>
    <cellStyle name="千位分隔 2" xfId="6"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
  <sheetViews>
    <sheetView zoomScale="150" zoomScaleNormal="150" workbookViewId="0">
      <selection activeCell="E5" sqref="E5"/>
    </sheetView>
  </sheetViews>
  <sheetFormatPr baseColWidth="10" defaultColWidth="8.6640625" defaultRowHeight="13"/>
  <cols>
    <col min="1" max="1" width="5.1640625" style="74" customWidth="1"/>
    <col min="2" max="2" width="8" style="74" customWidth="1"/>
    <col min="3" max="3" width="7.83203125" style="74" customWidth="1"/>
    <col min="4" max="4" width="25.5" style="74" customWidth="1"/>
    <col min="5" max="5" width="10.33203125" style="74" customWidth="1"/>
    <col min="6" max="7" width="8.83203125" style="74" customWidth="1"/>
    <col min="8" max="8" width="8.6640625" style="74" customWidth="1"/>
    <col min="9" max="9" width="10" style="74" customWidth="1"/>
    <col min="10" max="10" width="14.33203125" style="74" customWidth="1"/>
    <col min="11" max="11" width="13.33203125" style="74" customWidth="1"/>
    <col min="12" max="12" width="5.33203125" style="74" customWidth="1"/>
    <col min="13" max="13" width="4.5" style="74" customWidth="1"/>
    <col min="14" max="14" width="7.83203125" style="74" customWidth="1"/>
    <col min="15" max="15" width="4.5" style="74" customWidth="1"/>
    <col min="16" max="16" width="7.33203125" style="74" customWidth="1"/>
    <col min="17" max="17" width="8.6640625" style="74"/>
    <col min="18" max="18" width="4.5" style="74" customWidth="1"/>
    <col min="19" max="19" width="6.1640625" style="74" customWidth="1"/>
    <col min="20" max="20" width="13.33203125" style="74" customWidth="1"/>
    <col min="21" max="21" width="10.5" style="74" customWidth="1"/>
    <col min="22" max="22" width="19" style="74" customWidth="1"/>
    <col min="23" max="16384" width="8.6640625" style="74"/>
  </cols>
  <sheetData>
    <row r="1" spans="1:22">
      <c r="A1" s="75" t="s">
        <v>0</v>
      </c>
      <c r="B1" s="75" t="s">
        <v>1</v>
      </c>
    </row>
    <row r="2" spans="1:22">
      <c r="B2" s="75" t="s">
        <v>2</v>
      </c>
    </row>
    <row r="3" spans="1:22">
      <c r="B3" s="75" t="s">
        <v>3</v>
      </c>
    </row>
    <row r="4" spans="1:22" s="73" customFormat="1" ht="42">
      <c r="B4" s="76" t="s">
        <v>4</v>
      </c>
      <c r="C4" s="76" t="s">
        <v>5</v>
      </c>
      <c r="D4" s="77" t="s">
        <v>6</v>
      </c>
      <c r="E4" s="78" t="s">
        <v>7</v>
      </c>
      <c r="F4" s="78" t="s">
        <v>8</v>
      </c>
      <c r="G4" s="78" t="s">
        <v>9</v>
      </c>
      <c r="H4" s="78" t="s">
        <v>10</v>
      </c>
      <c r="I4" s="78" t="s">
        <v>11</v>
      </c>
      <c r="J4" s="78" t="s">
        <v>12</v>
      </c>
      <c r="K4" s="79" t="s">
        <v>13</v>
      </c>
      <c r="L4" s="76" t="s">
        <v>14</v>
      </c>
      <c r="M4" s="76" t="s">
        <v>15</v>
      </c>
      <c r="N4" s="76" t="s">
        <v>16</v>
      </c>
      <c r="O4" s="76" t="s">
        <v>17</v>
      </c>
      <c r="P4" s="76" t="s">
        <v>18</v>
      </c>
      <c r="Q4" s="77" t="s">
        <v>19</v>
      </c>
      <c r="R4" s="76" t="s">
        <v>20</v>
      </c>
      <c r="S4" s="76" t="s">
        <v>21</v>
      </c>
      <c r="T4" s="76" t="s">
        <v>22</v>
      </c>
      <c r="U4" s="77" t="s">
        <v>23</v>
      </c>
      <c r="V4" s="76" t="s">
        <v>24</v>
      </c>
    </row>
    <row r="5" spans="1:22" ht="42">
      <c r="B5" s="80" t="s">
        <v>25</v>
      </c>
      <c r="C5" s="81"/>
      <c r="D5" s="81" t="s">
        <v>26</v>
      </c>
      <c r="E5" s="82" t="e">
        <f>#REF!</f>
        <v>#REF!</v>
      </c>
      <c r="F5" s="82" t="e">
        <f>SUM(#REF!)</f>
        <v>#REF!</v>
      </c>
      <c r="G5" s="82" t="e">
        <f>SUM(#REF!)</f>
        <v>#REF!</v>
      </c>
      <c r="H5" s="82">
        <v>0</v>
      </c>
      <c r="I5" s="83" t="e">
        <f>#REF!+#REF!</f>
        <v>#REF!</v>
      </c>
      <c r="J5" s="84" t="e">
        <f>SUMIF(#REF!,"Y",#REF!)</f>
        <v>#REF!</v>
      </c>
      <c r="K5" s="80" t="e">
        <f>J5/(E5-F5-G5-H5-I5)</f>
        <v>#REF!</v>
      </c>
      <c r="L5" s="80">
        <v>2024</v>
      </c>
      <c r="M5" s="81" t="s">
        <v>103</v>
      </c>
      <c r="N5" s="81" t="s">
        <v>102</v>
      </c>
      <c r="O5" s="81">
        <v>100</v>
      </c>
      <c r="P5" s="80" t="e">
        <f>E5/O5</f>
        <v>#REF!</v>
      </c>
      <c r="Q5" s="81" t="s">
        <v>101</v>
      </c>
      <c r="R5" s="81"/>
      <c r="S5" s="81"/>
      <c r="T5" s="80" t="e">
        <f>#REF!</f>
        <v>#REF!</v>
      </c>
      <c r="U5" s="81"/>
      <c r="V5" s="85" t="s">
        <v>27</v>
      </c>
    </row>
  </sheetData>
  <phoneticPr fontId="1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880F1-5042-C442-B51A-18B00C4B62CC}">
  <dimension ref="A1:K31"/>
  <sheetViews>
    <sheetView tabSelected="1" topLeftCell="A5" zoomScaleNormal="100" workbookViewId="0">
      <selection activeCell="E21" sqref="E21"/>
    </sheetView>
  </sheetViews>
  <sheetFormatPr baseColWidth="10" defaultColWidth="8.6640625" defaultRowHeight="14"/>
  <cols>
    <col min="1" max="1" width="14.83203125" style="1" customWidth="1"/>
    <col min="2" max="2" width="5" style="2" hidden="1" customWidth="1"/>
    <col min="3" max="3" width="5.6640625" style="1" hidden="1" customWidth="1"/>
    <col min="4" max="4" width="30" style="1" customWidth="1"/>
    <col min="5" max="5" width="50.5" style="3" customWidth="1"/>
    <col min="6" max="6" width="8" style="2" customWidth="1"/>
    <col min="7" max="8" width="14.33203125" style="4" customWidth="1"/>
    <col min="9" max="9" width="18.33203125" style="4" customWidth="1"/>
    <col min="10" max="10" width="33.5" style="1" customWidth="1"/>
    <col min="11" max="11" width="28" style="1" customWidth="1"/>
    <col min="12" max="12" width="17.6640625" style="1" customWidth="1"/>
    <col min="13" max="16384" width="8.6640625" style="1"/>
  </cols>
  <sheetData>
    <row r="1" spans="1:11" ht="21">
      <c r="A1" s="97" t="s">
        <v>28</v>
      </c>
      <c r="B1" s="97"/>
      <c r="C1" s="97"/>
      <c r="D1" s="97"/>
      <c r="E1" s="98"/>
      <c r="F1" s="97"/>
      <c r="G1" s="97"/>
      <c r="H1" s="97"/>
      <c r="I1" s="97"/>
      <c r="J1" s="97"/>
      <c r="K1" s="3"/>
    </row>
    <row r="2" spans="1:11" ht="20.25" customHeight="1">
      <c r="A2" s="99" t="s">
        <v>29</v>
      </c>
      <c r="B2" s="100"/>
      <c r="C2" s="100"/>
      <c r="D2" s="100"/>
      <c r="E2" s="101"/>
      <c r="F2" s="102"/>
      <c r="G2" s="100"/>
      <c r="H2" s="100"/>
      <c r="I2" s="100"/>
      <c r="J2" s="103"/>
    </row>
    <row r="3" spans="1:11" ht="17.5" customHeight="1">
      <c r="A3" s="99" t="s">
        <v>30</v>
      </c>
      <c r="B3" s="100"/>
      <c r="C3" s="100"/>
      <c r="D3" s="100"/>
      <c r="E3" s="101"/>
      <c r="F3" s="102"/>
      <c r="G3" s="100"/>
      <c r="H3" s="100"/>
      <c r="I3" s="100"/>
      <c r="J3" s="103"/>
    </row>
    <row r="4" spans="1:11" ht="77" customHeight="1">
      <c r="A4" s="104" t="s">
        <v>31</v>
      </c>
      <c r="B4" s="105"/>
      <c r="C4" s="105"/>
      <c r="D4" s="105"/>
      <c r="E4" s="105"/>
      <c r="F4" s="106"/>
      <c r="G4" s="105"/>
      <c r="H4" s="105"/>
      <c r="I4" s="105"/>
      <c r="J4" s="107"/>
    </row>
    <row r="5" spans="1:11" ht="17.5" customHeight="1">
      <c r="A5" s="10" t="s">
        <v>32</v>
      </c>
      <c r="B5" s="11"/>
      <c r="C5" s="12"/>
      <c r="D5" s="13"/>
      <c r="E5" s="14"/>
      <c r="F5" s="8"/>
      <c r="G5" s="7"/>
      <c r="H5" s="7"/>
      <c r="I5" s="7"/>
      <c r="J5" s="9"/>
    </row>
    <row r="6" spans="1:11" ht="42" customHeight="1">
      <c r="A6" s="15"/>
      <c r="B6" s="16"/>
      <c r="C6" s="5"/>
      <c r="D6" s="5"/>
      <c r="E6" s="6"/>
      <c r="F6" s="5"/>
      <c r="G6" s="108" t="s">
        <v>61</v>
      </c>
      <c r="H6" s="108"/>
      <c r="I6" s="108"/>
      <c r="J6" s="17"/>
    </row>
    <row r="7" spans="1:11" ht="17">
      <c r="A7" s="18" t="s">
        <v>33</v>
      </c>
      <c r="B7" s="19" t="s">
        <v>34</v>
      </c>
      <c r="C7" s="20" t="s">
        <v>35</v>
      </c>
      <c r="D7" s="21" t="s">
        <v>36</v>
      </c>
      <c r="E7" s="22" t="s">
        <v>37</v>
      </c>
      <c r="F7" s="23" t="s">
        <v>38</v>
      </c>
      <c r="G7" s="24" t="s">
        <v>39</v>
      </c>
      <c r="H7" s="24" t="s">
        <v>40</v>
      </c>
      <c r="I7" s="24" t="s">
        <v>41</v>
      </c>
      <c r="J7" s="23" t="s">
        <v>42</v>
      </c>
      <c r="K7" s="23" t="s">
        <v>43</v>
      </c>
    </row>
    <row r="8" spans="1:11" ht="36" customHeight="1">
      <c r="A8" s="111" t="s">
        <v>63</v>
      </c>
      <c r="B8" s="25">
        <v>1</v>
      </c>
      <c r="C8" s="26">
        <v>1</v>
      </c>
      <c r="D8" s="117" t="s">
        <v>82</v>
      </c>
      <c r="E8" s="27" t="s">
        <v>94</v>
      </c>
      <c r="F8" s="28" t="s">
        <v>44</v>
      </c>
      <c r="G8" s="29">
        <v>40000</v>
      </c>
      <c r="H8" s="29">
        <v>1</v>
      </c>
      <c r="I8" s="29">
        <f t="shared" ref="I8:I14" si="0">G8*H8</f>
        <v>40000</v>
      </c>
      <c r="J8" s="30" t="s">
        <v>45</v>
      </c>
      <c r="K8" s="31"/>
    </row>
    <row r="9" spans="1:11" ht="36" customHeight="1">
      <c r="A9" s="116"/>
      <c r="B9" s="25"/>
      <c r="C9" s="26"/>
      <c r="D9" s="118"/>
      <c r="E9" s="27" t="s">
        <v>92</v>
      </c>
      <c r="F9" s="28" t="s">
        <v>64</v>
      </c>
      <c r="G9" s="29">
        <v>10000</v>
      </c>
      <c r="H9" s="29">
        <v>1</v>
      </c>
      <c r="I9" s="29">
        <f t="shared" si="0"/>
        <v>10000</v>
      </c>
      <c r="J9" s="30"/>
      <c r="K9" s="31"/>
    </row>
    <row r="10" spans="1:11" ht="36" customHeight="1">
      <c r="A10" s="112"/>
      <c r="B10" s="25"/>
      <c r="C10" s="26"/>
      <c r="D10" s="119"/>
      <c r="E10" s="27" t="s">
        <v>85</v>
      </c>
      <c r="F10" s="28" t="s">
        <v>64</v>
      </c>
      <c r="G10" s="29">
        <v>8000</v>
      </c>
      <c r="H10" s="29">
        <v>2</v>
      </c>
      <c r="I10" s="29">
        <f t="shared" si="0"/>
        <v>16000</v>
      </c>
      <c r="J10" s="30"/>
      <c r="K10" s="31"/>
    </row>
    <row r="11" spans="1:11" ht="19" customHeight="1">
      <c r="A11" s="111" t="s">
        <v>46</v>
      </c>
      <c r="B11" s="33"/>
      <c r="C11" s="30"/>
      <c r="D11" s="113" t="s">
        <v>83</v>
      </c>
      <c r="E11" s="35" t="s">
        <v>95</v>
      </c>
      <c r="F11" s="36" t="s">
        <v>47</v>
      </c>
      <c r="G11" s="29">
        <v>1550</v>
      </c>
      <c r="H11" s="96">
        <v>65</v>
      </c>
      <c r="I11" s="29">
        <f t="shared" si="0"/>
        <v>100750</v>
      </c>
      <c r="J11" s="35"/>
      <c r="K11" s="31"/>
    </row>
    <row r="12" spans="1:11" ht="19" customHeight="1">
      <c r="A12" s="112"/>
      <c r="B12" s="33"/>
      <c r="C12" s="30"/>
      <c r="D12" s="114"/>
      <c r="E12" s="35" t="s">
        <v>96</v>
      </c>
      <c r="F12" s="36" t="s">
        <v>47</v>
      </c>
      <c r="G12" s="29">
        <v>1550</v>
      </c>
      <c r="H12" s="29"/>
      <c r="I12" s="29">
        <f t="shared" ref="I12:I13" si="1">G12*H12</f>
        <v>0</v>
      </c>
      <c r="J12" s="35" t="s">
        <v>93</v>
      </c>
      <c r="K12" s="31"/>
    </row>
    <row r="13" spans="1:11" ht="34" customHeight="1">
      <c r="A13" s="120" t="s">
        <v>48</v>
      </c>
      <c r="B13" s="37">
        <v>16</v>
      </c>
      <c r="C13" s="38">
        <v>16</v>
      </c>
      <c r="D13" s="38" t="s">
        <v>90</v>
      </c>
      <c r="E13" s="95" t="s">
        <v>91</v>
      </c>
      <c r="F13" s="40" t="s">
        <v>50</v>
      </c>
      <c r="G13" s="29">
        <v>300</v>
      </c>
      <c r="H13" s="29">
        <v>20</v>
      </c>
      <c r="I13" s="29">
        <f t="shared" si="1"/>
        <v>6000</v>
      </c>
      <c r="J13" s="86"/>
      <c r="K13" s="31"/>
    </row>
    <row r="14" spans="1:11" ht="34" customHeight="1">
      <c r="A14" s="121"/>
      <c r="B14" s="37">
        <v>16</v>
      </c>
      <c r="C14" s="38">
        <v>16</v>
      </c>
      <c r="D14" s="38" t="s">
        <v>49</v>
      </c>
      <c r="E14" s="39" t="s">
        <v>97</v>
      </c>
      <c r="F14" s="40" t="s">
        <v>50</v>
      </c>
      <c r="G14" s="29">
        <v>218</v>
      </c>
      <c r="H14" s="96">
        <v>183</v>
      </c>
      <c r="I14" s="29">
        <f t="shared" si="0"/>
        <v>39894</v>
      </c>
      <c r="J14" s="86"/>
      <c r="K14" s="31"/>
    </row>
    <row r="15" spans="1:11" s="93" customFormat="1" ht="34" customHeight="1">
      <c r="A15" s="122"/>
      <c r="B15" s="90"/>
      <c r="C15" s="91"/>
      <c r="D15" s="94" t="s">
        <v>84</v>
      </c>
      <c r="E15" s="27" t="s">
        <v>98</v>
      </c>
      <c r="F15" s="40" t="s">
        <v>50</v>
      </c>
      <c r="G15" s="29">
        <v>488</v>
      </c>
      <c r="H15" s="96">
        <v>95</v>
      </c>
      <c r="I15" s="29">
        <f t="shared" ref="I15" si="2">G15*H15</f>
        <v>46360</v>
      </c>
      <c r="J15" s="87"/>
      <c r="K15" s="92"/>
    </row>
    <row r="16" spans="1:11" ht="43" customHeight="1">
      <c r="A16" s="32" t="s">
        <v>56</v>
      </c>
      <c r="B16" s="37"/>
      <c r="C16" s="38"/>
      <c r="D16" s="38" t="s">
        <v>62</v>
      </c>
      <c r="E16" s="41" t="s">
        <v>65</v>
      </c>
      <c r="F16" s="40" t="s">
        <v>44</v>
      </c>
      <c r="G16" s="29">
        <f>SUM(I8:I15)</f>
        <v>259004</v>
      </c>
      <c r="H16" s="29">
        <v>0.05</v>
      </c>
      <c r="I16" s="29">
        <f>G16*H16</f>
        <v>12950.2</v>
      </c>
      <c r="J16" s="35"/>
      <c r="K16" s="31"/>
    </row>
    <row r="17" spans="1:11" ht="17">
      <c r="A17" s="109" t="s">
        <v>53</v>
      </c>
      <c r="B17" s="25"/>
      <c r="C17" s="42"/>
      <c r="D17" s="42" t="s">
        <v>89</v>
      </c>
      <c r="E17" s="44" t="s">
        <v>99</v>
      </c>
      <c r="F17" s="45" t="s">
        <v>54</v>
      </c>
      <c r="G17" s="29">
        <v>1000</v>
      </c>
      <c r="H17" s="29">
        <v>2</v>
      </c>
      <c r="I17" s="29">
        <f t="shared" ref="I17" si="3">G17*H17</f>
        <v>2000</v>
      </c>
      <c r="J17" s="30"/>
      <c r="K17" s="31"/>
    </row>
    <row r="18" spans="1:11" ht="17">
      <c r="A18" s="115"/>
      <c r="B18" s="25"/>
      <c r="C18" s="42"/>
      <c r="D18" s="42" t="s">
        <v>89</v>
      </c>
      <c r="E18" s="44" t="s">
        <v>100</v>
      </c>
      <c r="F18" s="45" t="s">
        <v>54</v>
      </c>
      <c r="G18" s="29">
        <v>1800</v>
      </c>
      <c r="H18" s="29">
        <v>2</v>
      </c>
      <c r="I18" s="29">
        <f t="shared" ref="I18" si="4">G18*H18</f>
        <v>3600</v>
      </c>
      <c r="J18" s="30"/>
      <c r="K18" s="31"/>
    </row>
    <row r="19" spans="1:11" ht="19" customHeight="1">
      <c r="A19" s="32" t="s">
        <v>51</v>
      </c>
      <c r="B19" s="37"/>
      <c r="C19" s="38"/>
      <c r="D19" s="38" t="s">
        <v>68</v>
      </c>
      <c r="E19" s="39" t="s">
        <v>69</v>
      </c>
      <c r="F19" s="40" t="s">
        <v>44</v>
      </c>
      <c r="G19" s="29">
        <v>5</v>
      </c>
      <c r="H19" s="29">
        <v>100</v>
      </c>
      <c r="I19" s="29">
        <f t="shared" ref="I19:I20" si="5">G19*H19</f>
        <v>500</v>
      </c>
      <c r="J19" s="87" t="s">
        <v>66</v>
      </c>
      <c r="K19" s="31"/>
    </row>
    <row r="20" spans="1:11" ht="19" customHeight="1">
      <c r="A20" s="32" t="s">
        <v>81</v>
      </c>
      <c r="B20" s="37"/>
      <c r="C20" s="38"/>
      <c r="D20" s="38" t="s">
        <v>86</v>
      </c>
      <c r="E20" s="39" t="s">
        <v>88</v>
      </c>
      <c r="F20" s="40" t="s">
        <v>87</v>
      </c>
      <c r="G20" s="29">
        <v>70</v>
      </c>
      <c r="H20" s="29">
        <v>100</v>
      </c>
      <c r="I20" s="29">
        <f t="shared" si="5"/>
        <v>7000</v>
      </c>
      <c r="J20" s="87"/>
      <c r="K20" s="31"/>
    </row>
    <row r="21" spans="1:11" ht="17">
      <c r="A21" s="89" t="s">
        <v>55</v>
      </c>
      <c r="B21" s="25"/>
      <c r="C21" s="42"/>
      <c r="D21" s="42" t="s">
        <v>79</v>
      </c>
      <c r="E21" s="46" t="s">
        <v>80</v>
      </c>
      <c r="F21" s="45" t="s">
        <v>52</v>
      </c>
      <c r="G21" s="48">
        <v>500</v>
      </c>
      <c r="H21" s="48">
        <v>4</v>
      </c>
      <c r="I21" s="29">
        <f t="shared" ref="I21" si="6">G21*H21</f>
        <v>2000</v>
      </c>
      <c r="J21" s="30"/>
      <c r="K21" s="31"/>
    </row>
    <row r="22" spans="1:11" ht="34">
      <c r="A22" s="32" t="s">
        <v>56</v>
      </c>
      <c r="B22" s="25">
        <v>204</v>
      </c>
      <c r="C22" s="42">
        <v>175</v>
      </c>
      <c r="D22" s="38" t="s">
        <v>62</v>
      </c>
      <c r="E22" s="41" t="s">
        <v>67</v>
      </c>
      <c r="F22" s="45" t="s">
        <v>64</v>
      </c>
      <c r="G22" s="49">
        <f>SUM(I17:I21)</f>
        <v>15100</v>
      </c>
      <c r="H22" s="50">
        <v>0.06</v>
      </c>
      <c r="I22" s="51">
        <f>G22*H22</f>
        <v>906</v>
      </c>
      <c r="J22" s="34"/>
      <c r="K22" s="31"/>
    </row>
    <row r="23" spans="1:11" customFormat="1" ht="17">
      <c r="A23" s="109" t="s">
        <v>70</v>
      </c>
      <c r="B23" s="25"/>
      <c r="C23" s="42"/>
      <c r="D23" s="46" t="s">
        <v>77</v>
      </c>
      <c r="E23" s="46" t="s">
        <v>78</v>
      </c>
      <c r="F23" s="45" t="s">
        <v>73</v>
      </c>
      <c r="G23" s="47">
        <v>500</v>
      </c>
      <c r="H23" s="47">
        <v>6</v>
      </c>
      <c r="I23" s="29">
        <f t="shared" ref="I23:I25" si="7">G23*H23</f>
        <v>3000</v>
      </c>
      <c r="J23" s="30"/>
      <c r="K23" s="31"/>
    </row>
    <row r="24" spans="1:11" ht="17">
      <c r="A24" s="110"/>
      <c r="B24" s="25"/>
      <c r="C24" s="42"/>
      <c r="D24" s="46" t="s">
        <v>74</v>
      </c>
      <c r="E24" s="46" t="s">
        <v>75</v>
      </c>
      <c r="F24" s="45" t="s">
        <v>73</v>
      </c>
      <c r="G24" s="47">
        <v>662</v>
      </c>
      <c r="H24" s="47">
        <v>4</v>
      </c>
      <c r="I24" s="29">
        <f t="shared" si="7"/>
        <v>2648</v>
      </c>
      <c r="J24" s="30"/>
      <c r="K24" s="31"/>
    </row>
    <row r="25" spans="1:11" ht="17">
      <c r="A25" s="110"/>
      <c r="B25" s="25"/>
      <c r="C25" s="42"/>
      <c r="D25" s="46" t="s">
        <v>71</v>
      </c>
      <c r="E25" s="46" t="s">
        <v>76</v>
      </c>
      <c r="F25" s="45" t="s">
        <v>72</v>
      </c>
      <c r="G25" s="47">
        <v>500</v>
      </c>
      <c r="H25" s="47">
        <v>2</v>
      </c>
      <c r="I25" s="29">
        <f t="shared" si="7"/>
        <v>1000</v>
      </c>
      <c r="J25" s="30"/>
      <c r="K25" s="31"/>
    </row>
    <row r="26" spans="1:11" ht="16">
      <c r="A26" s="43"/>
      <c r="B26" s="52"/>
      <c r="C26" s="53"/>
      <c r="D26" s="53"/>
      <c r="E26" s="54"/>
      <c r="F26" s="55"/>
      <c r="G26" s="56"/>
      <c r="H26" s="57" t="s">
        <v>57</v>
      </c>
      <c r="I26" s="58">
        <f>SUM(I8:I25)</f>
        <v>294608.2</v>
      </c>
      <c r="J26" s="59"/>
      <c r="K26" s="60"/>
    </row>
    <row r="27" spans="1:11" ht="16">
      <c r="A27" s="43"/>
      <c r="B27" s="52"/>
      <c r="C27" s="53"/>
      <c r="D27" s="53"/>
      <c r="E27" s="54"/>
      <c r="F27" s="55"/>
      <c r="G27" s="56"/>
      <c r="H27" s="61" t="s">
        <v>58</v>
      </c>
      <c r="I27" s="58">
        <f>I26*0.06</f>
        <v>17676.491999999998</v>
      </c>
      <c r="J27" s="62"/>
      <c r="K27" s="62"/>
    </row>
    <row r="28" spans="1:11" ht="16">
      <c r="A28" s="63"/>
      <c r="B28" s="64"/>
      <c r="C28" s="65"/>
      <c r="D28" s="65"/>
      <c r="E28" s="66"/>
      <c r="F28" s="64"/>
      <c r="G28" s="67"/>
      <c r="H28" s="68" t="s">
        <v>59</v>
      </c>
      <c r="I28" s="58">
        <f>I26+I27</f>
        <v>312284.69200000004</v>
      </c>
      <c r="J28" s="60"/>
      <c r="K28" s="60"/>
    </row>
    <row r="29" spans="1:11" ht="16">
      <c r="A29" s="69" t="s">
        <v>60</v>
      </c>
      <c r="B29" s="70"/>
      <c r="C29" s="71"/>
      <c r="D29" s="71"/>
      <c r="E29" s="72"/>
    </row>
    <row r="31" spans="1:11">
      <c r="J31" s="88"/>
    </row>
  </sheetData>
  <mergeCells count="12">
    <mergeCell ref="A23:A25"/>
    <mergeCell ref="A11:A12"/>
    <mergeCell ref="D11:D12"/>
    <mergeCell ref="A17:A18"/>
    <mergeCell ref="A8:A10"/>
    <mergeCell ref="D8:D10"/>
    <mergeCell ref="A13:A15"/>
    <mergeCell ref="A1:J1"/>
    <mergeCell ref="A2:J2"/>
    <mergeCell ref="A3:J3"/>
    <mergeCell ref="A4:J4"/>
    <mergeCell ref="G6:I6"/>
  </mergeCells>
  <phoneticPr fontId="18" type="noConversion"/>
  <dataValidations count="1">
    <dataValidation type="list" allowBlank="1" showInputMessage="1" showErrorMessage="1" sqref="K8:K25" xr:uid="{87CCD3F6-BB09-D441-A536-E2C55A5FAAB3}">
      <formula1>"Y"</formula1>
    </dataValidation>
  </dataValidation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工作表</vt:lpstr>
      </vt:variant>
      <vt:variant>
        <vt:i4>2</vt:i4>
      </vt:variant>
    </vt:vector>
  </HeadingPairs>
  <TitlesOfParts>
    <vt:vector size="2" baseType="lpstr">
      <vt:lpstr>Summary</vt:lpstr>
      <vt:lpstr>Quotation-上海佘山世贸洲际酒店</vt:lpstr>
    </vt:vector>
  </TitlesOfParts>
  <Company>Amazon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dc:creator>
  <cp:lastModifiedBy>Jie Ma</cp:lastModifiedBy>
  <dcterms:created xsi:type="dcterms:W3CDTF">2024-05-07T10:14:00Z</dcterms:created>
  <dcterms:modified xsi:type="dcterms:W3CDTF">2026-01-19T11:01:05Z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9636B143F8184A8C95E2E6705ACCB76C_13</vt:lpwstr>
  </property>
  <property fmtid="{D5CDD505-2E9C-101B-9397-08002B2CF9AE}" pid="3" name="KSOProductBuildVer">
    <vt:lpwstr>2052-12.1.0.24034</vt:lpwstr>
  </property>
  <property fmtid="{D5CDD505-2E9C-101B-9397-08002B2CF9AE}" pid="4" name="CalculationRule">
    <vt:i4>0</vt:i4>
  </property>
</Properties>
</file>