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86139\Desktop\工作\2020同立\"/>
    </mc:Choice>
  </mc:AlternateContent>
  <xr:revisionPtr revIDLastSave="0" documentId="13_ncr:1_{64F8E76C-F40F-45D9-982B-830247B3F94E}" xr6:coauthVersionLast="45" xr6:coauthVersionMax="45" xr10:uidLastSave="{00000000-0000-0000-0000-000000000000}"/>
  <bookViews>
    <workbookView xWindow="-103" yWindow="-103" windowWidth="16663" windowHeight="8863" tabRatio="910" firstSheet="3" activeTab="3" xr2:uid="{00000000-000D-0000-FFFF-FFFF00000000}"/>
  </bookViews>
  <sheets>
    <sheet name="总览" sheetId="192" state="hidden" r:id="rId1"/>
    <sheet name="上海站" sheetId="190" state="hidden" r:id="rId2"/>
    <sheet name="北京站" sheetId="185" state="hidden" r:id="rId3"/>
    <sheet name="合计" sheetId="200" r:id="rId4"/>
    <sheet name="秦皇岛站" sheetId="198" r:id="rId5"/>
    <sheet name="汕头站" sheetId="204" r:id="rId6"/>
    <sheet name="成都站" sheetId="205" r:id="rId7"/>
    <sheet name="苏州站" sheetId="206" r:id="rId8"/>
  </sheets>
  <definedNames>
    <definedName name="_xlnm.Print_Area" localSheetId="6">成都站!#REF!</definedName>
    <definedName name="_xlnm.Print_Area" localSheetId="4">秦皇岛站!#REF!</definedName>
    <definedName name="_xlnm.Print_Area" localSheetId="5">汕头站!#REF!</definedName>
    <definedName name="_xlnm.Print_Area" localSheetId="7">苏州站!#REF!</definedName>
    <definedName name="_xlnm.Print_Area" localSheetId="0">总览!$A$1:$F$27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206" l="1"/>
  <c r="I29" i="205"/>
  <c r="I33" i="204"/>
  <c r="I35" i="198"/>
  <c r="I28" i="206" l="1"/>
  <c r="I30" i="206"/>
  <c r="I45" i="206" l="1"/>
  <c r="I44" i="206"/>
  <c r="I43" i="206"/>
  <c r="I42" i="206"/>
  <c r="I41" i="206"/>
  <c r="I38" i="206"/>
  <c r="I37" i="206"/>
  <c r="I36" i="206"/>
  <c r="I35" i="206"/>
  <c r="I34" i="206"/>
  <c r="I33" i="206"/>
  <c r="I25" i="206"/>
  <c r="I24" i="206"/>
  <c r="I23" i="206"/>
  <c r="I22" i="206"/>
  <c r="I21" i="206"/>
  <c r="I20" i="206"/>
  <c r="I19" i="206"/>
  <c r="I18" i="206"/>
  <c r="I17" i="206"/>
  <c r="I16" i="206"/>
  <c r="I15" i="206"/>
  <c r="I14" i="206"/>
  <c r="I13" i="206"/>
  <c r="I12" i="206"/>
  <c r="I9" i="206"/>
  <c r="I8" i="206"/>
  <c r="I7" i="206"/>
  <c r="I6" i="206"/>
  <c r="I5" i="206"/>
  <c r="I45" i="205"/>
  <c r="I44" i="205"/>
  <c r="I43" i="205"/>
  <c r="I42" i="205"/>
  <c r="I41" i="205"/>
  <c r="I38" i="205"/>
  <c r="I37" i="205"/>
  <c r="I36" i="205"/>
  <c r="I35" i="205"/>
  <c r="I34" i="205"/>
  <c r="I33" i="205"/>
  <c r="I30" i="205"/>
  <c r="I28" i="205"/>
  <c r="I25" i="205"/>
  <c r="I24" i="205"/>
  <c r="I23" i="205"/>
  <c r="I22" i="205"/>
  <c r="I21" i="205"/>
  <c r="I20" i="205"/>
  <c r="I19" i="205"/>
  <c r="I18" i="205"/>
  <c r="I17" i="205"/>
  <c r="I16" i="205"/>
  <c r="I15" i="205"/>
  <c r="I14" i="205"/>
  <c r="I13" i="205"/>
  <c r="I12" i="205"/>
  <c r="I11" i="205"/>
  <c r="I10" i="205"/>
  <c r="I7" i="205"/>
  <c r="I6" i="205"/>
  <c r="I5" i="205"/>
  <c r="I49" i="204"/>
  <c r="I48" i="204"/>
  <c r="I47" i="204"/>
  <c r="I46" i="204"/>
  <c r="I45" i="204"/>
  <c r="I42" i="204"/>
  <c r="I41" i="204"/>
  <c r="I40" i="204"/>
  <c r="I39" i="204"/>
  <c r="I38" i="204"/>
  <c r="I37" i="204"/>
  <c r="I34" i="204"/>
  <c r="I32" i="204"/>
  <c r="I31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0" i="204"/>
  <c r="I9" i="204"/>
  <c r="I8" i="204"/>
  <c r="I7" i="204"/>
  <c r="I6" i="204"/>
  <c r="I5" i="204"/>
  <c r="I36" i="198"/>
  <c r="I34" i="198"/>
  <c r="I6" i="198"/>
  <c r="I31" i="206" l="1"/>
  <c r="I11" i="204"/>
  <c r="I26" i="206"/>
  <c r="I50" i="204"/>
  <c r="I29" i="204"/>
  <c r="I35" i="204"/>
  <c r="I46" i="206"/>
  <c r="I10" i="206"/>
  <c r="I43" i="204"/>
  <c r="I39" i="205"/>
  <c r="I46" i="205"/>
  <c r="I39" i="206"/>
  <c r="I8" i="205"/>
  <c r="I26" i="205"/>
  <c r="I31" i="205"/>
  <c r="I51" i="198"/>
  <c r="I47" i="198"/>
  <c r="I48" i="198"/>
  <c r="I49" i="198"/>
  <c r="I50" i="198"/>
  <c r="I39" i="198"/>
  <c r="I40" i="198"/>
  <c r="I41" i="198"/>
  <c r="I42" i="198"/>
  <c r="I43" i="198"/>
  <c r="I44" i="198"/>
  <c r="I33" i="198"/>
  <c r="I37" i="198" s="1"/>
  <c r="I15" i="198"/>
  <c r="I16" i="198"/>
  <c r="I17" i="198"/>
  <c r="I18" i="198"/>
  <c r="I19" i="198"/>
  <c r="I20" i="198"/>
  <c r="I21" i="198"/>
  <c r="I22" i="198"/>
  <c r="I23" i="198"/>
  <c r="I24" i="198"/>
  <c r="I25" i="198"/>
  <c r="I26" i="198"/>
  <c r="I27" i="198"/>
  <c r="I28" i="198"/>
  <c r="I29" i="198"/>
  <c r="I30" i="198"/>
  <c r="I14" i="198"/>
  <c r="I5" i="198"/>
  <c r="I7" i="198"/>
  <c r="I8" i="198"/>
  <c r="I9" i="198"/>
  <c r="I10" i="198"/>
  <c r="I11" i="198"/>
  <c r="G46" i="185"/>
  <c r="G45" i="185"/>
  <c r="G44" i="185"/>
  <c r="G42" i="185" s="1"/>
  <c r="G41" i="185"/>
  <c r="G40" i="185"/>
  <c r="G39" i="185"/>
  <c r="G37" i="185" s="1"/>
  <c r="G38" i="185"/>
  <c r="G35" i="185"/>
  <c r="G34" i="185"/>
  <c r="G33" i="185"/>
  <c r="G32" i="185"/>
  <c r="G31" i="185"/>
  <c r="G30" i="185"/>
  <c r="G28" i="185"/>
  <c r="G27" i="185"/>
  <c r="G26" i="185"/>
  <c r="G25" i="185"/>
  <c r="G24" i="185"/>
  <c r="G23" i="185"/>
  <c r="G22" i="185"/>
  <c r="G21" i="185"/>
  <c r="G20" i="185"/>
  <c r="G19" i="185"/>
  <c r="G18" i="185"/>
  <c r="G17" i="185"/>
  <c r="G16" i="185"/>
  <c r="G15" i="185" s="1"/>
  <c r="G14" i="185"/>
  <c r="G13" i="185"/>
  <c r="G12" i="185"/>
  <c r="G11" i="185"/>
  <c r="G10" i="185"/>
  <c r="G9" i="185"/>
  <c r="G8" i="185"/>
  <c r="G5" i="185" s="1"/>
  <c r="G7" i="185"/>
  <c r="G6" i="185"/>
  <c r="G46" i="190"/>
  <c r="G45" i="190"/>
  <c r="G41" i="190" s="1"/>
  <c r="G44" i="190"/>
  <c r="G43" i="190"/>
  <c r="G40" i="190"/>
  <c r="G39" i="190"/>
  <c r="G38" i="190"/>
  <c r="G37" i="190"/>
  <c r="G36" i="190"/>
  <c r="G35" i="190"/>
  <c r="G34" i="190"/>
  <c r="G33" i="190"/>
  <c r="G32" i="190"/>
  <c r="G31" i="190"/>
  <c r="G30" i="190"/>
  <c r="G29" i="190"/>
  <c r="G28" i="190" s="1"/>
  <c r="G27" i="190"/>
  <c r="G26" i="190"/>
  <c r="G25" i="190"/>
  <c r="G24" i="190"/>
  <c r="G23" i="190"/>
  <c r="G22" i="190"/>
  <c r="G21" i="190"/>
  <c r="G20" i="190"/>
  <c r="G19" i="190"/>
  <c r="G18" i="190"/>
  <c r="G17" i="190"/>
  <c r="G16" i="190"/>
  <c r="G15" i="190" s="1"/>
  <c r="G14" i="190"/>
  <c r="G13" i="190"/>
  <c r="G12" i="190"/>
  <c r="G11" i="190"/>
  <c r="G10" i="190"/>
  <c r="G9" i="190"/>
  <c r="G8" i="190"/>
  <c r="G7" i="190"/>
  <c r="G6" i="190"/>
  <c r="C19" i="192"/>
  <c r="G5" i="190"/>
  <c r="G29" i="185"/>
  <c r="G47" i="190" l="1"/>
  <c r="G47" i="185"/>
  <c r="I47" i="206"/>
  <c r="G6" i="200" s="1"/>
  <c r="I51" i="204"/>
  <c r="G4" i="200" s="1"/>
  <c r="I47" i="205"/>
  <c r="G5" i="200" s="1"/>
  <c r="I52" i="198"/>
  <c r="I12" i="198"/>
  <c r="I45" i="198"/>
  <c r="I31" i="198"/>
  <c r="G48" i="185" l="1"/>
  <c r="G50" i="185"/>
  <c r="C18" i="192" s="1"/>
  <c r="G48" i="190"/>
  <c r="G50" i="190" s="1"/>
  <c r="C17" i="192" s="1"/>
  <c r="C20" i="192" s="1"/>
  <c r="I53" i="198"/>
  <c r="G3" i="200" s="1"/>
  <c r="G7" i="200" s="1"/>
  <c r="G8" i="200" s="1"/>
</calcChain>
</file>

<file path=xl/sharedStrings.xml><?xml version="1.0" encoding="utf-8"?>
<sst xmlns="http://schemas.openxmlformats.org/spreadsheetml/2006/main" count="741" uniqueCount="370">
  <si>
    <t>公司名称：</t>
  </si>
  <si>
    <t>德商优尼博览咨询（上海）有限公司</t>
  </si>
  <si>
    <t>联系方式：</t>
  </si>
  <si>
    <t>021-23133500</t>
  </si>
  <si>
    <t>地      址：</t>
  </si>
  <si>
    <t>上海市蒙自路763号丰盛创建大厦28楼</t>
  </si>
  <si>
    <t>邮      编：</t>
  </si>
  <si>
    <t xml:space="preserve">                                           </t>
  </si>
  <si>
    <t xml:space="preserve"> 报  价  单 </t>
  </si>
  <si>
    <r>
      <rPr>
        <b/>
        <sz val="10"/>
        <rFont val="宋体"/>
        <family val="3"/>
        <charset val="134"/>
      </rPr>
      <t>报价日期：</t>
    </r>
    <r>
      <rPr>
        <b/>
        <sz val="10"/>
        <rFont val="微软雅黑"/>
        <family val="2"/>
        <charset val="134"/>
      </rPr>
      <t>2016-7-12</t>
    </r>
  </si>
  <si>
    <t>第3轮</t>
  </si>
  <si>
    <t>收件方：</t>
  </si>
  <si>
    <t>上汽通用汽车</t>
  </si>
  <si>
    <t>发件方：</t>
  </si>
  <si>
    <t>收件人：</t>
  </si>
  <si>
    <t>叶琳</t>
  </si>
  <si>
    <t>发件人：</t>
  </si>
  <si>
    <t>刘昊 Leo Liu</t>
  </si>
  <si>
    <t>电   话：</t>
  </si>
  <si>
    <t>E-mail:</t>
  </si>
  <si>
    <t>lin_ye@saic-gm.com</t>
  </si>
  <si>
    <t>leo.Liu@uniplan.sh.cn</t>
  </si>
  <si>
    <t>凯迪拉克2016 风范外展</t>
  </si>
  <si>
    <t>编号</t>
  </si>
  <si>
    <t>项目</t>
  </si>
  <si>
    <t>报价</t>
  </si>
  <si>
    <t>备注</t>
  </si>
  <si>
    <t>物料改造</t>
  </si>
  <si>
    <t>上海站执行</t>
  </si>
  <si>
    <t>北京站执行</t>
  </si>
  <si>
    <t>鸡蛋车及运营费用</t>
  </si>
  <si>
    <t>总计（不含税价格）</t>
  </si>
  <si>
    <t>最终优惠报价（不含税价格）</t>
  </si>
  <si>
    <t>备注：</t>
  </si>
  <si>
    <r>
      <rPr>
        <sz val="11"/>
        <color theme="1"/>
        <rFont val="Lantinghei TC Heavy"/>
        <family val="1"/>
      </rPr>
      <t>以上</t>
    </r>
    <r>
      <rPr>
        <sz val="11"/>
        <color theme="1"/>
        <rFont val="Lantinghei SC Heavy"/>
        <family val="1"/>
      </rPr>
      <t>报</t>
    </r>
    <r>
      <rPr>
        <sz val="11"/>
        <color theme="1"/>
        <rFont val="Lantinghei TC Heavy"/>
        <family val="1"/>
      </rPr>
      <t>价均</t>
    </r>
    <r>
      <rPr>
        <sz val="11"/>
        <color theme="1"/>
        <rFont val="Lantinghei SC Heavy"/>
        <family val="1"/>
      </rPr>
      <t>为不</t>
    </r>
    <r>
      <rPr>
        <sz val="11"/>
        <color theme="1"/>
        <rFont val="Lantinghei TC Heavy"/>
        <family val="1"/>
      </rPr>
      <t>含</t>
    </r>
    <r>
      <rPr>
        <sz val="11"/>
        <color theme="1"/>
        <rFont val="Lantinghei SC Heavy"/>
        <family val="1"/>
      </rPr>
      <t>税</t>
    </r>
    <r>
      <rPr>
        <sz val="11"/>
        <color theme="1"/>
        <rFont val="Lantinghei TC Heavy"/>
        <family val="1"/>
      </rPr>
      <t xml:space="preserve">价: </t>
    </r>
    <r>
      <rPr>
        <sz val="11"/>
        <color theme="1"/>
        <rFont val="微软雅黑"/>
        <family val="2"/>
        <charset val="134"/>
      </rPr>
      <t>6%</t>
    </r>
    <r>
      <rPr>
        <sz val="11"/>
        <color theme="1"/>
        <rFont val="宋体"/>
        <family val="3"/>
        <charset val="134"/>
      </rPr>
      <t>增值税可抵扣</t>
    </r>
  </si>
  <si>
    <t>本报价有效期至2016年6月10日</t>
  </si>
  <si>
    <r>
      <rPr>
        <b/>
        <sz val="11"/>
        <rFont val="Arial"/>
        <family val="2"/>
      </rPr>
      <t>2016</t>
    </r>
    <r>
      <rPr>
        <b/>
        <sz val="11"/>
        <rFont val="黑体"/>
        <family val="3"/>
        <charset val="134"/>
      </rPr>
      <t>年凯迪拉克移动展厅项目执行运营费用（上海）</t>
    </r>
  </si>
  <si>
    <r>
      <rPr>
        <u/>
        <sz val="9"/>
        <rFont val="黑体"/>
        <family val="3"/>
        <charset val="134"/>
      </rPr>
      <t>供应商</t>
    </r>
    <r>
      <rPr>
        <u/>
        <sz val="9"/>
        <rFont val="Arial"/>
        <family val="2"/>
      </rPr>
      <t xml:space="preserve">/ </t>
    </r>
    <r>
      <rPr>
        <u/>
        <sz val="9"/>
        <rFont val="黑体"/>
        <family val="3"/>
        <charset val="134"/>
      </rPr>
      <t>客户经理</t>
    </r>
    <r>
      <rPr>
        <u/>
        <sz val="9"/>
        <rFont val="Arial"/>
        <family val="2"/>
      </rPr>
      <t xml:space="preserve">             </t>
    </r>
  </si>
  <si>
    <t>优尼营销传播／刘昊 Leo Liu</t>
  </si>
  <si>
    <r>
      <rPr>
        <u/>
        <sz val="9"/>
        <rFont val="黑体"/>
        <family val="3"/>
        <charset val="134"/>
      </rPr>
      <t>项目编号</t>
    </r>
  </si>
  <si>
    <t>活动面积：240平米</t>
  </si>
  <si>
    <r>
      <rPr>
        <u/>
        <sz val="9"/>
        <rFont val="黑体"/>
        <family val="3"/>
        <charset val="134"/>
      </rPr>
      <t>目的地城市</t>
    </r>
  </si>
  <si>
    <t>上海</t>
  </si>
  <si>
    <r>
      <rPr>
        <u/>
        <sz val="9"/>
        <rFont val="黑体"/>
        <family val="3"/>
        <charset val="134"/>
      </rPr>
      <t>地点</t>
    </r>
  </si>
  <si>
    <t>新天地</t>
  </si>
  <si>
    <t>活动时间：TBD，按9天计</t>
  </si>
  <si>
    <r>
      <rPr>
        <b/>
        <sz val="9"/>
        <rFont val="黑体"/>
        <family val="3"/>
        <charset val="134"/>
      </rPr>
      <t>编号</t>
    </r>
  </si>
  <si>
    <r>
      <rPr>
        <b/>
        <sz val="9"/>
        <rFont val="黑体"/>
        <family val="3"/>
        <charset val="134"/>
      </rPr>
      <t>项目</t>
    </r>
  </si>
  <si>
    <r>
      <rPr>
        <b/>
        <sz val="9"/>
        <rFont val="黑体"/>
        <family val="3"/>
        <charset val="134"/>
      </rPr>
      <t>内容</t>
    </r>
  </si>
  <si>
    <r>
      <rPr>
        <b/>
        <sz val="9"/>
        <rFont val="黑体"/>
        <family val="3"/>
        <charset val="134"/>
      </rPr>
      <t>单位</t>
    </r>
  </si>
  <si>
    <r>
      <rPr>
        <b/>
        <sz val="9"/>
        <rFont val="黑体"/>
        <family val="3"/>
        <charset val="134"/>
      </rPr>
      <t>数量</t>
    </r>
  </si>
  <si>
    <r>
      <rPr>
        <b/>
        <sz val="9"/>
        <rFont val="黑体"/>
        <family val="3"/>
        <charset val="134"/>
      </rPr>
      <t>单价</t>
    </r>
  </si>
  <si>
    <r>
      <rPr>
        <b/>
        <sz val="9"/>
        <rFont val="黑体"/>
        <family val="3"/>
        <charset val="134"/>
      </rPr>
      <t>小计</t>
    </r>
  </si>
  <si>
    <r>
      <rPr>
        <b/>
        <sz val="9"/>
        <color indexed="10"/>
        <rFont val="黑体"/>
        <family val="3"/>
        <charset val="134"/>
      </rPr>
      <t>备注</t>
    </r>
  </si>
  <si>
    <r>
      <rPr>
        <b/>
        <u/>
        <sz val="9"/>
        <rFont val="黑体"/>
        <family val="3"/>
        <charset val="134"/>
      </rPr>
      <t>人员费用</t>
    </r>
  </si>
  <si>
    <t>项目管理人员3人（从上海出发）</t>
  </si>
  <si>
    <r>
      <rPr>
        <sz val="9"/>
        <rFont val="黑体"/>
        <family val="3"/>
        <charset val="134"/>
      </rPr>
      <t>城际交通（机票</t>
    </r>
    <r>
      <rPr>
        <sz val="9"/>
        <rFont val="Arial"/>
        <family val="2"/>
      </rPr>
      <t>/</t>
    </r>
    <r>
      <rPr>
        <sz val="9"/>
        <rFont val="黑体"/>
        <family val="3"/>
        <charset val="134"/>
      </rPr>
      <t>长途汽车票</t>
    </r>
    <r>
      <rPr>
        <sz val="9"/>
        <rFont val="Arial"/>
        <family val="2"/>
      </rPr>
      <t>/</t>
    </r>
    <r>
      <rPr>
        <sz val="9"/>
        <rFont val="黑体"/>
        <family val="3"/>
        <charset val="134"/>
      </rPr>
      <t>火车票）</t>
    </r>
  </si>
  <si>
    <t>人次</t>
  </si>
  <si>
    <t>3人展期内项目管理</t>
  </si>
  <si>
    <r>
      <rPr>
        <sz val="9"/>
        <rFont val="黑体"/>
        <family val="3"/>
        <charset val="134"/>
      </rPr>
      <t>住宿费</t>
    </r>
  </si>
  <si>
    <r>
      <rPr>
        <sz val="9"/>
        <rFont val="黑体"/>
        <family val="3"/>
        <charset val="134"/>
      </rPr>
      <t>天</t>
    </r>
  </si>
  <si>
    <r>
      <rPr>
        <sz val="9"/>
        <rFont val="黑体"/>
        <family val="3"/>
        <charset val="134"/>
      </rPr>
      <t>餐饮及通讯补贴</t>
    </r>
  </si>
  <si>
    <r>
      <rPr>
        <sz val="9"/>
        <rFont val="黑体"/>
        <family val="3"/>
        <charset val="134"/>
      </rPr>
      <t>人次</t>
    </r>
  </si>
  <si>
    <r>
      <rPr>
        <sz val="9"/>
        <rFont val="黑体"/>
        <family val="3"/>
        <charset val="134"/>
      </rPr>
      <t>活动</t>
    </r>
    <r>
      <rPr>
        <sz val="9"/>
        <rFont val="Arial"/>
        <family val="2"/>
      </rPr>
      <t>9</t>
    </r>
    <r>
      <rPr>
        <sz val="9"/>
        <rFont val="黑体"/>
        <family val="3"/>
        <charset val="134"/>
      </rPr>
      <t>天时间</t>
    </r>
    <r>
      <rPr>
        <sz val="9"/>
        <rFont val="Arial"/>
        <family val="2"/>
      </rPr>
      <t>,3</t>
    </r>
    <r>
      <rPr>
        <sz val="9"/>
        <rFont val="黑体"/>
        <family val="3"/>
        <charset val="134"/>
      </rPr>
      <t>晚搭建</t>
    </r>
    <r>
      <rPr>
        <sz val="9"/>
        <rFont val="Arial"/>
        <family val="2"/>
      </rPr>
      <t>,2</t>
    </r>
    <r>
      <rPr>
        <sz val="9"/>
        <rFont val="黑体"/>
        <family val="3"/>
        <charset val="134"/>
      </rPr>
      <t>晚拆场</t>
    </r>
    <r>
      <rPr>
        <sz val="9"/>
        <rFont val="Arial"/>
        <family val="2"/>
      </rPr>
      <t>,3</t>
    </r>
    <r>
      <rPr>
        <sz val="9"/>
        <rFont val="黑体"/>
        <family val="3"/>
        <charset val="134"/>
      </rPr>
      <t>人</t>
    </r>
    <r>
      <rPr>
        <sz val="9"/>
        <rFont val="Arial"/>
        <family val="2"/>
      </rPr>
      <t>14</t>
    </r>
    <r>
      <rPr>
        <sz val="9"/>
        <rFont val="黑体"/>
        <family val="3"/>
        <charset val="134"/>
      </rPr>
      <t>天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共计</t>
    </r>
    <r>
      <rPr>
        <sz val="9"/>
        <rFont val="Arial"/>
        <family val="2"/>
      </rPr>
      <t>28</t>
    </r>
    <r>
      <rPr>
        <sz val="9"/>
        <rFont val="黑体"/>
        <family val="3"/>
        <charset val="134"/>
      </rPr>
      <t>人次</t>
    </r>
  </si>
  <si>
    <r>
      <rPr>
        <sz val="9"/>
        <rFont val="黑体"/>
        <family val="3"/>
        <charset val="134"/>
      </rPr>
      <t>搭建工人（从</t>
    </r>
    <r>
      <rPr>
        <sz val="9"/>
        <rFont val="Arial"/>
        <family val="2"/>
      </rPr>
      <t>BJ,SH,CD</t>
    </r>
    <r>
      <rPr>
        <sz val="9"/>
        <rFont val="黑体"/>
        <family val="3"/>
        <charset val="134"/>
      </rPr>
      <t>出发）（含物料搭建人员及</t>
    </r>
    <r>
      <rPr>
        <sz val="9"/>
        <rFont val="Arial"/>
        <family val="2"/>
      </rPr>
      <t>AV</t>
    </r>
    <r>
      <rPr>
        <sz val="9"/>
        <rFont val="黑体"/>
        <family val="3"/>
        <charset val="134"/>
      </rPr>
      <t>控制人员）</t>
    </r>
  </si>
  <si>
    <r>
      <rPr>
        <sz val="9"/>
        <rFont val="黑体"/>
        <family val="3"/>
        <charset val="134"/>
      </rPr>
      <t>城际交通</t>
    </r>
  </si>
  <si>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人搭建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晚+拆除2晚市内交通</t>
    </r>
  </si>
  <si>
    <r>
      <rPr>
        <sz val="9"/>
        <rFont val="黑体"/>
        <family val="3"/>
        <charset val="134"/>
      </rPr>
      <t>人工工资</t>
    </r>
  </si>
  <si>
    <r>
      <rPr>
        <sz val="9"/>
        <rFont val="Arial"/>
        <family val="2"/>
      </rPr>
      <t>20</t>
    </r>
    <r>
      <rPr>
        <sz val="9"/>
        <rFont val="黑体"/>
        <family val="3"/>
        <charset val="134"/>
      </rPr>
      <t>人搭建</t>
    </r>
    <r>
      <rPr>
        <sz val="9"/>
        <rFont val="Arial"/>
        <family val="2"/>
      </rPr>
      <t>3</t>
    </r>
    <r>
      <rPr>
        <sz val="9"/>
        <rFont val="黑体"/>
        <family val="3"/>
        <charset val="134"/>
      </rPr>
      <t>晚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拆场</t>
    </r>
    <r>
      <rPr>
        <sz val="9"/>
        <rFont val="Arial"/>
        <family val="2"/>
      </rPr>
      <t>2</t>
    </r>
    <r>
      <rPr>
        <sz val="9"/>
        <rFont val="黑体"/>
        <family val="3"/>
        <charset val="134"/>
      </rPr>
      <t>晚</t>
    </r>
    <r>
      <rPr>
        <sz val="9"/>
        <rFont val="Arial"/>
        <family val="2"/>
      </rPr>
      <t>,2</t>
    </r>
    <r>
      <rPr>
        <sz val="9"/>
        <rFont val="黑体"/>
        <family val="3"/>
        <charset val="134"/>
      </rPr>
      <t>人</t>
    </r>
    <r>
      <rPr>
        <sz val="9"/>
        <rFont val="Arial"/>
        <family val="2"/>
      </rPr>
      <t>9</t>
    </r>
    <r>
      <rPr>
        <sz val="9"/>
        <rFont val="黑体"/>
        <family val="3"/>
        <charset val="134"/>
      </rPr>
      <t>天展期内现场维护，共</t>
    </r>
    <r>
      <rPr>
        <sz val="9"/>
        <rFont val="Arial"/>
        <family val="2"/>
      </rPr>
      <t>118</t>
    </r>
    <r>
      <rPr>
        <sz val="9"/>
        <rFont val="黑体"/>
        <family val="3"/>
        <charset val="134"/>
      </rPr>
      <t>人次</t>
    </r>
  </si>
  <si>
    <r>
      <rPr>
        <sz val="9"/>
        <rFont val="黑体"/>
        <family val="3"/>
        <charset val="134"/>
      </rPr>
      <t>补贴</t>
    </r>
  </si>
  <si>
    <r>
      <rPr>
        <sz val="9"/>
        <rFont val="黑体"/>
        <family val="3"/>
        <charset val="134"/>
      </rPr>
      <t>交通及餐饮</t>
    </r>
    <r>
      <rPr>
        <sz val="9"/>
        <rFont val="Arial"/>
        <family val="2"/>
      </rPr>
      <t>20</t>
    </r>
    <r>
      <rPr>
        <sz val="9"/>
        <rFont val="黑体"/>
        <family val="3"/>
        <charset val="134"/>
      </rPr>
      <t>人搭建</t>
    </r>
    <r>
      <rPr>
        <sz val="9"/>
        <rFont val="Arial"/>
        <family val="2"/>
      </rPr>
      <t>3</t>
    </r>
    <r>
      <rPr>
        <sz val="9"/>
        <rFont val="黑体"/>
        <family val="3"/>
        <charset val="134"/>
      </rPr>
      <t>晚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拆场</t>
    </r>
    <r>
      <rPr>
        <sz val="9"/>
        <rFont val="Arial"/>
        <family val="2"/>
      </rPr>
      <t>2</t>
    </r>
    <r>
      <rPr>
        <sz val="9"/>
        <rFont val="黑体"/>
        <family val="3"/>
        <charset val="134"/>
      </rPr>
      <t>晚</t>
    </r>
    <r>
      <rPr>
        <sz val="9"/>
        <rFont val="Arial"/>
        <family val="2"/>
      </rPr>
      <t>,4</t>
    </r>
    <r>
      <rPr>
        <sz val="9"/>
        <rFont val="黑体"/>
        <family val="3"/>
        <charset val="134"/>
      </rPr>
      <t>人</t>
    </r>
    <r>
      <rPr>
        <sz val="9"/>
        <rFont val="Arial"/>
        <family val="2"/>
      </rPr>
      <t>9</t>
    </r>
    <r>
      <rPr>
        <sz val="9"/>
        <rFont val="黑体"/>
        <family val="3"/>
        <charset val="134"/>
      </rPr>
      <t>天展期内现场维护，共</t>
    </r>
    <r>
      <rPr>
        <sz val="9"/>
        <rFont val="Arial"/>
        <family val="2"/>
      </rPr>
      <t>136</t>
    </r>
    <r>
      <rPr>
        <sz val="9"/>
        <rFont val="黑体"/>
        <family val="3"/>
        <charset val="134"/>
      </rPr>
      <t>人次</t>
    </r>
  </si>
  <si>
    <t>搬运搭建工人</t>
  </si>
  <si>
    <t>现场人工搬运物料，搭建拆除各10人次</t>
  </si>
  <si>
    <r>
      <rPr>
        <sz val="9"/>
        <rFont val="黑体"/>
        <family val="3"/>
        <charset val="134"/>
      </rPr>
      <t>公众保险</t>
    </r>
  </si>
  <si>
    <r>
      <rPr>
        <sz val="9"/>
        <rFont val="黑体"/>
        <family val="3"/>
        <charset val="134"/>
      </rPr>
      <t>所有搭建人员人身险</t>
    </r>
  </si>
  <si>
    <r>
      <rPr>
        <sz val="9"/>
        <rFont val="黑体"/>
        <family val="3"/>
        <charset val="134"/>
      </rPr>
      <t>站</t>
    </r>
  </si>
  <si>
    <r>
      <rPr>
        <b/>
        <u/>
        <sz val="9"/>
        <rFont val="黑体"/>
        <family val="3"/>
        <charset val="134"/>
      </rPr>
      <t>物料费用</t>
    </r>
  </si>
  <si>
    <r>
      <rPr>
        <sz val="9"/>
        <rFont val="黑体"/>
        <family val="3"/>
        <charset val="134"/>
      </rPr>
      <t>物料维护</t>
    </r>
  </si>
  <si>
    <r>
      <rPr>
        <sz val="9"/>
        <rFont val="黑体"/>
        <family val="3"/>
        <charset val="134"/>
      </rPr>
      <t>印刷物料（美工等）、易损物料维护（</t>
    </r>
    <r>
      <rPr>
        <sz val="9"/>
        <rFont val="Arial"/>
        <family val="2"/>
      </rPr>
      <t>HQI</t>
    </r>
    <r>
      <rPr>
        <sz val="9"/>
        <rFont val="黑体"/>
        <family val="3"/>
        <charset val="134"/>
      </rPr>
      <t>灯泡等）（</t>
    </r>
    <r>
      <rPr>
        <sz val="9"/>
        <rFont val="Arial"/>
        <family val="2"/>
      </rPr>
      <t>300-480</t>
    </r>
    <r>
      <rPr>
        <sz val="9"/>
        <rFont val="黑体"/>
        <family val="3"/>
        <charset val="134"/>
      </rPr>
      <t>平方米）</t>
    </r>
  </si>
  <si>
    <r>
      <rPr>
        <sz val="9"/>
        <rFont val="黑体"/>
        <family val="3"/>
        <charset val="134"/>
      </rPr>
      <t>正常的搭建损耗，物料结构及面板整新</t>
    </r>
    <r>
      <rPr>
        <sz val="9"/>
        <rFont val="Arial"/>
        <family val="2"/>
      </rPr>
      <t>/</t>
    </r>
    <r>
      <rPr>
        <sz val="9"/>
        <rFont val="黑体"/>
        <family val="3"/>
        <charset val="134"/>
      </rPr>
      <t>替换</t>
    </r>
  </si>
  <si>
    <r>
      <rPr>
        <sz val="9"/>
        <rFont val="黑体"/>
        <family val="3"/>
        <charset val="134"/>
      </rPr>
      <t>地毯</t>
    </r>
  </si>
  <si>
    <r>
      <rPr>
        <sz val="9"/>
        <rFont val="黑体"/>
        <family val="3"/>
        <charset val="134"/>
      </rPr>
      <t>展台底部保护地毯</t>
    </r>
  </si>
  <si>
    <r>
      <rPr>
        <sz val="9"/>
        <rFont val="黑体"/>
        <family val="3"/>
        <charset val="134"/>
      </rPr>
      <t>平米</t>
    </r>
  </si>
  <si>
    <t>240平米,20平米备用</t>
  </si>
  <si>
    <r>
      <rPr>
        <sz val="9"/>
        <rFont val="黑体"/>
        <family val="3"/>
        <charset val="134"/>
      </rPr>
      <t>物料包装维修</t>
    </r>
  </si>
  <si>
    <r>
      <rPr>
        <sz val="9"/>
        <rFont val="黑体"/>
        <family val="3"/>
        <charset val="134"/>
      </rPr>
      <t>包装箱及软性保护包装</t>
    </r>
  </si>
  <si>
    <r>
      <rPr>
        <sz val="9"/>
        <rFont val="黑体"/>
        <family val="3"/>
        <charset val="134"/>
      </rPr>
      <t>按照全年预估费用分摊至每站</t>
    </r>
  </si>
  <si>
    <r>
      <rPr>
        <sz val="9"/>
        <rFont val="Arial"/>
        <family val="2"/>
      </rPr>
      <t>Flower</t>
    </r>
    <r>
      <rPr>
        <sz val="9"/>
        <rFont val="黑体"/>
        <family val="3"/>
        <charset val="134"/>
      </rPr>
      <t>鲜花</t>
    </r>
  </si>
  <si>
    <r>
      <rPr>
        <sz val="9"/>
        <rFont val="宋体"/>
        <family val="3"/>
        <charset val="134"/>
      </rPr>
      <t>绣球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每3天更换一次</t>
    </r>
    <r>
      <rPr>
        <sz val="9"/>
        <rFont val="Arial"/>
        <family val="2"/>
      </rPr>
      <t xml:space="preserve"> </t>
    </r>
  </si>
  <si>
    <t>批次</t>
  </si>
  <si>
    <r>
      <rPr>
        <sz val="9"/>
        <rFont val="Arial"/>
        <family val="2"/>
      </rPr>
      <t>VIP</t>
    </r>
    <r>
      <rPr>
        <sz val="9"/>
        <rFont val="黑体"/>
        <family val="3"/>
        <charset val="134"/>
      </rPr>
      <t>休息区，接待台桌花及台花</t>
    </r>
  </si>
  <si>
    <r>
      <rPr>
        <sz val="9"/>
        <rFont val="黑体"/>
        <family val="3"/>
        <charset val="134"/>
      </rPr>
      <t>经销商信息刻字（黑色即时贴）</t>
    </r>
  </si>
  <si>
    <r>
      <rPr>
        <sz val="9"/>
        <rFont val="黑体"/>
        <family val="3"/>
        <charset val="134"/>
      </rPr>
      <t>每站更换</t>
    </r>
  </si>
  <si>
    <r>
      <rPr>
        <sz val="9"/>
        <rFont val="黑体"/>
        <family val="3"/>
        <charset val="134"/>
      </rPr>
      <t>每站根据经销商不同而变更</t>
    </r>
  </si>
  <si>
    <r>
      <rPr>
        <sz val="9"/>
        <rFont val="黑体"/>
        <family val="3"/>
        <charset val="134"/>
      </rPr>
      <t>车牌</t>
    </r>
  </si>
  <si>
    <r>
      <rPr>
        <sz val="9"/>
        <rFont val="黑体"/>
        <family val="3"/>
        <charset val="134"/>
      </rPr>
      <t>每站</t>
    </r>
    <r>
      <rPr>
        <sz val="9"/>
        <rFont val="Arial"/>
        <family val="2"/>
      </rPr>
      <t>6</t>
    </r>
    <r>
      <rPr>
        <sz val="9"/>
        <rFont val="黑体"/>
        <family val="3"/>
        <charset val="134"/>
      </rPr>
      <t>套</t>
    </r>
  </si>
  <si>
    <r>
      <rPr>
        <sz val="9"/>
        <rFont val="黑体"/>
        <family val="3"/>
        <charset val="134"/>
      </rPr>
      <t>铲车租赁</t>
    </r>
  </si>
  <si>
    <r>
      <rPr>
        <sz val="9"/>
        <rFont val="黑体"/>
        <family val="3"/>
        <charset val="134"/>
      </rPr>
      <t>进场、拆场用</t>
    </r>
  </si>
  <si>
    <r>
      <rPr>
        <sz val="9"/>
        <rFont val="黑体"/>
        <family val="3"/>
        <charset val="134"/>
      </rPr>
      <t>服装清洁</t>
    </r>
  </si>
  <si>
    <r>
      <rPr>
        <sz val="9"/>
        <rFont val="黑体"/>
        <family val="3"/>
        <charset val="134"/>
      </rPr>
      <t>礼仪服装清洁</t>
    </r>
  </si>
  <si>
    <t>套</t>
  </si>
  <si>
    <r>
      <rPr>
        <sz val="9"/>
        <rFont val="黑体"/>
        <family val="3"/>
        <charset val="134"/>
      </rPr>
      <t>灭火器</t>
    </r>
  </si>
  <si>
    <r>
      <rPr>
        <sz val="9"/>
        <rFont val="黑体"/>
        <family val="3"/>
        <charset val="134"/>
      </rPr>
      <t>现场消防设备</t>
    </r>
  </si>
  <si>
    <r>
      <rPr>
        <sz val="9"/>
        <rFont val="黑体"/>
        <family val="3"/>
        <charset val="134"/>
      </rPr>
      <t>空气清新剂</t>
    </r>
  </si>
  <si>
    <r>
      <rPr>
        <sz val="9"/>
        <rFont val="黑体"/>
        <family val="3"/>
        <charset val="134"/>
      </rPr>
      <t>货车停车证</t>
    </r>
  </si>
  <si>
    <t>AV费用</t>
  </si>
  <si>
    <t>LED屏幕</t>
  </si>
  <si>
    <t>租赁（宽5m*高2.5m），P3屏16:9显示效果</t>
  </si>
  <si>
    <t>站</t>
  </si>
  <si>
    <r>
      <rPr>
        <sz val="9"/>
        <rFont val="宋体"/>
        <family val="3"/>
        <charset val="134"/>
      </rPr>
      <t>含</t>
    </r>
    <r>
      <rPr>
        <sz val="9"/>
        <rFont val="Arial"/>
        <family val="2"/>
      </rPr>
      <t>9</t>
    </r>
    <r>
      <rPr>
        <sz val="9"/>
        <rFont val="宋体"/>
        <family val="3"/>
        <charset val="134"/>
      </rPr>
      <t>天展期内的</t>
    </r>
    <r>
      <rPr>
        <sz val="9"/>
        <rFont val="Arial"/>
        <family val="2"/>
      </rPr>
      <t>AV</t>
    </r>
    <r>
      <rPr>
        <sz val="9"/>
        <rFont val="宋体"/>
        <family val="3"/>
        <charset val="134"/>
      </rPr>
      <t>搭建及</t>
    </r>
    <r>
      <rPr>
        <sz val="9"/>
        <rFont val="Arial"/>
        <family val="2"/>
      </rPr>
      <t>AV</t>
    </r>
    <r>
      <rPr>
        <sz val="9"/>
        <rFont val="宋体"/>
        <family val="3"/>
        <charset val="134"/>
      </rPr>
      <t>现场人工</t>
    </r>
  </si>
  <si>
    <t>LED配套设备</t>
  </si>
  <si>
    <t>AV专用线缆、SDI高清处理器、EXTRON转换器、硅箱，租赁</t>
  </si>
  <si>
    <t>视频切换器</t>
  </si>
  <si>
    <t>EXTRON ISS 506控台</t>
  </si>
  <si>
    <t>灯控台</t>
  </si>
  <si>
    <t>全频音箱及功放</t>
  </si>
  <si>
    <t>NEXO PS15CROWN XTI4000</t>
  </si>
  <si>
    <t>调音台</t>
  </si>
  <si>
    <t>SOUNDCRAFT FX16</t>
  </si>
  <si>
    <r>
      <rPr>
        <b/>
        <u/>
        <sz val="9"/>
        <rFont val="黑体"/>
        <family val="3"/>
        <charset val="134"/>
      </rPr>
      <t>运输费用</t>
    </r>
  </si>
  <si>
    <r>
      <rPr>
        <sz val="9"/>
        <rFont val="黑体"/>
        <family val="3"/>
        <charset val="134"/>
      </rPr>
      <t>物料运输费（</t>
    </r>
    <r>
      <rPr>
        <sz val="9"/>
        <rFont val="Arial"/>
        <family val="2"/>
      </rPr>
      <t>299</t>
    </r>
    <r>
      <rPr>
        <sz val="9"/>
        <rFont val="黑体"/>
        <family val="3"/>
        <charset val="134"/>
      </rPr>
      <t>平米及以下）</t>
    </r>
  </si>
  <si>
    <r>
      <rPr>
        <sz val="9"/>
        <rFont val="黑体"/>
        <family val="3"/>
        <charset val="134"/>
      </rPr>
      <t>采用</t>
    </r>
    <r>
      <rPr>
        <sz val="9"/>
        <rFont val="Arial"/>
        <family val="2"/>
      </rPr>
      <t>17.5</t>
    </r>
    <r>
      <rPr>
        <sz val="9"/>
        <rFont val="黑体"/>
        <family val="3"/>
        <charset val="134"/>
      </rPr>
      <t>米的加长箱式车（</t>
    </r>
    <r>
      <rPr>
        <sz val="9"/>
        <rFont val="Arial"/>
        <family val="2"/>
      </rPr>
      <t>1</t>
    </r>
    <r>
      <rPr>
        <sz val="9"/>
        <rFont val="黑体"/>
        <family val="3"/>
        <charset val="134"/>
      </rPr>
      <t>辆）来回运输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来回</t>
    </r>
    <r>
      <rPr>
        <sz val="9"/>
        <rFont val="Arial"/>
        <family val="2"/>
      </rPr>
      <t>1200</t>
    </r>
    <r>
      <rPr>
        <sz val="9"/>
        <rFont val="黑体"/>
        <family val="3"/>
        <charset val="134"/>
      </rPr>
      <t>公里</t>
    </r>
  </si>
  <si>
    <r>
      <rPr>
        <sz val="9"/>
        <rFont val="Arial"/>
        <family val="2"/>
      </rPr>
      <t>1</t>
    </r>
    <r>
      <rPr>
        <sz val="9"/>
        <rFont val="黑体"/>
        <family val="3"/>
        <charset val="134"/>
      </rPr>
      <t>车</t>
    </r>
    <r>
      <rPr>
        <sz val="9"/>
        <rFont val="Arial"/>
        <family val="2"/>
      </rPr>
      <t>×</t>
    </r>
    <r>
      <rPr>
        <sz val="9"/>
        <rFont val="黑体"/>
        <family val="3"/>
        <charset val="134"/>
      </rPr>
      <t>公里</t>
    </r>
  </si>
  <si>
    <r>
      <rPr>
        <sz val="9"/>
        <rFont val="黑体"/>
        <family val="3"/>
        <charset val="134"/>
      </rPr>
      <t>物料运输费（</t>
    </r>
    <r>
      <rPr>
        <sz val="9"/>
        <rFont val="Arial"/>
        <family val="2"/>
      </rPr>
      <t>300</t>
    </r>
    <r>
      <rPr>
        <sz val="9"/>
        <rFont val="黑体"/>
        <family val="3"/>
        <charset val="134"/>
      </rPr>
      <t>平米及以上）</t>
    </r>
  </si>
  <si>
    <r>
      <rPr>
        <sz val="9"/>
        <rFont val="黑体"/>
        <family val="3"/>
        <charset val="134"/>
      </rPr>
      <t>采用</t>
    </r>
    <r>
      <rPr>
        <sz val="9"/>
        <rFont val="Arial"/>
        <family val="2"/>
      </rPr>
      <t>12.5</t>
    </r>
    <r>
      <rPr>
        <sz val="9"/>
        <rFont val="黑体"/>
        <family val="3"/>
        <charset val="134"/>
      </rPr>
      <t>米的加长箱式车（</t>
    </r>
    <r>
      <rPr>
        <sz val="9"/>
        <rFont val="Arial"/>
        <family val="2"/>
      </rPr>
      <t>2</t>
    </r>
    <r>
      <rPr>
        <sz val="9"/>
        <rFont val="黑体"/>
        <family val="3"/>
        <charset val="134"/>
      </rPr>
      <t>辆）来回运输</t>
    </r>
    <r>
      <rPr>
        <sz val="9"/>
        <rFont val="Arial"/>
        <family val="2"/>
      </rPr>
      <t>,</t>
    </r>
    <r>
      <rPr>
        <sz val="9"/>
        <rFont val="黑体"/>
        <family val="3"/>
        <charset val="134"/>
      </rPr>
      <t>来回</t>
    </r>
    <r>
      <rPr>
        <sz val="9"/>
        <rFont val="Arial"/>
        <family val="2"/>
      </rPr>
      <t>1200</t>
    </r>
    <r>
      <rPr>
        <sz val="9"/>
        <rFont val="黑体"/>
        <family val="3"/>
        <charset val="134"/>
      </rPr>
      <t>公里</t>
    </r>
  </si>
  <si>
    <r>
      <rPr>
        <sz val="9"/>
        <rFont val="Arial"/>
        <family val="2"/>
      </rPr>
      <t>2</t>
    </r>
    <r>
      <rPr>
        <sz val="9"/>
        <rFont val="黑体"/>
        <family val="3"/>
        <charset val="134"/>
      </rPr>
      <t>车</t>
    </r>
    <r>
      <rPr>
        <sz val="9"/>
        <rFont val="Arial"/>
        <family val="2"/>
      </rPr>
      <t>×</t>
    </r>
    <r>
      <rPr>
        <sz val="9"/>
        <rFont val="黑体"/>
        <family val="3"/>
        <charset val="134"/>
      </rPr>
      <t>公里</t>
    </r>
  </si>
  <si>
    <r>
      <rPr>
        <sz val="9"/>
        <rFont val="黑体"/>
        <family val="3"/>
        <charset val="134"/>
      </rPr>
      <t>市内运输费</t>
    </r>
  </si>
  <si>
    <r>
      <rPr>
        <sz val="9"/>
        <rFont val="黑体"/>
        <family val="3"/>
        <charset val="134"/>
      </rPr>
      <t>市内短驳</t>
    </r>
  </si>
  <si>
    <r>
      <rPr>
        <sz val="9"/>
        <color theme="1"/>
        <rFont val="宋体"/>
        <family val="3"/>
        <charset val="134"/>
      </rPr>
      <t>整体物料分</t>
    </r>
    <r>
      <rPr>
        <sz val="9"/>
        <color theme="1"/>
        <rFont val="Arial"/>
        <family val="2"/>
      </rPr>
      <t>3</t>
    </r>
    <r>
      <rPr>
        <sz val="9"/>
        <color theme="1"/>
        <rFont val="宋体"/>
        <family val="3"/>
        <charset val="134"/>
      </rPr>
      <t>辆</t>
    </r>
    <r>
      <rPr>
        <sz val="9"/>
        <color theme="1"/>
        <rFont val="Arial"/>
        <family val="2"/>
      </rPr>
      <t>9.6m</t>
    </r>
    <r>
      <rPr>
        <sz val="9"/>
        <color theme="1"/>
        <rFont val="宋体"/>
        <family val="3"/>
        <charset val="134"/>
      </rPr>
      <t>货车运进上海市内，搭建拆除各</t>
    </r>
    <r>
      <rPr>
        <sz val="9"/>
        <color theme="1"/>
        <rFont val="Arial"/>
        <family val="2"/>
      </rPr>
      <t>1</t>
    </r>
    <r>
      <rPr>
        <sz val="9"/>
        <color theme="1"/>
        <rFont val="宋体"/>
        <family val="3"/>
        <charset val="134"/>
      </rPr>
      <t>次</t>
    </r>
  </si>
  <si>
    <r>
      <rPr>
        <sz val="9"/>
        <rFont val="黑体"/>
        <family val="3"/>
        <charset val="134"/>
      </rPr>
      <t>车辆停留费</t>
    </r>
  </si>
  <si>
    <r>
      <rPr>
        <sz val="9"/>
        <rFont val="黑体"/>
        <family val="3"/>
        <charset val="134"/>
      </rPr>
      <t>运输车辆活动当地停留费用（每站平均</t>
    </r>
    <r>
      <rPr>
        <sz val="9"/>
        <rFont val="Arial"/>
        <family val="2"/>
      </rPr>
      <t>7</t>
    </r>
    <r>
      <rPr>
        <sz val="9"/>
        <rFont val="黑体"/>
        <family val="3"/>
        <charset val="134"/>
      </rPr>
      <t>天计算）</t>
    </r>
  </si>
  <si>
    <t>鸡蛋车运输</t>
  </si>
  <si>
    <t>北京-上海</t>
  </si>
  <si>
    <t>车</t>
  </si>
  <si>
    <r>
      <rPr>
        <b/>
        <u/>
        <sz val="9"/>
        <rFont val="黑体"/>
        <family val="3"/>
        <charset val="134"/>
      </rPr>
      <t>项目管理费用</t>
    </r>
  </si>
  <si>
    <r>
      <rPr>
        <sz val="9"/>
        <rFont val="黑体"/>
        <family val="3"/>
        <charset val="134"/>
      </rPr>
      <t>项目管理费用</t>
    </r>
    <r>
      <rPr>
        <sz val="9"/>
        <rFont val="Arial"/>
        <family val="2"/>
      </rPr>
      <t xml:space="preserve"> Management fee</t>
    </r>
  </si>
  <si>
    <r>
      <rPr>
        <sz val="9"/>
        <rFont val="黑体"/>
        <family val="3"/>
        <charset val="134"/>
      </rPr>
      <t>设计效果图</t>
    </r>
    <r>
      <rPr>
        <sz val="9"/>
        <rFont val="Arial"/>
        <family val="2"/>
      </rPr>
      <t>effect picture</t>
    </r>
    <r>
      <rPr>
        <sz val="9"/>
        <rFont val="黑体"/>
        <family val="3"/>
        <charset val="134"/>
      </rPr>
      <t>（按场地实际情况出</t>
    </r>
    <r>
      <rPr>
        <sz val="9"/>
        <rFont val="Arial"/>
        <family val="2"/>
      </rPr>
      <t>3D</t>
    </r>
    <r>
      <rPr>
        <sz val="9"/>
        <rFont val="黑体"/>
        <family val="3"/>
        <charset val="134"/>
      </rPr>
      <t>、平面布置图、施工图、电路图等）</t>
    </r>
  </si>
  <si>
    <r>
      <rPr>
        <sz val="9"/>
        <rFont val="黑体"/>
        <family val="3"/>
        <charset val="134"/>
      </rPr>
      <t>经销商前期指导费</t>
    </r>
  </si>
  <si>
    <r>
      <rPr>
        <sz val="9"/>
        <rFont val="黑体"/>
        <family val="3"/>
        <charset val="134"/>
      </rPr>
      <t>项目执行管理（计划、评估）</t>
    </r>
  </si>
  <si>
    <r>
      <rPr>
        <sz val="9"/>
        <rFont val="黑体"/>
        <family val="3"/>
        <charset val="134"/>
      </rPr>
      <t>保险</t>
    </r>
  </si>
  <si>
    <r>
      <rPr>
        <sz val="9"/>
        <rFont val="黑体"/>
        <family val="3"/>
        <charset val="134"/>
      </rPr>
      <t>活动展具、展车、观众保险</t>
    </r>
  </si>
  <si>
    <r>
      <rPr>
        <sz val="9"/>
        <rFont val="黑体"/>
        <family val="3"/>
        <charset val="134"/>
      </rPr>
      <t>备用金</t>
    </r>
  </si>
  <si>
    <t>备用金</t>
  </si>
  <si>
    <r>
      <rPr>
        <b/>
        <sz val="9"/>
        <rFont val="黑体"/>
        <family val="3"/>
        <charset val="134"/>
      </rPr>
      <t>服务费</t>
    </r>
    <r>
      <rPr>
        <b/>
        <sz val="9"/>
        <rFont val="Arial"/>
        <family val="2"/>
      </rPr>
      <t>10%</t>
    </r>
  </si>
  <si>
    <r>
      <rPr>
        <b/>
        <sz val="9"/>
        <rFont val="黑体"/>
        <family val="3"/>
        <charset val="134"/>
      </rPr>
      <t>税收</t>
    </r>
    <r>
      <rPr>
        <b/>
        <sz val="9"/>
        <rFont val="Arial"/>
        <family val="2"/>
      </rPr>
      <t>6%</t>
    </r>
  </si>
  <si>
    <r>
      <rPr>
        <b/>
        <sz val="9"/>
        <rFont val="黑体"/>
        <family val="3"/>
        <charset val="134"/>
      </rPr>
      <t>总计</t>
    </r>
  </si>
  <si>
    <t>2016年凯迪拉克移动展厅项目执行运营费用（北京）</t>
  </si>
  <si>
    <t xml:space="preserve">供应商/ 客户经理             </t>
  </si>
  <si>
    <t>项目编号</t>
  </si>
  <si>
    <r>
      <rPr>
        <sz val="9"/>
        <rFont val="宋体"/>
        <family val="3"/>
        <charset val="134"/>
      </rPr>
      <t>活动面积：</t>
    </r>
    <r>
      <rPr>
        <sz val="9"/>
        <rFont val="微软雅黑"/>
        <family val="2"/>
        <charset val="134"/>
      </rPr>
      <t>270</t>
    </r>
    <r>
      <rPr>
        <sz val="9"/>
        <rFont val="宋体"/>
        <family val="3"/>
        <charset val="134"/>
      </rPr>
      <t>平米</t>
    </r>
  </si>
  <si>
    <t>目的地城市</t>
  </si>
  <si>
    <t>北京</t>
  </si>
  <si>
    <t>地点</t>
  </si>
  <si>
    <t>橙色大厅</t>
  </si>
  <si>
    <t>活动时间：TBD，按8天计</t>
  </si>
  <si>
    <t>内容</t>
  </si>
  <si>
    <t>单位</t>
  </si>
  <si>
    <t>数量</t>
  </si>
  <si>
    <t>单价</t>
  </si>
  <si>
    <t>小计</t>
  </si>
  <si>
    <t>人员费用</t>
  </si>
  <si>
    <t>城际交通（机票/长途汽车票/火车票）</t>
  </si>
  <si>
    <r>
      <rPr>
        <sz val="9"/>
        <color theme="1"/>
        <rFont val="Lantinghei SC Extralight"/>
        <family val="1"/>
      </rPr>
      <t>3人上海</t>
    </r>
    <r>
      <rPr>
        <sz val="9"/>
        <color theme="1"/>
        <rFont val="微软雅黑"/>
        <family val="2"/>
        <charset val="134"/>
      </rPr>
      <t>-</t>
    </r>
    <r>
      <rPr>
        <sz val="9"/>
        <color theme="1"/>
        <rFont val="Lantinghei SC Extralight"/>
        <family val="1"/>
      </rPr>
      <t>北京城际交通</t>
    </r>
    <r>
      <rPr>
        <sz val="9"/>
        <color theme="1"/>
        <rFont val="Microsoft Tai Le"/>
        <family val="2"/>
      </rPr>
      <t>，</t>
    </r>
    <r>
      <rPr>
        <sz val="9"/>
        <color theme="1"/>
        <rFont val="Lantinghei SC Extralight"/>
        <family val="1"/>
      </rPr>
      <t>含搭建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Lantinghei SC Extralight"/>
        <family val="1"/>
      </rPr>
      <t>天</t>
    </r>
    <r>
      <rPr>
        <sz val="9"/>
        <color theme="1"/>
        <rFont val="Microsoft Tai Le"/>
        <family val="2"/>
      </rPr>
      <t>，9</t>
    </r>
    <r>
      <rPr>
        <sz val="9"/>
        <color theme="1"/>
        <rFont val="Lantinghei SC Extralight"/>
        <family val="1"/>
      </rPr>
      <t>天展期</t>
    </r>
  </si>
  <si>
    <t>住宿费</t>
  </si>
  <si>
    <t>天</t>
  </si>
  <si>
    <r>
      <rPr>
        <sz val="9"/>
        <color theme="1"/>
        <rFont val="宋体"/>
        <family val="3"/>
        <charset val="134"/>
      </rPr>
      <t>3人住宿费用，</t>
    </r>
    <r>
      <rPr>
        <sz val="9"/>
        <color theme="1"/>
        <rFont val="微软雅黑"/>
        <family val="2"/>
        <charset val="134"/>
      </rPr>
      <t>13</t>
    </r>
    <r>
      <rPr>
        <sz val="9"/>
        <color theme="1"/>
        <rFont val="宋体"/>
        <family val="3"/>
        <charset val="134"/>
      </rPr>
      <t>晚，共计39人次</t>
    </r>
  </si>
  <si>
    <t>餐饮及通讯补贴</t>
  </si>
  <si>
    <r>
      <rPr>
        <sz val="9"/>
        <rFont val="Lantinghei SC Extralight"/>
        <family val="1"/>
      </rPr>
      <t>活动9天时间</t>
    </r>
    <r>
      <rPr>
        <sz val="9"/>
        <rFont val="微软雅黑"/>
        <family val="2"/>
        <charset val="134"/>
      </rPr>
      <t>,3</t>
    </r>
    <r>
      <rPr>
        <sz val="9"/>
        <rFont val="Lantinghei SC Extralight"/>
        <family val="1"/>
      </rPr>
      <t>天搭建</t>
    </r>
    <r>
      <rPr>
        <sz val="9"/>
        <rFont val="微软雅黑"/>
        <family val="2"/>
        <charset val="134"/>
      </rPr>
      <t>,1</t>
    </r>
    <r>
      <rPr>
        <sz val="9"/>
        <rFont val="Lantinghei SC Extralight"/>
        <family val="1"/>
      </rPr>
      <t>天拆场</t>
    </r>
    <r>
      <rPr>
        <sz val="9"/>
        <rFont val="微软雅黑"/>
        <family val="2"/>
        <charset val="134"/>
      </rPr>
      <t>,3</t>
    </r>
    <r>
      <rPr>
        <sz val="9"/>
        <rFont val="Lantinghei SC Extralight"/>
        <family val="1"/>
      </rPr>
      <t>人</t>
    </r>
    <r>
      <rPr>
        <sz val="9"/>
        <rFont val="微软雅黑"/>
        <family val="2"/>
        <charset val="134"/>
      </rPr>
      <t>13</t>
    </r>
    <r>
      <rPr>
        <sz val="9"/>
        <rFont val="Lantinghei SC Extralight"/>
        <family val="1"/>
      </rPr>
      <t>天</t>
    </r>
    <r>
      <rPr>
        <sz val="9"/>
        <rFont val="微软雅黑"/>
        <family val="2"/>
        <charset val="134"/>
      </rPr>
      <t>,</t>
    </r>
    <r>
      <rPr>
        <sz val="9"/>
        <rFont val="Lantinghei SC Extralight"/>
        <family val="1"/>
      </rPr>
      <t>共计39人次</t>
    </r>
  </si>
  <si>
    <t>搭建工人（从SH,CD出发）（含物料搭建人员及AV控制人员）</t>
  </si>
  <si>
    <t>城际交通</t>
  </si>
  <si>
    <r>
      <rPr>
        <sz val="9"/>
        <rFont val="微软雅黑"/>
        <family val="2"/>
        <charset val="134"/>
      </rPr>
      <t>20</t>
    </r>
    <r>
      <rPr>
        <sz val="9"/>
        <rFont val="宋体"/>
        <family val="3"/>
        <charset val="134"/>
      </rPr>
      <t>人搭建</t>
    </r>
    <r>
      <rPr>
        <sz val="9"/>
        <rFont val="微软雅黑"/>
        <family val="2"/>
        <charset val="134"/>
      </rPr>
      <t>3</t>
    </r>
    <r>
      <rPr>
        <sz val="9"/>
        <rFont val="宋体"/>
        <family val="3"/>
        <charset val="134"/>
      </rPr>
      <t>晚</t>
    </r>
    <r>
      <rPr>
        <sz val="9"/>
        <rFont val="微软雅黑"/>
        <family val="2"/>
        <charset val="134"/>
      </rPr>
      <t>+</t>
    </r>
    <r>
      <rPr>
        <sz val="9"/>
        <rFont val="宋体"/>
        <family val="3"/>
        <charset val="134"/>
      </rPr>
      <t>拆除1晚市内交通</t>
    </r>
  </si>
  <si>
    <t>人工工资</t>
  </si>
  <si>
    <r>
      <rPr>
        <sz val="9"/>
        <rFont val="微软雅黑"/>
        <family val="2"/>
        <charset val="134"/>
      </rPr>
      <t>20</t>
    </r>
    <r>
      <rPr>
        <sz val="9"/>
        <rFont val="Lantinghei SC Extralight"/>
        <family val="1"/>
      </rPr>
      <t>人搭建</t>
    </r>
    <r>
      <rPr>
        <sz val="9"/>
        <rFont val="微软雅黑"/>
        <family val="2"/>
        <charset val="134"/>
      </rPr>
      <t>3</t>
    </r>
    <r>
      <rPr>
        <sz val="9"/>
        <rFont val="Lantinghei SC Extralight"/>
        <family val="1"/>
      </rPr>
      <t>晚</t>
    </r>
    <r>
      <rPr>
        <sz val="9"/>
        <rFont val="微软雅黑"/>
        <family val="2"/>
        <charset val="134"/>
      </rPr>
      <t>,</t>
    </r>
    <r>
      <rPr>
        <sz val="9"/>
        <rFont val="Lantinghei SC Extralight"/>
        <family val="1"/>
      </rPr>
      <t>拆场1晚</t>
    </r>
    <r>
      <rPr>
        <sz val="9"/>
        <rFont val="微软雅黑"/>
        <family val="2"/>
        <charset val="134"/>
      </rPr>
      <t>,2</t>
    </r>
    <r>
      <rPr>
        <sz val="9"/>
        <rFont val="Lantinghei SC Extralight"/>
        <family val="1"/>
      </rPr>
      <t>人9天展期内现场维护</t>
    </r>
    <r>
      <rPr>
        <sz val="9"/>
        <rFont val="Microsoft Tai Le"/>
        <family val="2"/>
      </rPr>
      <t>，</t>
    </r>
    <r>
      <rPr>
        <sz val="9"/>
        <rFont val="Lantinghei SC Extralight"/>
        <family val="1"/>
      </rPr>
      <t>共98人次</t>
    </r>
  </si>
  <si>
    <t>补贴</t>
  </si>
  <si>
    <r>
      <rPr>
        <sz val="9"/>
        <rFont val="微软雅黑"/>
        <family val="2"/>
        <charset val="134"/>
      </rPr>
      <t>20</t>
    </r>
    <r>
      <rPr>
        <sz val="9"/>
        <rFont val="Lantinghei SC Extralight"/>
        <family val="1"/>
      </rPr>
      <t>人搭建</t>
    </r>
    <r>
      <rPr>
        <sz val="9"/>
        <rFont val="微软雅黑"/>
        <family val="2"/>
        <charset val="134"/>
      </rPr>
      <t>3</t>
    </r>
    <r>
      <rPr>
        <sz val="9"/>
        <rFont val="Lantinghei SC Extralight"/>
        <family val="1"/>
      </rPr>
      <t>天</t>
    </r>
    <r>
      <rPr>
        <sz val="9"/>
        <rFont val="微软雅黑"/>
        <family val="2"/>
        <charset val="134"/>
      </rPr>
      <t>,</t>
    </r>
    <r>
      <rPr>
        <sz val="9"/>
        <rFont val="Lantinghei SC Extralight"/>
        <family val="1"/>
      </rPr>
      <t>拆场</t>
    </r>
    <r>
      <rPr>
        <sz val="9"/>
        <rFont val="微软雅黑"/>
        <family val="2"/>
        <charset val="134"/>
      </rPr>
      <t>1</t>
    </r>
    <r>
      <rPr>
        <sz val="9"/>
        <rFont val="Lantinghei SC Extralight"/>
        <family val="1"/>
      </rPr>
      <t>天</t>
    </r>
    <r>
      <rPr>
        <sz val="9"/>
        <rFont val="微软雅黑"/>
        <family val="2"/>
        <charset val="134"/>
      </rPr>
      <t>,2</t>
    </r>
    <r>
      <rPr>
        <sz val="9"/>
        <rFont val="宋体"/>
        <family val="3"/>
        <charset val="134"/>
      </rPr>
      <t>人</t>
    </r>
    <r>
      <rPr>
        <sz val="9"/>
        <rFont val="微软雅黑"/>
        <family val="2"/>
        <charset val="134"/>
      </rPr>
      <t>9</t>
    </r>
    <r>
      <rPr>
        <sz val="9"/>
        <rFont val="Lantinghei SC Extralight"/>
        <family val="1"/>
      </rPr>
      <t>天展期内现场维护</t>
    </r>
    <r>
      <rPr>
        <sz val="9"/>
        <rFont val="Microsoft Tai Le"/>
        <family val="2"/>
      </rPr>
      <t>，</t>
    </r>
    <r>
      <rPr>
        <sz val="9"/>
        <rFont val="Lantinghei SC Extralight"/>
        <family val="1"/>
      </rPr>
      <t>共98人次</t>
    </r>
  </si>
  <si>
    <t>公众保险</t>
  </si>
  <si>
    <t>所有搭建人员人身险</t>
  </si>
  <si>
    <t>20人搭建人员人身险</t>
  </si>
  <si>
    <t>物料费用</t>
  </si>
  <si>
    <t>物料维护</t>
  </si>
  <si>
    <t>印刷物料（美工等）、易损物料维护（HQI灯泡等）（300-480平方米）</t>
  </si>
  <si>
    <t>围栏喷绘布</t>
  </si>
  <si>
    <t>正常的搭建损耗，物料结构及面板整新/替换</t>
  </si>
  <si>
    <t>地面PVC材料更换</t>
  </si>
  <si>
    <t>地毯</t>
  </si>
  <si>
    <t>展台底部保护地毯</t>
  </si>
  <si>
    <t>平米</t>
  </si>
  <si>
    <t>物料包装维修</t>
  </si>
  <si>
    <t>包装箱及软性保护包装</t>
  </si>
  <si>
    <t>按照全年预估费用分摊至每站</t>
  </si>
  <si>
    <t>Flower鲜花</t>
  </si>
  <si>
    <t>VIP休息区，接待台桌花及台花</t>
  </si>
  <si>
    <t>经销商信息刻字（黑色即时贴）</t>
  </si>
  <si>
    <t>每站更换</t>
  </si>
  <si>
    <t>每站根据经销商不同而变更</t>
  </si>
  <si>
    <t>车牌</t>
  </si>
  <si>
    <t>每站6套</t>
  </si>
  <si>
    <t>铲车租赁</t>
  </si>
  <si>
    <t>进场、拆场用</t>
  </si>
  <si>
    <t>服装清洁</t>
  </si>
  <si>
    <t>礼仪服装清洁</t>
  </si>
  <si>
    <t>灭火器</t>
  </si>
  <si>
    <t>现场消防设备</t>
  </si>
  <si>
    <t>空气清新剂</t>
  </si>
  <si>
    <t>展车停车费</t>
  </si>
  <si>
    <t>进场</t>
  </si>
  <si>
    <t>货车停车证</t>
  </si>
  <si>
    <t>60寸等离子</t>
  </si>
  <si>
    <t>台</t>
  </si>
  <si>
    <r>
      <rPr>
        <sz val="9"/>
        <rFont val="宋体"/>
        <family val="3"/>
        <charset val="134"/>
      </rPr>
      <t>含9天展期内的</t>
    </r>
    <r>
      <rPr>
        <sz val="9"/>
        <rFont val="微软雅黑"/>
        <family val="2"/>
        <charset val="134"/>
      </rPr>
      <t>AV</t>
    </r>
    <r>
      <rPr>
        <sz val="9"/>
        <rFont val="宋体"/>
        <family val="3"/>
        <charset val="134"/>
      </rPr>
      <t>搭建及</t>
    </r>
    <r>
      <rPr>
        <sz val="9"/>
        <rFont val="微软雅黑"/>
        <family val="2"/>
        <charset val="134"/>
      </rPr>
      <t>AV</t>
    </r>
    <r>
      <rPr>
        <sz val="9"/>
        <rFont val="宋体"/>
        <family val="3"/>
        <charset val="134"/>
      </rPr>
      <t>现场人工</t>
    </r>
  </si>
  <si>
    <t>60寸等离子配套设备</t>
  </si>
  <si>
    <t>运输费用</t>
  </si>
  <si>
    <t>物料运输费（299平米及以下）</t>
  </si>
  <si>
    <t>采用17.5米的加长箱式车（1辆）来回运输,来回1200公里</t>
  </si>
  <si>
    <t>1车×公里</t>
  </si>
  <si>
    <t>12.5m车2辆上海-北京往返运输</t>
  </si>
  <si>
    <t>物料运输费（300平米及以上）</t>
  </si>
  <si>
    <t>采用12.5米的加长箱式车（2辆）来回运输,来回1200公里</t>
  </si>
  <si>
    <t>市内运输费</t>
  </si>
  <si>
    <t>市内短驳</t>
  </si>
  <si>
    <t>车辆停留费</t>
  </si>
  <si>
    <t>运输车辆活动当地停留费用（每站平均7天计算）</t>
  </si>
  <si>
    <t>项目管理费用</t>
  </si>
  <si>
    <t>项目管理费用 Management fee</t>
  </si>
  <si>
    <t>设计效果图effect picture（按场地实际情况出3D、平面布置图、施工图、电路图等）</t>
  </si>
  <si>
    <t>经销商前期指导费</t>
  </si>
  <si>
    <t>项目执行管理（计划、评估）</t>
  </si>
  <si>
    <t>服务费10%</t>
  </si>
  <si>
    <t>税收6%</t>
  </si>
  <si>
    <t>总计</t>
  </si>
  <si>
    <t>小计：</t>
  </si>
  <si>
    <t>合计：</t>
  </si>
  <si>
    <t>规格/备注</t>
    <phoneticPr fontId="66" type="noConversion"/>
  </si>
  <si>
    <t>试驾部分</t>
    <phoneticPr fontId="66" type="noConversion"/>
  </si>
  <si>
    <t>㎡</t>
    <phoneticPr fontId="66" type="noConversion"/>
  </si>
  <si>
    <t>天数</t>
    <phoneticPr fontId="66" type="noConversion"/>
  </si>
  <si>
    <t>LED屏底座</t>
    <phoneticPr fontId="66" type="noConversion"/>
  </si>
  <si>
    <t>m</t>
    <phoneticPr fontId="66" type="noConversion"/>
  </si>
  <si>
    <t>套</t>
    <phoneticPr fontId="66" type="noConversion"/>
  </si>
  <si>
    <t>W800mm*H2000mm</t>
    <phoneticPr fontId="16" type="noConversion"/>
  </si>
  <si>
    <t>酒店签到背板</t>
    <phoneticPr fontId="66" type="noConversion"/>
  </si>
  <si>
    <t>L5000mm*H3000mm</t>
    <phoneticPr fontId="16" type="noConversion"/>
  </si>
  <si>
    <t>物料运输</t>
    <phoneticPr fontId="66" type="noConversion"/>
  </si>
  <si>
    <t>辆</t>
    <phoneticPr fontId="66" type="noConversion"/>
  </si>
  <si>
    <t>人</t>
    <phoneticPr fontId="66" type="noConversion"/>
  </si>
  <si>
    <t>间</t>
    <phoneticPr fontId="66" type="noConversion"/>
  </si>
  <si>
    <t>搭建工人人工</t>
    <phoneticPr fontId="66" type="noConversion"/>
  </si>
  <si>
    <t>搭建工人交通</t>
    <phoneticPr fontId="66" type="noConversion"/>
  </si>
  <si>
    <t>搭建工人住宿</t>
    <phoneticPr fontId="66" type="noConversion"/>
  </si>
  <si>
    <t>搭建工人餐补</t>
    <phoneticPr fontId="66" type="noConversion"/>
  </si>
  <si>
    <t>AV设备</t>
    <phoneticPr fontId="66" type="noConversion"/>
  </si>
  <si>
    <t>AV设备</t>
    <phoneticPr fontId="66" type="noConversion"/>
  </si>
  <si>
    <t xml:space="preserve">P3LED显示屏 </t>
    <phoneticPr fontId="16" type="noConversion"/>
  </si>
  <si>
    <t>LED控制器</t>
    <phoneticPr fontId="16" type="noConversion"/>
  </si>
  <si>
    <t>50寸液晶反看电视机</t>
    <phoneticPr fontId="16" type="noConversion"/>
  </si>
  <si>
    <t xml:space="preserve">笔记本电脑 </t>
    <phoneticPr fontId="16" type="noConversion"/>
  </si>
  <si>
    <t>笔记本电脑</t>
    <phoneticPr fontId="16" type="noConversion"/>
  </si>
  <si>
    <t xml:space="preserve">翻页提示器套装  </t>
    <phoneticPr fontId="16" type="noConversion"/>
  </si>
  <si>
    <t>㎡</t>
    <phoneticPr fontId="66" type="noConversion"/>
  </si>
  <si>
    <t xml:space="preserve">台 </t>
    <phoneticPr fontId="16" type="noConversion"/>
  </si>
  <si>
    <t>台</t>
    <phoneticPr fontId="16" type="noConversion"/>
  </si>
  <si>
    <t>个</t>
    <phoneticPr fontId="16" type="noConversion"/>
  </si>
  <si>
    <t>全频音箱</t>
    <phoneticPr fontId="16" type="noConversion"/>
  </si>
  <si>
    <t xml:space="preserve">功率放大器 </t>
    <phoneticPr fontId="16" type="noConversion"/>
  </si>
  <si>
    <t xml:space="preserve">数字调音台(32路)     </t>
    <phoneticPr fontId="16" type="noConversion"/>
  </si>
  <si>
    <t>无线话筒</t>
    <phoneticPr fontId="16" type="noConversion"/>
  </si>
  <si>
    <t>笔记本电脑</t>
    <phoneticPr fontId="16" type="noConversion"/>
  </si>
  <si>
    <t xml:space="preserve">对讲机 </t>
    <phoneticPr fontId="16" type="noConversion"/>
  </si>
  <si>
    <t xml:space="preserve">只 </t>
    <phoneticPr fontId="16" type="noConversion"/>
  </si>
  <si>
    <t xml:space="preserve">台 </t>
    <phoneticPr fontId="16" type="noConversion"/>
  </si>
  <si>
    <t xml:space="preserve">个 </t>
    <phoneticPr fontId="16" type="noConversion"/>
  </si>
  <si>
    <t>面光灯(4500色温）</t>
    <phoneticPr fontId="16" type="noConversion"/>
  </si>
  <si>
    <t>调光台</t>
    <phoneticPr fontId="16" type="noConversion"/>
  </si>
  <si>
    <t>信号分配放大器
Distribution Amplifier</t>
    <phoneticPr fontId="16" type="noConversion"/>
  </si>
  <si>
    <t>Truss  灯光架</t>
    <phoneticPr fontId="16" type="noConversion"/>
  </si>
  <si>
    <t xml:space="preserve">支 </t>
    <phoneticPr fontId="16" type="noConversion"/>
  </si>
  <si>
    <t xml:space="preserve">台 </t>
    <phoneticPr fontId="16" type="noConversion"/>
  </si>
  <si>
    <t xml:space="preserve">米 </t>
    <phoneticPr fontId="16" type="noConversion"/>
  </si>
  <si>
    <t xml:space="preserve">住宿 </t>
    <phoneticPr fontId="16" type="noConversion"/>
  </si>
  <si>
    <t>执行人员</t>
    <phoneticPr fontId="66" type="noConversion"/>
  </si>
  <si>
    <t>人</t>
    <phoneticPr fontId="66" type="noConversion"/>
  </si>
  <si>
    <t>试驾教练住宿</t>
    <phoneticPr fontId="66" type="noConversion"/>
  </si>
  <si>
    <t>试驾教练餐补</t>
    <phoneticPr fontId="66" type="noConversion"/>
  </si>
  <si>
    <t>摄影摄像住宿</t>
    <phoneticPr fontId="66" type="noConversion"/>
  </si>
  <si>
    <t>摄影摄像餐补</t>
    <phoneticPr fontId="66" type="noConversion"/>
  </si>
  <si>
    <t>执行人员住宿</t>
    <phoneticPr fontId="66" type="noConversion"/>
  </si>
  <si>
    <t>执行人员餐补</t>
    <phoneticPr fontId="66" type="noConversion"/>
  </si>
  <si>
    <t>台</t>
    <phoneticPr fontId="66" type="noConversion"/>
  </si>
  <si>
    <t>软体部分</t>
    <phoneticPr fontId="66" type="noConversion"/>
  </si>
  <si>
    <t>硬体制作搭建</t>
    <phoneticPr fontId="66" type="noConversion"/>
  </si>
  <si>
    <t>发车区水牌</t>
    <phoneticPr fontId="66" type="noConversion"/>
  </si>
  <si>
    <t>人</t>
    <phoneticPr fontId="66" type="noConversion"/>
  </si>
  <si>
    <t>W4m*H2.5m</t>
    <phoneticPr fontId="66" type="noConversion"/>
  </si>
  <si>
    <t>餐补</t>
    <phoneticPr fontId="66" type="noConversion"/>
  </si>
  <si>
    <t>人员交通</t>
    <phoneticPr fontId="16" type="noConversion"/>
  </si>
  <si>
    <t>前期探路部分</t>
    <phoneticPr fontId="66" type="noConversion"/>
  </si>
  <si>
    <t>教练住宿</t>
    <phoneticPr fontId="66" type="noConversion"/>
  </si>
  <si>
    <t>教练餐补</t>
    <phoneticPr fontId="66" type="noConversion"/>
  </si>
  <si>
    <t xml:space="preserve">住宿 </t>
    <phoneticPr fontId="16" type="noConversion"/>
  </si>
  <si>
    <t>餐补</t>
    <phoneticPr fontId="66" type="noConversion"/>
  </si>
  <si>
    <t>景区</t>
    <phoneticPr fontId="66" type="noConversion"/>
  </si>
  <si>
    <t>间</t>
    <phoneticPr fontId="66" type="noConversion"/>
  </si>
  <si>
    <t>路线过路费门票</t>
    <phoneticPr fontId="66" type="noConversion"/>
  </si>
  <si>
    <t>编号</t>
    <phoneticPr fontId="16" type="noConversion"/>
  </si>
  <si>
    <t>项目</t>
    <phoneticPr fontId="16" type="noConversion"/>
  </si>
  <si>
    <t>价格</t>
    <phoneticPr fontId="16" type="noConversion"/>
  </si>
  <si>
    <t>1</t>
    <phoneticPr fontId="16" type="noConversion"/>
  </si>
  <si>
    <t>合计 Sum</t>
    <phoneticPr fontId="16" type="noConversion"/>
  </si>
  <si>
    <t>单价</t>
    <phoneticPr fontId="66" type="noConversion"/>
  </si>
  <si>
    <t>总价</t>
    <phoneticPr fontId="66" type="noConversion"/>
  </si>
  <si>
    <t>秦皇岛试驾</t>
    <phoneticPr fontId="16" type="noConversion"/>
  </si>
  <si>
    <t>汕头试驾</t>
    <phoneticPr fontId="16" type="noConversion"/>
  </si>
  <si>
    <t>成都试驾</t>
    <phoneticPr fontId="16" type="noConversion"/>
  </si>
  <si>
    <t>苏州试驾</t>
    <phoneticPr fontId="16" type="noConversion"/>
  </si>
  <si>
    <t>L5000mm</t>
    <phoneticPr fontId="16" type="noConversion"/>
  </si>
  <si>
    <t>LED屏框架</t>
    <phoneticPr fontId="66" type="noConversion"/>
  </si>
  <si>
    <t>L5000mm*H2500mm</t>
    <phoneticPr fontId="66" type="noConversion"/>
  </si>
  <si>
    <t>m</t>
    <phoneticPr fontId="66" type="noConversion"/>
  </si>
  <si>
    <t>电视机背架</t>
    <phoneticPr fontId="66" type="noConversion"/>
  </si>
  <si>
    <t>个</t>
    <phoneticPr fontId="66" type="noConversion"/>
  </si>
  <si>
    <t>5.4m货车</t>
    <phoneticPr fontId="66" type="noConversion"/>
  </si>
  <si>
    <t>驾车</t>
    <phoneticPr fontId="66" type="noConversion"/>
  </si>
  <si>
    <t>秦皇岛山海关</t>
    <phoneticPr fontId="66" type="noConversion"/>
  </si>
  <si>
    <t>张</t>
    <phoneticPr fontId="66" type="noConversion"/>
  </si>
  <si>
    <t>黄金海岸进车拍摄场地费</t>
    <phoneticPr fontId="66" type="noConversion"/>
  </si>
  <si>
    <t>台</t>
    <phoneticPr fontId="66" type="noConversion"/>
  </si>
  <si>
    <t>黄金海岸烧烤互动场地费</t>
    <phoneticPr fontId="66" type="noConversion"/>
  </si>
  <si>
    <t>个</t>
    <phoneticPr fontId="66" type="noConversion"/>
  </si>
  <si>
    <t>试驾互动部分</t>
    <phoneticPr fontId="66" type="noConversion"/>
  </si>
  <si>
    <t>渔船近海互动</t>
    <phoneticPr fontId="66" type="noConversion"/>
  </si>
  <si>
    <t>船</t>
    <phoneticPr fontId="66" type="noConversion"/>
  </si>
  <si>
    <t>硬体制作</t>
    <phoneticPr fontId="66" type="noConversion"/>
  </si>
  <si>
    <t>硬体制作</t>
    <phoneticPr fontId="66" type="noConversion"/>
  </si>
  <si>
    <t>南澳岛车辆进岛过桥费</t>
    <phoneticPr fontId="66" type="noConversion"/>
  </si>
  <si>
    <t>九溪澳沙滩烧烤场地费</t>
    <phoneticPr fontId="66" type="noConversion"/>
  </si>
  <si>
    <t>温江桂花村桂花节门票</t>
    <phoneticPr fontId="66" type="noConversion"/>
  </si>
  <si>
    <t>人</t>
    <phoneticPr fontId="66" type="noConversion"/>
  </si>
  <si>
    <t>桂花园进车场地费</t>
    <phoneticPr fontId="66" type="noConversion"/>
  </si>
  <si>
    <t>苏州窑上村桂花美食互动</t>
    <phoneticPr fontId="66" type="noConversion"/>
  </si>
  <si>
    <t>别克试驾秦皇岛部分</t>
    <phoneticPr fontId="66" type="noConversion"/>
  </si>
  <si>
    <t>序号</t>
    <phoneticPr fontId="66" type="noConversion"/>
  </si>
  <si>
    <t>项目</t>
    <phoneticPr fontId="66" type="noConversion"/>
  </si>
  <si>
    <t>内容</t>
    <phoneticPr fontId="66" type="noConversion"/>
  </si>
  <si>
    <t>规格</t>
    <phoneticPr fontId="66" type="noConversion"/>
  </si>
  <si>
    <t>制作搭建</t>
    <phoneticPr fontId="66" type="noConversion"/>
  </si>
  <si>
    <t>舞美设备</t>
    <phoneticPr fontId="66" type="noConversion"/>
  </si>
  <si>
    <t>互动体验</t>
    <phoneticPr fontId="66" type="noConversion"/>
  </si>
  <si>
    <t>工作执行</t>
    <phoneticPr fontId="66" type="noConversion"/>
  </si>
  <si>
    <t>食宿费用</t>
    <phoneticPr fontId="66" type="noConversion"/>
  </si>
  <si>
    <t>别克试驾汕头部分</t>
    <phoneticPr fontId="66" type="noConversion"/>
  </si>
  <si>
    <t>序号</t>
    <phoneticPr fontId="66" type="noConversion"/>
  </si>
  <si>
    <t>项目</t>
    <phoneticPr fontId="66" type="noConversion"/>
  </si>
  <si>
    <t>内容</t>
    <phoneticPr fontId="66" type="noConversion"/>
  </si>
  <si>
    <t>规格</t>
    <phoneticPr fontId="66" type="noConversion"/>
  </si>
  <si>
    <t>食宿费用</t>
    <phoneticPr fontId="66" type="noConversion"/>
  </si>
  <si>
    <t>食宿费用</t>
    <phoneticPr fontId="66" type="noConversion"/>
  </si>
  <si>
    <t>序号</t>
    <phoneticPr fontId="66" type="noConversion"/>
  </si>
  <si>
    <t>项目</t>
    <phoneticPr fontId="66" type="noConversion"/>
  </si>
  <si>
    <t>内容</t>
    <phoneticPr fontId="66" type="noConversion"/>
  </si>
  <si>
    <t>规格</t>
    <phoneticPr fontId="66" type="noConversion"/>
  </si>
  <si>
    <t>食宿部分</t>
    <phoneticPr fontId="66" type="noConversion"/>
  </si>
  <si>
    <t>别克试驾成都部分</t>
    <phoneticPr fontId="66" type="noConversion"/>
  </si>
  <si>
    <t>别克试驾苏州部分</t>
    <phoneticPr fontId="66" type="noConversion"/>
  </si>
  <si>
    <t>序号</t>
    <phoneticPr fontId="66" type="noConversion"/>
  </si>
  <si>
    <t>北京康辉会展别克试驾报价单</t>
    <phoneticPr fontId="66" type="noConversion"/>
  </si>
  <si>
    <t>优惠合计 Sum</t>
    <phoneticPr fontId="16" type="noConversion"/>
  </si>
  <si>
    <t>不含增值税6%</t>
    <phoneticPr fontId="16" type="noConversion"/>
  </si>
  <si>
    <t>含增值税6%</t>
    <phoneticPr fontId="16" type="noConversion"/>
  </si>
  <si>
    <t>运车费</t>
    <phoneticPr fontId="66" type="noConversion"/>
  </si>
  <si>
    <t>台</t>
    <phoneticPr fontId="6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</si>
</sst>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0.00_);[Red]\(0.00\)"/>
    <numFmt numFmtId="178" formatCode="\¥#,##0_);[Red]\(\¥#,##0\)"/>
    <numFmt numFmtId="179" formatCode="0_);[Red]\(0\)"/>
    <numFmt numFmtId="180" formatCode="\¥#,##0.00_);[Red]\(\¥#,##0.00\)"/>
    <numFmt numFmtId="181" formatCode="\¥#,##0;\¥\-#,##0"/>
  </numFmts>
  <fonts count="75">
    <font>
      <sz val="11"/>
      <color theme="1"/>
      <name val="宋体"/>
      <charset val="134"/>
      <scheme val="minor"/>
    </font>
    <font>
      <sz val="11"/>
      <color theme="1"/>
      <name val="凯迪拉克汉仪俊黑50简 Regular"/>
      <charset val="134"/>
    </font>
    <font>
      <sz val="11"/>
      <color rgb="FFFF0000"/>
      <name val="凯迪拉克汉仪俊黑50简 Regular"/>
      <charset val="134"/>
    </font>
    <font>
      <sz val="10"/>
      <color theme="1"/>
      <name val="凯迪拉克汉仪俊黑50简 Regular"/>
      <charset val="134"/>
    </font>
    <font>
      <sz val="9"/>
      <name val="宋体"/>
      <family val="3"/>
      <charset val="134"/>
      <scheme val="major"/>
    </font>
    <font>
      <sz val="9"/>
      <color theme="1"/>
      <name val="宋体"/>
      <family val="3"/>
      <charset val="134"/>
      <scheme val="major"/>
    </font>
    <font>
      <b/>
      <sz val="11"/>
      <name val="微软雅黑"/>
      <family val="2"/>
      <charset val="134"/>
    </font>
    <font>
      <u/>
      <sz val="9"/>
      <name val="微软雅黑"/>
      <family val="2"/>
      <charset val="134"/>
    </font>
    <font>
      <sz val="11"/>
      <name val="Lantinghei SC Extralight"/>
      <family val="1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u/>
      <sz val="9"/>
      <name val="微软雅黑"/>
      <family val="2"/>
      <charset val="134"/>
    </font>
    <font>
      <b/>
      <u/>
      <sz val="9"/>
      <color rgb="FFFF0000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  <scheme val="major"/>
    </font>
    <font>
      <b/>
      <sz val="11"/>
      <name val="Arial"/>
      <family val="2"/>
    </font>
    <font>
      <u/>
      <sz val="9"/>
      <name val="Arial"/>
      <family val="2"/>
    </font>
    <font>
      <sz val="9"/>
      <name val="黑体"/>
      <family val="3"/>
      <charset val="134"/>
    </font>
    <font>
      <sz val="9"/>
      <color theme="1"/>
      <name val="黑体"/>
      <family val="3"/>
      <charset val="134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u/>
      <sz val="9"/>
      <name val="Arial"/>
      <family val="2"/>
    </font>
    <font>
      <b/>
      <u/>
      <sz val="9"/>
      <color rgb="FFFF0000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  <font>
      <sz val="9"/>
      <color theme="1"/>
      <name val="宋体"/>
      <family val="3"/>
      <charset val="134"/>
    </font>
    <font>
      <b/>
      <u/>
      <sz val="9"/>
      <name val="黑体"/>
      <family val="3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24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name val="宋体"/>
      <family val="3"/>
      <charset val="134"/>
    </font>
    <font>
      <sz val="13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4"/>
      <name val="微软雅黑"/>
      <family val="2"/>
      <charset val="134"/>
    </font>
    <font>
      <sz val="11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20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14"/>
      <color theme="0"/>
      <name val="宋体"/>
      <family val="3"/>
      <charset val="134"/>
    </font>
    <font>
      <sz val="14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1"/>
      <color theme="1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color theme="1"/>
      <name val="Lantinghei SC Extralight"/>
      <family val="1"/>
    </font>
    <font>
      <sz val="9"/>
      <color theme="1"/>
      <name val="Microsoft Tai Le"/>
      <family val="2"/>
    </font>
    <font>
      <sz val="9"/>
      <name val="Lantinghei SC Extralight"/>
      <family val="1"/>
    </font>
    <font>
      <sz val="9"/>
      <name val="Microsoft Tai Le"/>
      <family val="2"/>
    </font>
    <font>
      <b/>
      <sz val="11"/>
      <name val="黑体"/>
      <family val="3"/>
      <charset val="134"/>
    </font>
    <font>
      <u/>
      <sz val="9"/>
      <name val="黑体"/>
      <family val="3"/>
      <charset val="134"/>
    </font>
    <font>
      <b/>
      <sz val="9"/>
      <name val="黑体"/>
      <family val="3"/>
      <charset val="134"/>
    </font>
    <font>
      <b/>
      <sz val="9"/>
      <color indexed="10"/>
      <name val="黑体"/>
      <family val="3"/>
      <charset val="134"/>
    </font>
    <font>
      <sz val="11"/>
      <color theme="1"/>
      <name val="Lantinghei TC Heavy"/>
      <family val="1"/>
    </font>
    <font>
      <sz val="11"/>
      <color theme="1"/>
      <name val="Lantinghei SC Heavy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i/>
      <sz val="11"/>
      <name val="微软雅黑"/>
      <family val="2"/>
      <charset val="134"/>
    </font>
    <font>
      <b/>
      <sz val="10"/>
      <color theme="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0" fontId="51" fillId="0" borderId="0"/>
    <xf numFmtId="0" fontId="53" fillId="0" borderId="0">
      <alignment vertical="center"/>
    </xf>
    <xf numFmtId="0" fontId="52" fillId="0" borderId="0"/>
    <xf numFmtId="0" fontId="51" fillId="0" borderId="0"/>
    <xf numFmtId="41" fontId="51" fillId="0" borderId="0" applyFont="0" applyFill="0" applyBorder="0" applyAlignment="0" applyProtection="0">
      <alignment vertical="center"/>
    </xf>
    <xf numFmtId="0" fontId="65" fillId="0" borderId="0">
      <alignment vertical="center"/>
    </xf>
    <xf numFmtId="0" fontId="53" fillId="0" borderId="0">
      <alignment vertical="center"/>
    </xf>
    <xf numFmtId="0" fontId="51" fillId="0" borderId="0"/>
    <xf numFmtId="0" fontId="53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>
      <alignment vertical="center"/>
    </xf>
    <xf numFmtId="0" fontId="51" fillId="0" borderId="0"/>
    <xf numFmtId="0" fontId="52" fillId="0" borderId="0"/>
    <xf numFmtId="0" fontId="42" fillId="0" borderId="0" applyNumberFormat="0" applyFont="0" applyAlignment="0">
      <alignment horizontal="center" vertical="center"/>
    </xf>
    <xf numFmtId="0" fontId="51" fillId="0" borderId="0"/>
    <xf numFmtId="0" fontId="51" fillId="0" borderId="0"/>
    <xf numFmtId="0" fontId="51" fillId="0" borderId="0"/>
    <xf numFmtId="0" fontId="53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43" fontId="65" fillId="0" borderId="0" applyFont="0" applyFill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3" fillId="0" borderId="0">
      <alignment vertical="center"/>
    </xf>
    <xf numFmtId="43" fontId="51" fillId="0" borderId="0" applyFont="0" applyFill="0" applyBorder="0" applyAlignment="0" applyProtection="0">
      <alignment vertical="center"/>
    </xf>
    <xf numFmtId="43" fontId="51" fillId="0" borderId="0" applyFont="0" applyFill="0" applyBorder="0" applyAlignment="0" applyProtection="0">
      <alignment vertical="center"/>
    </xf>
    <xf numFmtId="0" fontId="54" fillId="0" borderId="0"/>
    <xf numFmtId="0" fontId="50" fillId="0" borderId="0"/>
    <xf numFmtId="0" fontId="52" fillId="0" borderId="0"/>
    <xf numFmtId="0" fontId="53" fillId="0" borderId="0"/>
  </cellStyleXfs>
  <cellXfs count="2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0" xfId="3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179" fontId="8" fillId="0" borderId="0" xfId="0" applyNumberFormat="1" applyFont="1" applyFill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7" fontId="14" fillId="0" borderId="5" xfId="0" applyNumberFormat="1" applyFont="1" applyFill="1" applyBorder="1" applyAlignment="1">
      <alignment horizontal="right" vertical="center" wrapText="1"/>
    </xf>
    <xf numFmtId="178" fontId="15" fillId="0" borderId="10" xfId="0" applyNumberFormat="1" applyFont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77" fontId="10" fillId="2" borderId="5" xfId="0" applyNumberFormat="1" applyFont="1" applyFill="1" applyBorder="1" applyAlignment="1">
      <alignment vertical="center" wrapText="1"/>
    </xf>
    <xf numFmtId="177" fontId="9" fillId="0" borderId="5" xfId="0" applyNumberFormat="1" applyFont="1" applyFill="1" applyBorder="1" applyAlignment="1">
      <alignment vertical="center" wrapText="1"/>
    </xf>
    <xf numFmtId="177" fontId="9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178" fontId="9" fillId="0" borderId="9" xfId="0" applyNumberFormat="1" applyFont="1" applyBorder="1" applyAlignment="1">
      <alignment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178" fontId="9" fillId="2" borderId="10" xfId="0" applyNumberFormat="1" applyFont="1" applyFill="1" applyBorder="1" applyAlignment="1">
      <alignment vertical="center" wrapText="1"/>
    </xf>
    <xf numFmtId="178" fontId="9" fillId="2" borderId="9" xfId="0" applyNumberFormat="1" applyFont="1" applyFill="1" applyBorder="1" applyAlignment="1">
      <alignment vertical="center" wrapText="1"/>
    </xf>
    <xf numFmtId="178" fontId="9" fillId="0" borderId="10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right" vertical="center" wrapText="1"/>
    </xf>
    <xf numFmtId="178" fontId="17" fillId="0" borderId="10" xfId="0" applyNumberFormat="1" applyFont="1" applyBorder="1" applyAlignment="1">
      <alignment horizontal="left" vertical="center" wrapText="1"/>
    </xf>
    <xf numFmtId="178" fontId="15" fillId="0" borderId="10" xfId="0" applyNumberFormat="1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177" fontId="9" fillId="2" borderId="5" xfId="0" applyNumberFormat="1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177" fontId="18" fillId="2" borderId="5" xfId="0" applyNumberFormat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177" fontId="18" fillId="0" borderId="5" xfId="0" applyNumberFormat="1" applyFont="1" applyFill="1" applyBorder="1" applyAlignment="1">
      <alignment horizontal="right" vertical="center" wrapText="1"/>
    </xf>
    <xf numFmtId="178" fontId="9" fillId="0" borderId="20" xfId="0" applyNumberFormat="1" applyFont="1" applyBorder="1" applyAlignment="1">
      <alignment horizontal="left" vertical="center" wrapText="1"/>
    </xf>
    <xf numFmtId="0" fontId="9" fillId="2" borderId="21" xfId="0" applyFont="1" applyFill="1" applyBorder="1" applyAlignment="1">
      <alignment vertical="center" wrapText="1"/>
    </xf>
    <xf numFmtId="177" fontId="11" fillId="3" borderId="5" xfId="0" applyNumberFormat="1" applyFont="1" applyFill="1" applyBorder="1" applyAlignment="1">
      <alignment horizontal="right" vertical="center" wrapText="1"/>
    </xf>
    <xf numFmtId="178" fontId="12" fillId="2" borderId="10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178" fontId="25" fillId="0" borderId="10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77" fontId="27" fillId="0" borderId="5" xfId="0" applyNumberFormat="1" applyFont="1" applyFill="1" applyBorder="1" applyAlignment="1">
      <alignment horizontal="right" vertical="center" wrapText="1"/>
    </xf>
    <xf numFmtId="178" fontId="28" fillId="0" borderId="10" xfId="0" applyNumberFormat="1" applyFont="1" applyBorder="1" applyAlignment="1">
      <alignment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177" fontId="29" fillId="2" borderId="5" xfId="0" applyNumberFormat="1" applyFont="1" applyFill="1" applyBorder="1" applyAlignment="1">
      <alignment vertical="center" wrapText="1"/>
    </xf>
    <xf numFmtId="177" fontId="18" fillId="2" borderId="5" xfId="0" applyNumberFormat="1" applyFont="1" applyFill="1" applyBorder="1" applyAlignment="1">
      <alignment vertical="center" wrapText="1"/>
    </xf>
    <xf numFmtId="178" fontId="30" fillId="0" borderId="10" xfId="0" applyNumberFormat="1" applyFont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/>
    </xf>
    <xf numFmtId="0" fontId="18" fillId="0" borderId="5" xfId="0" applyFont="1" applyBorder="1" applyAlignment="1">
      <alignment horizontal="left" vertical="center" wrapText="1"/>
    </xf>
    <xf numFmtId="178" fontId="18" fillId="0" borderId="9" xfId="0" applyNumberFormat="1" applyFont="1" applyBorder="1" applyAlignment="1">
      <alignment vertical="center" wrapText="1"/>
    </xf>
    <xf numFmtId="178" fontId="18" fillId="0" borderId="10" xfId="0" applyNumberFormat="1" applyFont="1" applyBorder="1" applyAlignment="1">
      <alignment vertical="center" wrapText="1"/>
    </xf>
    <xf numFmtId="178" fontId="18" fillId="0" borderId="20" xfId="0" applyNumberFormat="1" applyFont="1" applyBorder="1" applyAlignment="1">
      <alignment vertical="center" wrapText="1"/>
    </xf>
    <xf numFmtId="178" fontId="22" fillId="0" borderId="10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178" fontId="28" fillId="0" borderId="10" xfId="0" applyNumberFormat="1" applyFont="1" applyBorder="1" applyAlignment="1">
      <alignment horizontal="left" vertical="center" wrapText="1"/>
    </xf>
    <xf numFmtId="178" fontId="28" fillId="0" borderId="10" xfId="0" applyNumberFormat="1" applyFont="1" applyFill="1" applyBorder="1" applyAlignment="1">
      <alignment vertical="center" wrapText="1"/>
    </xf>
    <xf numFmtId="178" fontId="22" fillId="2" borderId="10" xfId="0" applyNumberFormat="1" applyFont="1" applyFill="1" applyBorder="1" applyAlignment="1">
      <alignment vertical="center" wrapText="1"/>
    </xf>
    <xf numFmtId="178" fontId="18" fillId="2" borderId="10" xfId="0" applyNumberFormat="1" applyFont="1" applyFill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 wrapText="1"/>
    </xf>
    <xf numFmtId="178" fontId="28" fillId="2" borderId="10" xfId="0" applyNumberFormat="1" applyFont="1" applyFill="1" applyBorder="1" applyAlignment="1">
      <alignment vertical="center" wrapText="1"/>
    </xf>
    <xf numFmtId="0" fontId="22" fillId="2" borderId="5" xfId="0" applyFont="1" applyFill="1" applyBorder="1" applyAlignment="1">
      <alignment horizontal="left" vertical="center" wrapText="1"/>
    </xf>
    <xf numFmtId="178" fontId="29" fillId="0" borderId="10" xfId="0" applyNumberFormat="1" applyFont="1" applyBorder="1" applyAlignment="1">
      <alignment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5" xfId="0" applyFont="1" applyFill="1" applyBorder="1" applyAlignment="1">
      <alignment horizontal="center" vertical="center" wrapText="1"/>
    </xf>
    <xf numFmtId="177" fontId="18" fillId="4" borderId="5" xfId="0" applyNumberFormat="1" applyFont="1" applyFill="1" applyBorder="1" applyAlignment="1">
      <alignment horizontal="right" vertical="center" wrapText="1"/>
    </xf>
    <xf numFmtId="0" fontId="18" fillId="2" borderId="21" xfId="0" applyFont="1" applyFill="1" applyBorder="1" applyAlignment="1">
      <alignment vertical="center" wrapText="1"/>
    </xf>
    <xf numFmtId="177" fontId="24" fillId="3" borderId="28" xfId="0" applyNumberFormat="1" applyFont="1" applyFill="1" applyBorder="1" applyAlignment="1">
      <alignment horizontal="right" vertical="center" wrapText="1"/>
    </xf>
    <xf numFmtId="178" fontId="25" fillId="2" borderId="12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180" fontId="32" fillId="0" borderId="0" xfId="0" applyNumberFormat="1" applyFont="1" applyFill="1" applyAlignment="1">
      <alignment horizontal="center" vertical="center"/>
    </xf>
    <xf numFmtId="179" fontId="33" fillId="0" borderId="0" xfId="0" applyNumberFormat="1" applyFont="1" applyFill="1" applyAlignment="1">
      <alignment horizontal="center" vertical="center"/>
    </xf>
    <xf numFmtId="180" fontId="32" fillId="0" borderId="0" xfId="0" applyNumberFormat="1" applyFont="1" applyFill="1" applyAlignment="1">
      <alignment horizontal="right" vertical="center"/>
    </xf>
    <xf numFmtId="179" fontId="33" fillId="0" borderId="0" xfId="0" applyNumberFormat="1" applyFont="1" applyFill="1" applyAlignment="1">
      <alignment horizontal="left" vertical="center"/>
    </xf>
    <xf numFmtId="179" fontId="33" fillId="0" borderId="0" xfId="0" applyNumberFormat="1" applyFont="1" applyFill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center" vertical="center"/>
    </xf>
    <xf numFmtId="180" fontId="32" fillId="0" borderId="14" xfId="0" applyNumberFormat="1" applyFont="1" applyFill="1" applyBorder="1" applyAlignment="1">
      <alignment horizontal="center" vertical="center"/>
    </xf>
    <xf numFmtId="179" fontId="33" fillId="0" borderId="14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179" fontId="37" fillId="0" borderId="0" xfId="0" applyNumberFormat="1" applyFont="1" applyFill="1" applyAlignment="1">
      <alignment horizontal="left" vertical="center"/>
    </xf>
    <xf numFmtId="179" fontId="38" fillId="0" borderId="0" xfId="0" applyNumberFormat="1" applyFont="1" applyFill="1" applyAlignment="1">
      <alignment horizontal="left" vertical="center"/>
    </xf>
    <xf numFmtId="0" fontId="41" fillId="0" borderId="23" xfId="17" applyNumberFormat="1" applyFont="1" applyBorder="1" applyAlignment="1" applyProtection="1">
      <alignment horizontal="left" vertical="center"/>
      <protection locked="0"/>
    </xf>
    <xf numFmtId="180" fontId="40" fillId="0" borderId="23" xfId="0" applyNumberFormat="1" applyFont="1" applyBorder="1" applyAlignment="1">
      <alignment horizontal="left"/>
    </xf>
    <xf numFmtId="179" fontId="33" fillId="0" borderId="23" xfId="17" applyNumberFormat="1" applyFont="1" applyBorder="1" applyAlignment="1" applyProtection="1">
      <alignment horizontal="right" vertical="center"/>
      <protection locked="0"/>
    </xf>
    <xf numFmtId="176" fontId="33" fillId="0" borderId="23" xfId="17" applyNumberFormat="1" applyFont="1" applyBorder="1" applyAlignment="1" applyProtection="1">
      <alignment horizontal="left" vertical="center"/>
      <protection locked="0"/>
    </xf>
    <xf numFmtId="2" fontId="33" fillId="0" borderId="0" xfId="2" applyNumberFormat="1" applyFont="1" applyBorder="1" applyAlignment="1" applyProtection="1">
      <alignment horizontal="left" vertical="center"/>
      <protection locked="0"/>
    </xf>
    <xf numFmtId="0" fontId="33" fillId="0" borderId="0" xfId="17" applyNumberFormat="1" applyFont="1" applyBorder="1" applyAlignment="1" applyProtection="1">
      <alignment horizontal="left" vertical="center"/>
      <protection locked="0"/>
    </xf>
    <xf numFmtId="2" fontId="33" fillId="0" borderId="14" xfId="2" applyNumberFormat="1" applyFont="1" applyBorder="1" applyAlignment="1" applyProtection="1">
      <alignment horizontal="left" vertical="center"/>
      <protection locked="0"/>
    </xf>
    <xf numFmtId="176" fontId="33" fillId="0" borderId="0" xfId="2" applyNumberFormat="1" applyFont="1" applyBorder="1" applyAlignment="1" applyProtection="1">
      <alignment horizontal="left"/>
      <protection locked="0"/>
    </xf>
    <xf numFmtId="0" fontId="42" fillId="0" borderId="0" xfId="17" applyNumberFormat="1" applyFont="1" applyBorder="1" applyAlignment="1" applyProtection="1">
      <alignment horizontal="left" vertical="center"/>
      <protection locked="0"/>
    </xf>
    <xf numFmtId="179" fontId="42" fillId="0" borderId="0" xfId="17" applyNumberFormat="1" applyFont="1" applyBorder="1" applyAlignment="1" applyProtection="1">
      <alignment horizontal="left" vertical="top"/>
      <protection locked="0"/>
    </xf>
    <xf numFmtId="179" fontId="33" fillId="0" borderId="0" xfId="17" applyNumberFormat="1" applyFont="1" applyBorder="1" applyAlignment="1" applyProtection="1">
      <alignment horizontal="left" vertical="center"/>
      <protection locked="0"/>
    </xf>
    <xf numFmtId="2" fontId="33" fillId="0" borderId="2" xfId="2" applyNumberFormat="1" applyFont="1" applyBorder="1" applyAlignment="1" applyProtection="1">
      <alignment horizontal="left" vertical="center"/>
      <protection locked="0"/>
    </xf>
    <xf numFmtId="0" fontId="43" fillId="0" borderId="2" xfId="4" applyNumberFormat="1" applyBorder="1" applyAlignment="1" applyProtection="1">
      <alignment horizontal="left" vertical="center"/>
      <protection locked="0"/>
    </xf>
    <xf numFmtId="179" fontId="43" fillId="0" borderId="2" xfId="4" applyNumberFormat="1" applyBorder="1" applyAlignment="1" applyProtection="1">
      <alignment horizontal="left" vertical="center"/>
      <protection locked="0"/>
    </xf>
    <xf numFmtId="176" fontId="33" fillId="0" borderId="2" xfId="2" applyNumberFormat="1" applyFont="1" applyBorder="1" applyAlignment="1" applyProtection="1">
      <alignment horizontal="left"/>
      <protection locked="0"/>
    </xf>
    <xf numFmtId="0" fontId="45" fillId="5" borderId="0" xfId="0" applyFont="1" applyFill="1" applyAlignment="1">
      <alignment horizontal="center" vertical="center"/>
    </xf>
    <xf numFmtId="181" fontId="32" fillId="0" borderId="0" xfId="0" applyNumberFormat="1" applyFont="1" applyAlignment="1">
      <alignment horizontal="center" vertical="center"/>
    </xf>
    <xf numFmtId="181" fontId="48" fillId="5" borderId="0" xfId="0" applyNumberFormat="1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5" xfId="27" applyFont="1" applyFill="1" applyBorder="1" applyAlignment="1">
      <alignment horizontal="center" vertical="center" wrapText="1"/>
    </xf>
    <xf numFmtId="43" fontId="33" fillId="0" borderId="5" xfId="3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left" vertical="center"/>
    </xf>
    <xf numFmtId="0" fontId="33" fillId="2" borderId="5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43" fontId="33" fillId="0" borderId="5" xfId="3" applyFon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69" fillId="0" borderId="5" xfId="0" applyNumberFormat="1" applyFont="1" applyFill="1" applyBorder="1" applyAlignment="1">
      <alignment horizontal="center" vertical="center"/>
    </xf>
    <xf numFmtId="0" fontId="69" fillId="0" borderId="5" xfId="0" applyNumberFormat="1" applyFont="1" applyFill="1" applyBorder="1" applyAlignment="1">
      <alignment horizontal="center"/>
    </xf>
    <xf numFmtId="0" fontId="71" fillId="0" borderId="5" xfId="0" applyFont="1" applyFill="1" applyBorder="1" applyAlignment="1">
      <alignment horizontal="center" vertical="center" wrapText="1"/>
    </xf>
    <xf numFmtId="49" fontId="69" fillId="0" borderId="5" xfId="37" applyNumberFormat="1" applyFont="1" applyFill="1" applyBorder="1" applyAlignment="1">
      <alignment horizontal="center" vertical="center" wrapText="1"/>
    </xf>
    <xf numFmtId="0" fontId="69" fillId="0" borderId="5" xfId="37" applyFont="1" applyFill="1" applyBorder="1" applyAlignment="1">
      <alignment horizontal="center" vertical="center" wrapText="1"/>
    </xf>
    <xf numFmtId="40" fontId="69" fillId="0" borderId="5" xfId="36" applyNumberFormat="1" applyFont="1" applyFill="1" applyBorder="1" applyAlignment="1">
      <alignment horizontal="center" vertical="top" wrapText="1"/>
    </xf>
    <xf numFmtId="40" fontId="69" fillId="0" borderId="5" xfId="36" applyNumberFormat="1" applyFont="1" applyFill="1" applyBorder="1" applyAlignment="1">
      <alignment horizontal="right" vertical="top" wrapText="1"/>
    </xf>
    <xf numFmtId="0" fontId="69" fillId="0" borderId="5" xfId="37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71" fillId="0" borderId="5" xfId="0" applyFont="1" applyFill="1" applyBorder="1" applyAlignment="1">
      <alignment horizontal="center" vertical="center" wrapText="1"/>
    </xf>
    <xf numFmtId="0" fontId="70" fillId="0" borderId="5" xfId="26" applyFont="1" applyFill="1" applyBorder="1" applyAlignment="1">
      <alignment horizontal="left" vertical="center" wrapText="1"/>
    </xf>
    <xf numFmtId="0" fontId="69" fillId="0" borderId="5" xfId="26" applyFont="1" applyFill="1" applyBorder="1" applyAlignment="1">
      <alignment horizontal="left" vertical="center" wrapText="1"/>
    </xf>
    <xf numFmtId="0" fontId="69" fillId="0" borderId="5" xfId="0" applyNumberFormat="1" applyFont="1" applyFill="1" applyBorder="1" applyAlignment="1">
      <alignment horizontal="left" vertical="center"/>
    </xf>
    <xf numFmtId="0" fontId="69" fillId="0" borderId="5" xfId="0" applyNumberFormat="1" applyFont="1" applyFill="1" applyBorder="1" applyAlignment="1">
      <alignment horizontal="left"/>
    </xf>
    <xf numFmtId="0" fontId="69" fillId="0" borderId="5" xfId="0" applyNumberFormat="1" applyFont="1" applyFill="1" applyBorder="1" applyAlignment="1">
      <alignment horizontal="left" wrapText="1"/>
    </xf>
    <xf numFmtId="49" fontId="37" fillId="6" borderId="5" xfId="36" applyNumberFormat="1" applyFont="1" applyFill="1" applyBorder="1" applyAlignment="1">
      <alignment horizontal="center" vertical="top"/>
    </xf>
    <xf numFmtId="0" fontId="37" fillId="6" borderId="5" xfId="36" applyFont="1" applyFill="1" applyBorder="1" applyAlignment="1">
      <alignment horizontal="center" vertical="top" wrapText="1"/>
    </xf>
    <xf numFmtId="0" fontId="37" fillId="6" borderId="5" xfId="36" applyFont="1" applyFill="1" applyBorder="1" applyAlignment="1">
      <alignment horizontal="center" vertical="top"/>
    </xf>
    <xf numFmtId="0" fontId="37" fillId="6" borderId="5" xfId="36" applyFont="1" applyFill="1" applyBorder="1" applyAlignment="1">
      <alignment horizontal="left" vertical="top"/>
    </xf>
    <xf numFmtId="40" fontId="37" fillId="6" borderId="5" xfId="36" applyNumberFormat="1" applyFont="1" applyFill="1" applyBorder="1" applyAlignment="1">
      <alignment horizontal="center" vertical="center" wrapText="1"/>
    </xf>
    <xf numFmtId="40" fontId="37" fillId="6" borderId="5" xfId="36" applyNumberFormat="1" applyFont="1" applyFill="1" applyBorder="1" applyAlignment="1">
      <alignment horizontal="right" vertical="center" wrapText="1"/>
    </xf>
    <xf numFmtId="0" fontId="68" fillId="6" borderId="5" xfId="26" applyFont="1" applyFill="1" applyBorder="1" applyAlignment="1">
      <alignment horizontal="center" vertical="center" wrapText="1"/>
    </xf>
    <xf numFmtId="43" fontId="68" fillId="6" borderId="5" xfId="3" applyFont="1" applyFill="1" applyBorder="1" applyAlignment="1">
      <alignment horizontal="center" vertical="center" wrapText="1"/>
    </xf>
    <xf numFmtId="0" fontId="45" fillId="6" borderId="5" xfId="0" applyFont="1" applyFill="1" applyBorder="1" applyAlignment="1">
      <alignment horizontal="right" vertical="center" wrapText="1"/>
    </xf>
    <xf numFmtId="43" fontId="45" fillId="6" borderId="5" xfId="0" applyNumberFormat="1" applyFont="1" applyFill="1" applyBorder="1" applyAlignment="1">
      <alignment horizontal="right" vertical="center" wrapText="1"/>
    </xf>
    <xf numFmtId="43" fontId="45" fillId="6" borderId="5" xfId="26" applyNumberFormat="1" applyFont="1" applyFill="1" applyBorder="1" applyAlignment="1">
      <alignment horizontal="right" vertical="center" wrapText="1"/>
    </xf>
    <xf numFmtId="0" fontId="74" fillId="6" borderId="7" xfId="26" applyFont="1" applyFill="1" applyBorder="1" applyAlignment="1">
      <alignment horizontal="right" vertical="center" wrapText="1"/>
    </xf>
    <xf numFmtId="0" fontId="74" fillId="6" borderId="32" xfId="26" applyFont="1" applyFill="1" applyBorder="1" applyAlignment="1">
      <alignment horizontal="right" vertical="center" wrapText="1"/>
    </xf>
    <xf numFmtId="43" fontId="74" fillId="6" borderId="32" xfId="26" applyNumberFormat="1" applyFont="1" applyFill="1" applyBorder="1" applyAlignment="1">
      <alignment horizontal="right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9" fillId="0" borderId="23" xfId="17" applyNumberFormat="1" applyFont="1" applyBorder="1" applyAlignment="1" applyProtection="1">
      <alignment horizontal="left" vertical="center"/>
      <protection locked="0"/>
    </xf>
    <xf numFmtId="0" fontId="40" fillId="0" borderId="23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5" fillId="5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49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178" fontId="18" fillId="0" borderId="9" xfId="0" applyNumberFormat="1" applyFont="1" applyBorder="1" applyAlignment="1">
      <alignment horizontal="left" vertical="center" wrapText="1"/>
    </xf>
    <xf numFmtId="178" fontId="18" fillId="0" borderId="19" xfId="0" applyNumberFormat="1" applyFont="1" applyBorder="1" applyAlignment="1">
      <alignment horizontal="left" vertical="center" wrapText="1"/>
    </xf>
    <xf numFmtId="178" fontId="18" fillId="0" borderId="20" xfId="0" applyNumberFormat="1" applyFont="1" applyBorder="1" applyAlignment="1">
      <alignment horizontal="left" vertical="center" wrapText="1"/>
    </xf>
    <xf numFmtId="178" fontId="18" fillId="0" borderId="9" xfId="0" applyNumberFormat="1" applyFont="1" applyFill="1" applyBorder="1" applyAlignment="1">
      <alignment horizontal="left" vertical="center" wrapText="1"/>
    </xf>
    <xf numFmtId="178" fontId="18" fillId="0" borderId="20" xfId="0" applyNumberFormat="1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178" fontId="9" fillId="0" borderId="9" xfId="0" applyNumberFormat="1" applyFont="1" applyBorder="1" applyAlignment="1">
      <alignment horizontal="left" vertical="center" wrapText="1"/>
    </xf>
    <xf numFmtId="178" fontId="9" fillId="0" borderId="19" xfId="0" applyNumberFormat="1" applyFont="1" applyBorder="1" applyAlignment="1">
      <alignment horizontal="left" vertical="center" wrapText="1"/>
    </xf>
    <xf numFmtId="178" fontId="9" fillId="0" borderId="20" xfId="0" applyNumberFormat="1" applyFont="1" applyBorder="1" applyAlignment="1">
      <alignment horizontal="left" vertical="center" wrapText="1"/>
    </xf>
    <xf numFmtId="178" fontId="9" fillId="0" borderId="9" xfId="0" applyNumberFormat="1" applyFont="1" applyFill="1" applyBorder="1" applyAlignment="1">
      <alignment horizontal="left" vertical="center" wrapText="1"/>
    </xf>
    <xf numFmtId="178" fontId="9" fillId="0" borderId="20" xfId="0" applyNumberFormat="1" applyFont="1" applyFill="1" applyBorder="1" applyAlignment="1">
      <alignment horizontal="left" vertical="center" wrapText="1"/>
    </xf>
    <xf numFmtId="0" fontId="6" fillId="6" borderId="5" xfId="37" applyFont="1" applyFill="1" applyBorder="1" applyAlignment="1">
      <alignment horizontal="center" vertical="center"/>
    </xf>
    <xf numFmtId="0" fontId="73" fillId="6" borderId="11" xfId="37" applyFont="1" applyFill="1" applyBorder="1" applyAlignment="1">
      <alignment horizontal="center" vertical="center" wrapText="1"/>
    </xf>
    <xf numFmtId="0" fontId="73" fillId="6" borderId="7" xfId="37" applyFont="1" applyFill="1" applyBorder="1" applyAlignment="1">
      <alignment horizontal="center" vertical="center" wrapText="1"/>
    </xf>
    <xf numFmtId="0" fontId="73" fillId="6" borderId="32" xfId="37" applyFont="1" applyFill="1" applyBorder="1" applyAlignment="1">
      <alignment horizontal="center" vertical="center" wrapText="1"/>
    </xf>
    <xf numFmtId="49" fontId="72" fillId="0" borderId="11" xfId="36" applyNumberFormat="1" applyFont="1" applyFill="1" applyBorder="1" applyAlignment="1">
      <alignment horizontal="center" vertical="center"/>
    </xf>
    <xf numFmtId="49" fontId="72" fillId="0" borderId="7" xfId="36" applyNumberFormat="1" applyFont="1" applyFill="1" applyBorder="1" applyAlignment="1">
      <alignment horizontal="center" vertical="center"/>
    </xf>
    <xf numFmtId="49" fontId="72" fillId="0" borderId="32" xfId="36" applyNumberFormat="1" applyFont="1" applyFill="1" applyBorder="1" applyAlignment="1">
      <alignment horizontal="center" vertical="center"/>
    </xf>
    <xf numFmtId="0" fontId="69" fillId="0" borderId="11" xfId="37" applyFont="1" applyFill="1" applyBorder="1" applyAlignment="1">
      <alignment horizontal="center" vertical="center" wrapText="1"/>
    </xf>
    <xf numFmtId="0" fontId="69" fillId="0" borderId="7" xfId="37" applyFont="1" applyFill="1" applyBorder="1" applyAlignment="1">
      <alignment horizontal="center" vertical="center" wrapText="1"/>
    </xf>
    <xf numFmtId="0" fontId="69" fillId="0" borderId="32" xfId="37" applyFont="1" applyFill="1" applyBorder="1" applyAlignment="1">
      <alignment horizontal="center" vertical="center" wrapText="1"/>
    </xf>
    <xf numFmtId="0" fontId="37" fillId="6" borderId="11" xfId="36" applyFont="1" applyFill="1" applyBorder="1" applyAlignment="1">
      <alignment horizontal="center" vertical="top"/>
    </xf>
    <xf numFmtId="0" fontId="37" fillId="6" borderId="7" xfId="36" applyFont="1" applyFill="1" applyBorder="1" applyAlignment="1">
      <alignment horizontal="center" vertical="top"/>
    </xf>
    <xf numFmtId="0" fontId="37" fillId="6" borderId="32" xfId="36" applyFont="1" applyFill="1" applyBorder="1" applyAlignment="1">
      <alignment horizontal="center" vertical="top"/>
    </xf>
    <xf numFmtId="0" fontId="48" fillId="6" borderId="5" xfId="26" applyFont="1" applyFill="1" applyBorder="1" applyAlignment="1">
      <alignment horizontal="left" vertical="center" wrapText="1"/>
    </xf>
    <xf numFmtId="0" fontId="71" fillId="0" borderId="30" xfId="0" applyFont="1" applyFill="1" applyBorder="1" applyAlignment="1">
      <alignment horizontal="center" vertical="center" wrapText="1"/>
    </xf>
    <xf numFmtId="0" fontId="71" fillId="0" borderId="31" xfId="0" applyFont="1" applyFill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45" fillId="6" borderId="5" xfId="0" applyFont="1" applyFill="1" applyBorder="1" applyAlignment="1">
      <alignment horizontal="right" vertical="center" wrapText="1"/>
    </xf>
    <xf numFmtId="0" fontId="45" fillId="6" borderId="11" xfId="0" applyFont="1" applyFill="1" applyBorder="1" applyAlignment="1">
      <alignment horizontal="left" vertical="center" wrapText="1"/>
    </xf>
    <xf numFmtId="0" fontId="45" fillId="6" borderId="7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71" fillId="0" borderId="29" xfId="0" applyFont="1" applyFill="1" applyBorder="1" applyAlignment="1">
      <alignment horizontal="center" vertical="center" wrapText="1"/>
    </xf>
    <xf numFmtId="0" fontId="45" fillId="6" borderId="11" xfId="0" applyFont="1" applyFill="1" applyBorder="1" applyAlignment="1">
      <alignment horizontal="center" vertical="center" wrapText="1"/>
    </xf>
    <xf numFmtId="0" fontId="45" fillId="6" borderId="32" xfId="0" applyFont="1" applyFill="1" applyBorder="1" applyAlignment="1">
      <alignment horizontal="center" vertical="center" wrapText="1"/>
    </xf>
    <xf numFmtId="0" fontId="74" fillId="6" borderId="11" xfId="26" applyFont="1" applyFill="1" applyBorder="1" applyAlignment="1">
      <alignment horizontal="right" vertical="center" wrapText="1"/>
    </xf>
    <xf numFmtId="0" fontId="74" fillId="6" borderId="7" xfId="26" applyFont="1" applyFill="1" applyBorder="1" applyAlignment="1">
      <alignment horizontal="right" vertical="center" wrapText="1"/>
    </xf>
    <xf numFmtId="0" fontId="45" fillId="6" borderId="5" xfId="26" applyFont="1" applyFill="1" applyBorder="1" applyAlignment="1">
      <alignment horizontal="right" vertical="center" wrapText="1"/>
    </xf>
    <xf numFmtId="0" fontId="45" fillId="6" borderId="11" xfId="26" applyFont="1" applyFill="1" applyBorder="1" applyAlignment="1">
      <alignment horizontal="center" vertical="center" wrapText="1"/>
    </xf>
    <xf numFmtId="0" fontId="45" fillId="6" borderId="32" xfId="26" applyFont="1" applyFill="1" applyBorder="1" applyAlignment="1">
      <alignment horizontal="center" vertical="center" wrapText="1"/>
    </xf>
  </cellXfs>
  <cellStyles count="38">
    <cellStyle name="_x000a_shell=progma" xfId="16" xr:uid="{00000000-0005-0000-0000-000000000000}"/>
    <cellStyle name="_x005f_x000a_shell=progma" xfId="18" xr:uid="{00000000-0005-0000-0000-000001000000}"/>
    <cellStyle name="0,0_x000a__x000a_NA_x000a__x000a_ 2" xfId="37" xr:uid="{00000000-0005-0000-0000-000002000000}"/>
    <cellStyle name="0,0_x000d__x000a_NA_x000d__x000a_" xfId="9" xr:uid="{00000000-0005-0000-0000-000003000000}"/>
    <cellStyle name="0,0_x000d__x000a_NA_x000d__x000a_ 2" xfId="19" xr:uid="{00000000-0005-0000-0000-000004000000}"/>
    <cellStyle name="arial" xfId="20" xr:uid="{00000000-0005-0000-0000-000005000000}"/>
    <cellStyle name="Normal_ASCOM (2)" xfId="2" xr:uid="{00000000-0005-0000-0000-000006000000}"/>
    <cellStyle name="百分比 2" xfId="6" xr:uid="{00000000-0005-0000-0000-000007000000}"/>
    <cellStyle name="常规" xfId="0" builtinId="0"/>
    <cellStyle name="常规 2" xfId="17" xr:uid="{00000000-0005-0000-0000-000009000000}"/>
    <cellStyle name="常规 2 2" xfId="14" xr:uid="{00000000-0005-0000-0000-00000A000000}"/>
    <cellStyle name="常规 2 2 2" xfId="10" xr:uid="{00000000-0005-0000-0000-00000B000000}"/>
    <cellStyle name="常规 2 2 4" xfId="1" xr:uid="{00000000-0005-0000-0000-00000C000000}"/>
    <cellStyle name="常规 2 3" xfId="15" xr:uid="{00000000-0005-0000-0000-00000D000000}"/>
    <cellStyle name="常规 3" xfId="21" xr:uid="{00000000-0005-0000-0000-00000E000000}"/>
    <cellStyle name="常规 3 2" xfId="12" xr:uid="{00000000-0005-0000-0000-00000F000000}"/>
    <cellStyle name="常规 3 3" xfId="13" xr:uid="{00000000-0005-0000-0000-000010000000}"/>
    <cellStyle name="常规 4" xfId="22" xr:uid="{00000000-0005-0000-0000-000011000000}"/>
    <cellStyle name="常规 4 2" xfId="23" xr:uid="{00000000-0005-0000-0000-000012000000}"/>
    <cellStyle name="常规 4 3" xfId="24" xr:uid="{00000000-0005-0000-0000-000013000000}"/>
    <cellStyle name="常规 5" xfId="25" xr:uid="{00000000-0005-0000-0000-000014000000}"/>
    <cellStyle name="常规 6" xfId="7" xr:uid="{00000000-0005-0000-0000-000015000000}"/>
    <cellStyle name="常规_quotation 2" xfId="36" xr:uid="{00000000-0005-0000-0000-000016000000}"/>
    <cellStyle name="常规_Sheet1" xfId="26" xr:uid="{00000000-0005-0000-0000-000017000000}"/>
    <cellStyle name="常规_Sheet1 2" xfId="27" xr:uid="{00000000-0005-0000-0000-000018000000}"/>
    <cellStyle name="超链接" xfId="4" builtinId="8"/>
    <cellStyle name="逗号 2" xfId="28" xr:uid="{00000000-0005-0000-0000-00001A000000}"/>
    <cellStyle name="逗号 3" xfId="29" xr:uid="{00000000-0005-0000-0000-00001B000000}"/>
    <cellStyle name="普通 2" xfId="5" xr:uid="{00000000-0005-0000-0000-00001C000000}"/>
    <cellStyle name="普通 2 3" xfId="30" xr:uid="{00000000-0005-0000-0000-00001D000000}"/>
    <cellStyle name="普通 3" xfId="31" xr:uid="{00000000-0005-0000-0000-00001E000000}"/>
    <cellStyle name="普通 4" xfId="8" xr:uid="{00000000-0005-0000-0000-00001F000000}"/>
    <cellStyle name="千位分隔" xfId="3" builtinId="3"/>
    <cellStyle name="千位分隔 2" xfId="32" xr:uid="{00000000-0005-0000-0000-000021000000}"/>
    <cellStyle name="千位分隔 2 10" xfId="33" xr:uid="{00000000-0005-0000-0000-000022000000}"/>
    <cellStyle name="千位分隔[0] 2" xfId="11" xr:uid="{00000000-0005-0000-0000-000023000000}"/>
    <cellStyle name="样式 1" xfId="34" xr:uid="{00000000-0005-0000-0000-000024000000}"/>
    <cellStyle name="样式 1 2" xfId="35" xr:uid="{00000000-0005-0000-0000-000025000000}"/>
  </cellStyles>
  <dxfs count="0"/>
  <tableStyles count="0" defaultTableStyle="TableStyleMedium9" defaultPivotStyle="PivotStyleLight16"/>
  <colors>
    <mruColors>
      <color rgb="FFFFCC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104588</xdr:colOff>
      <xdr:row>1</xdr:row>
      <xdr:rowOff>10458</xdr:rowOff>
    </xdr:from>
    <xdr:to>
      <xdr:col>1</xdr:col>
      <xdr:colOff>847538</xdr:colOff>
      <xdr:row>3</xdr:row>
      <xdr:rowOff>12700</xdr:rowOff>
    </xdr:to>
    <xdr:pic>
      <xdr:nvPicPr>
        <xdr:cNvPr id="4" name="图片 2" descr="Logo_uniplan_CMYK_cs copy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140" y="219710"/>
          <a:ext cx="1504950" cy="421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48</xdr:row>
      <xdr:rowOff>0</xdr:rowOff>
    </xdr:from>
    <xdr:to>
      <xdr:col>6</xdr:col>
      <xdr:colOff>714375</xdr:colOff>
      <xdr:row>48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5207000" y="10360025"/>
          <a:ext cx="2505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628650</xdr:colOff>
      <xdr:row>44</xdr:row>
      <xdr:rowOff>0</xdr:rowOff>
    </xdr:from>
    <xdr:to>
      <xdr:col>7</xdr:col>
      <xdr:colOff>2828925</xdr:colOff>
      <xdr:row>44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8401050" y="9750425"/>
          <a:ext cx="22002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45</xdr:row>
      <xdr:rowOff>0</xdr:rowOff>
    </xdr:from>
    <xdr:to>
      <xdr:col>7</xdr:col>
      <xdr:colOff>3543300</xdr:colOff>
      <xdr:row>45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>
        <a:xfrm>
          <a:off x="7981950" y="10874375"/>
          <a:ext cx="2914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n_ye@saic-gm.com" TargetMode="External"/><Relationship Id="rId1" Type="http://schemas.openxmlformats.org/officeDocument/2006/relationships/hyperlink" Target="mailto:leo.Liu@uniplan.sh.c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27"/>
  <sheetViews>
    <sheetView view="pageBreakPreview" topLeftCell="A4" zoomScaleSheetLayoutView="100" workbookViewId="0">
      <selection activeCell="C17" sqref="C17"/>
    </sheetView>
  </sheetViews>
  <sheetFormatPr defaultColWidth="9" defaultRowHeight="16.3"/>
  <cols>
    <col min="1" max="1" width="10" style="96" customWidth="1"/>
    <col min="2" max="2" width="20.4609375" style="96" customWidth="1"/>
    <col min="3" max="3" width="27" style="96" customWidth="1"/>
    <col min="4" max="4" width="11.15234375" style="96" customWidth="1"/>
    <col min="5" max="5" width="15.4609375" style="96" customWidth="1"/>
    <col min="6" max="6" width="14.15234375" style="96" customWidth="1"/>
    <col min="7" max="16384" width="9" style="96"/>
  </cols>
  <sheetData>
    <row r="1" spans="1:6">
      <c r="A1" s="97"/>
      <c r="B1" s="98"/>
      <c r="C1" s="98"/>
      <c r="D1" s="99"/>
      <c r="E1" s="100"/>
      <c r="F1" s="98"/>
    </row>
    <row r="2" spans="1:6">
      <c r="A2" s="97"/>
      <c r="B2" s="98"/>
      <c r="C2" s="101" t="s">
        <v>0</v>
      </c>
      <c r="D2" s="10" t="s">
        <v>1</v>
      </c>
      <c r="E2" s="98"/>
    </row>
    <row r="3" spans="1:6">
      <c r="A3" s="97"/>
      <c r="B3" s="98"/>
      <c r="C3" s="101" t="s">
        <v>2</v>
      </c>
      <c r="D3" s="102" t="s">
        <v>3</v>
      </c>
      <c r="E3" s="98"/>
    </row>
    <row r="4" spans="1:6">
      <c r="A4" s="97"/>
      <c r="B4" s="98"/>
      <c r="C4" s="101" t="s">
        <v>4</v>
      </c>
      <c r="D4" s="103" t="s">
        <v>5</v>
      </c>
      <c r="E4" s="98"/>
    </row>
    <row r="5" spans="1:6">
      <c r="A5" s="104"/>
      <c r="B5" s="98"/>
      <c r="C5" s="101" t="s">
        <v>6</v>
      </c>
      <c r="D5" s="102">
        <v>200023</v>
      </c>
      <c r="E5" s="98"/>
    </row>
    <row r="6" spans="1:6">
      <c r="A6" s="105"/>
      <c r="B6" s="106"/>
      <c r="C6" s="106"/>
      <c r="D6" s="107"/>
      <c r="E6" s="108"/>
      <c r="F6" s="106"/>
    </row>
    <row r="7" spans="1:6" ht="34.299999999999997">
      <c r="A7" s="109" t="s">
        <v>7</v>
      </c>
      <c r="B7" s="175" t="s">
        <v>8</v>
      </c>
      <c r="C7" s="175"/>
      <c r="D7" s="176"/>
      <c r="E7" s="110" t="s">
        <v>9</v>
      </c>
      <c r="F7" s="98"/>
    </row>
    <row r="8" spans="1:6">
      <c r="A8" s="98"/>
      <c r="B8" s="98"/>
      <c r="C8" s="98"/>
      <c r="D8" s="99"/>
      <c r="E8" s="111" t="s">
        <v>10</v>
      </c>
      <c r="F8" s="98"/>
    </row>
    <row r="9" spans="1:6" ht="19.75">
      <c r="A9" s="177"/>
      <c r="B9" s="178"/>
      <c r="C9" s="112"/>
      <c r="D9" s="113"/>
      <c r="E9" s="114"/>
      <c r="F9" s="115"/>
    </row>
    <row r="10" spans="1:6">
      <c r="A10" s="116" t="s">
        <v>11</v>
      </c>
      <c r="B10" s="117" t="s">
        <v>12</v>
      </c>
      <c r="C10" s="116"/>
      <c r="D10" s="118" t="s">
        <v>13</v>
      </c>
      <c r="E10" s="10" t="s">
        <v>1</v>
      </c>
      <c r="F10" s="119"/>
    </row>
    <row r="11" spans="1:6">
      <c r="A11" s="116" t="s">
        <v>14</v>
      </c>
      <c r="B11" s="120" t="s">
        <v>15</v>
      </c>
      <c r="C11" s="116"/>
      <c r="D11" s="116" t="s">
        <v>16</v>
      </c>
      <c r="E11" s="121" t="s">
        <v>17</v>
      </c>
      <c r="F11" s="119"/>
    </row>
    <row r="12" spans="1:6">
      <c r="A12" s="116" t="s">
        <v>18</v>
      </c>
      <c r="B12" s="117">
        <v>28919132</v>
      </c>
      <c r="C12" s="116"/>
      <c r="D12" s="116" t="s">
        <v>18</v>
      </c>
      <c r="E12" s="122">
        <v>18616679179</v>
      </c>
      <c r="F12" s="119"/>
    </row>
    <row r="13" spans="1:6">
      <c r="A13" s="123" t="s">
        <v>19</v>
      </c>
      <c r="B13" s="124" t="s">
        <v>20</v>
      </c>
      <c r="C13" s="123"/>
      <c r="D13" s="123" t="s">
        <v>19</v>
      </c>
      <c r="E13" s="125" t="s">
        <v>21</v>
      </c>
      <c r="F13" s="126"/>
    </row>
    <row r="14" spans="1:6" ht="26.6">
      <c r="A14" s="179" t="s">
        <v>22</v>
      </c>
      <c r="B14" s="179"/>
      <c r="C14" s="179"/>
      <c r="D14" s="179"/>
      <c r="E14" s="179"/>
      <c r="F14" s="179"/>
    </row>
    <row r="15" spans="1:6" ht="22.5" customHeight="1">
      <c r="A15" s="127" t="s">
        <v>23</v>
      </c>
      <c r="B15" s="127" t="s">
        <v>24</v>
      </c>
      <c r="C15" s="127" t="s">
        <v>25</v>
      </c>
      <c r="D15" s="180" t="s">
        <v>26</v>
      </c>
      <c r="E15" s="180"/>
      <c r="F15" s="180"/>
    </row>
    <row r="16" spans="1:6" ht="40.4" customHeight="1">
      <c r="A16" s="96">
        <v>1</v>
      </c>
      <c r="B16" s="96" t="s">
        <v>27</v>
      </c>
      <c r="C16" s="128">
        <v>0</v>
      </c>
    </row>
    <row r="17" spans="1:7" ht="40.4" customHeight="1">
      <c r="A17" s="96">
        <v>2</v>
      </c>
      <c r="B17" s="96" t="s">
        <v>28</v>
      </c>
      <c r="C17" s="128">
        <f>上海站!G50</f>
        <v>206800</v>
      </c>
    </row>
    <row r="18" spans="1:7" ht="40.4" customHeight="1">
      <c r="A18" s="96">
        <v>3</v>
      </c>
      <c r="B18" s="96" t="s">
        <v>29</v>
      </c>
      <c r="C18" s="128">
        <f>北京站!G50</f>
        <v>347171</v>
      </c>
    </row>
    <row r="19" spans="1:7" ht="40.4" customHeight="1">
      <c r="A19" s="96">
        <v>4</v>
      </c>
      <c r="B19" s="96" t="s">
        <v>30</v>
      </c>
      <c r="C19" s="128" t="e">
        <f>#REF!</f>
        <v>#REF!</v>
      </c>
    </row>
    <row r="20" spans="1:7" ht="20.149999999999999">
      <c r="A20" s="181" t="s">
        <v>31</v>
      </c>
      <c r="B20" s="182"/>
      <c r="C20" s="129" t="e">
        <f>SUM(C16:C19)</f>
        <v>#REF!</v>
      </c>
      <c r="D20" s="183"/>
      <c r="E20" s="183"/>
      <c r="F20" s="183"/>
    </row>
    <row r="21" spans="1:7" ht="20.149999999999999">
      <c r="A21" s="131"/>
      <c r="B21" s="131"/>
      <c r="C21" s="131"/>
      <c r="D21" s="132"/>
      <c r="E21" s="132"/>
      <c r="F21" s="132"/>
      <c r="G21" s="131"/>
    </row>
    <row r="22" spans="1:7" ht="20.149999999999999">
      <c r="A22" s="181" t="s">
        <v>32</v>
      </c>
      <c r="B22" s="181"/>
      <c r="C22" s="129"/>
      <c r="D22" s="130"/>
      <c r="E22" s="130"/>
      <c r="F22" s="130"/>
    </row>
    <row r="24" spans="1:7">
      <c r="A24" s="184" t="s">
        <v>33</v>
      </c>
      <c r="B24" s="184"/>
      <c r="C24" s="184"/>
      <c r="D24" s="184"/>
    </row>
    <row r="25" spans="1:7">
      <c r="A25" s="184" t="s">
        <v>34</v>
      </c>
      <c r="B25" s="184"/>
      <c r="C25" s="184"/>
      <c r="D25" s="184"/>
    </row>
    <row r="26" spans="1:7">
      <c r="A26" s="185" t="s">
        <v>35</v>
      </c>
      <c r="B26" s="184"/>
      <c r="C26" s="184"/>
      <c r="D26" s="184"/>
    </row>
    <row r="27" spans="1:7">
      <c r="A27" s="186"/>
      <c r="B27" s="186"/>
      <c r="C27" s="186"/>
      <c r="D27" s="186"/>
    </row>
  </sheetData>
  <mergeCells count="11">
    <mergeCell ref="A22:B22"/>
    <mergeCell ref="A24:D24"/>
    <mergeCell ref="A25:D25"/>
    <mergeCell ref="A26:D26"/>
    <mergeCell ref="A27:D27"/>
    <mergeCell ref="B7:D7"/>
    <mergeCell ref="A9:B9"/>
    <mergeCell ref="A14:F14"/>
    <mergeCell ref="D15:F15"/>
    <mergeCell ref="A20:B20"/>
    <mergeCell ref="D20:F20"/>
  </mergeCells>
  <phoneticPr fontId="66" type="noConversion"/>
  <hyperlinks>
    <hyperlink ref="E13" r:id="rId1" xr:uid="{00000000-0004-0000-0000-000000000000}"/>
    <hyperlink ref="B13" r:id="rId2" xr:uid="{00000000-0004-0000-0000-000001000000}"/>
  </hyperlinks>
  <pageMargins left="0.69930555555555596" right="0.69930555555555596" top="0.75" bottom="0.75" header="0.3" footer="0.3"/>
  <pageSetup paperSize="9" scale="90" orientation="portrait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0"/>
  <sheetViews>
    <sheetView workbookViewId="0">
      <selection activeCell="D6" sqref="D6"/>
    </sheetView>
  </sheetViews>
  <sheetFormatPr defaultColWidth="8.4609375" defaultRowHeight="11.6"/>
  <cols>
    <col min="1" max="1" width="5.4609375" style="8" customWidth="1"/>
    <col min="2" max="2" width="27.4609375" style="8" customWidth="1"/>
    <col min="3" max="3" width="35.3828125" style="8" customWidth="1"/>
    <col min="4" max="5" width="7.4609375" style="8" customWidth="1"/>
    <col min="6" max="6" width="8.4609375" style="8" customWidth="1"/>
    <col min="7" max="7" width="10.15234375" style="8" customWidth="1"/>
    <col min="8" max="8" width="37.15234375" style="8" customWidth="1"/>
    <col min="9" max="16384" width="8.4609375" style="8"/>
  </cols>
  <sheetData>
    <row r="1" spans="1:8" ht="66" customHeight="1">
      <c r="A1" s="187" t="s">
        <v>36</v>
      </c>
      <c r="B1" s="188"/>
      <c r="C1" s="188"/>
      <c r="D1" s="188"/>
      <c r="E1" s="188"/>
      <c r="F1" s="188"/>
      <c r="G1" s="188"/>
      <c r="H1" s="189"/>
    </row>
    <row r="2" spans="1:8" ht="42" customHeight="1">
      <c r="A2" s="190" t="s">
        <v>37</v>
      </c>
      <c r="B2" s="191"/>
      <c r="C2" s="10" t="s">
        <v>38</v>
      </c>
      <c r="D2" s="53" t="s">
        <v>39</v>
      </c>
      <c r="E2" s="192"/>
      <c r="F2" s="192"/>
      <c r="G2" s="192"/>
      <c r="H2" s="54" t="s">
        <v>40</v>
      </c>
    </row>
    <row r="3" spans="1:8" ht="42" customHeight="1">
      <c r="A3" s="193" t="s">
        <v>41</v>
      </c>
      <c r="B3" s="194"/>
      <c r="C3" s="56" t="s">
        <v>42</v>
      </c>
      <c r="D3" s="55" t="s">
        <v>43</v>
      </c>
      <c r="E3" s="195" t="s">
        <v>44</v>
      </c>
      <c r="F3" s="196"/>
      <c r="G3" s="196"/>
      <c r="H3" s="57" t="s">
        <v>45</v>
      </c>
    </row>
    <row r="4" spans="1:8">
      <c r="A4" s="58" t="s">
        <v>46</v>
      </c>
      <c r="B4" s="59" t="s">
        <v>47</v>
      </c>
      <c r="C4" s="60" t="s">
        <v>48</v>
      </c>
      <c r="D4" s="60" t="s">
        <v>49</v>
      </c>
      <c r="E4" s="60" t="s">
        <v>50</v>
      </c>
      <c r="F4" s="61" t="s">
        <v>51</v>
      </c>
      <c r="G4" s="61" t="s">
        <v>52</v>
      </c>
      <c r="H4" s="62" t="s">
        <v>53</v>
      </c>
    </row>
    <row r="5" spans="1:8">
      <c r="A5" s="199">
        <v>1</v>
      </c>
      <c r="B5" s="209" t="s">
        <v>54</v>
      </c>
      <c r="C5" s="209"/>
      <c r="D5" s="209"/>
      <c r="E5" s="209"/>
      <c r="F5" s="209"/>
      <c r="G5" s="64">
        <f>SUM(G6:G14)</f>
        <v>51000</v>
      </c>
      <c r="H5" s="65"/>
    </row>
    <row r="6" spans="1:8" ht="14.15" customHeight="1">
      <c r="A6" s="200"/>
      <c r="B6" s="206" t="s">
        <v>55</v>
      </c>
      <c r="C6" s="67" t="s">
        <v>56</v>
      </c>
      <c r="D6" s="68" t="s">
        <v>57</v>
      </c>
      <c r="E6" s="69">
        <v>6</v>
      </c>
      <c r="F6" s="70">
        <v>500</v>
      </c>
      <c r="G6" s="71">
        <f>E6*F6</f>
        <v>3000</v>
      </c>
      <c r="H6" s="72" t="s">
        <v>58</v>
      </c>
    </row>
    <row r="7" spans="1:8">
      <c r="A7" s="200"/>
      <c r="B7" s="207"/>
      <c r="C7" s="67" t="s">
        <v>59</v>
      </c>
      <c r="D7" s="73" t="s">
        <v>60</v>
      </c>
      <c r="E7" s="74">
        <v>0</v>
      </c>
      <c r="F7" s="71"/>
      <c r="G7" s="71">
        <f t="shared" ref="G7:G14" si="0">E7*F7</f>
        <v>0</v>
      </c>
      <c r="H7" s="75"/>
    </row>
    <row r="8" spans="1:8" ht="23.6">
      <c r="A8" s="200"/>
      <c r="B8" s="207"/>
      <c r="C8" s="76" t="s">
        <v>61</v>
      </c>
      <c r="D8" s="73" t="s">
        <v>62</v>
      </c>
      <c r="E8" s="74">
        <v>42</v>
      </c>
      <c r="F8" s="71">
        <v>130</v>
      </c>
      <c r="G8" s="71">
        <f t="shared" si="0"/>
        <v>5460</v>
      </c>
      <c r="H8" s="77" t="s">
        <v>63</v>
      </c>
    </row>
    <row r="9" spans="1:8" ht="12">
      <c r="A9" s="200"/>
      <c r="B9" s="207" t="s">
        <v>64</v>
      </c>
      <c r="C9" s="67" t="s">
        <v>65</v>
      </c>
      <c r="D9" s="68" t="s">
        <v>57</v>
      </c>
      <c r="E9" s="74">
        <v>100</v>
      </c>
      <c r="F9" s="71">
        <v>80</v>
      </c>
      <c r="G9" s="71">
        <f t="shared" si="0"/>
        <v>8000</v>
      </c>
      <c r="H9" s="78" t="s">
        <v>66</v>
      </c>
    </row>
    <row r="10" spans="1:8" ht="24">
      <c r="A10" s="200"/>
      <c r="B10" s="207"/>
      <c r="C10" s="67" t="s">
        <v>67</v>
      </c>
      <c r="D10" s="73" t="s">
        <v>62</v>
      </c>
      <c r="E10" s="74">
        <v>118</v>
      </c>
      <c r="F10" s="71">
        <v>200</v>
      </c>
      <c r="G10" s="71">
        <f t="shared" si="0"/>
        <v>23600</v>
      </c>
      <c r="H10" s="77" t="s">
        <v>68</v>
      </c>
    </row>
    <row r="11" spans="1:8">
      <c r="A11" s="200"/>
      <c r="B11" s="207"/>
      <c r="C11" s="67" t="s">
        <v>59</v>
      </c>
      <c r="D11" s="73" t="s">
        <v>62</v>
      </c>
      <c r="E11" s="74">
        <v>0</v>
      </c>
      <c r="F11" s="71"/>
      <c r="G11" s="71">
        <f t="shared" si="0"/>
        <v>0</v>
      </c>
      <c r="H11" s="79"/>
    </row>
    <row r="12" spans="1:8" ht="24">
      <c r="A12" s="200"/>
      <c r="B12" s="207"/>
      <c r="C12" s="67" t="s">
        <v>69</v>
      </c>
      <c r="D12" s="73" t="s">
        <v>62</v>
      </c>
      <c r="E12" s="74">
        <v>118</v>
      </c>
      <c r="F12" s="71">
        <v>80</v>
      </c>
      <c r="G12" s="71">
        <f t="shared" si="0"/>
        <v>9440</v>
      </c>
      <c r="H12" s="77" t="s">
        <v>70</v>
      </c>
    </row>
    <row r="13" spans="1:8">
      <c r="A13" s="200"/>
      <c r="B13" s="66" t="s">
        <v>71</v>
      </c>
      <c r="C13" s="67" t="s">
        <v>67</v>
      </c>
      <c r="D13" s="73" t="s">
        <v>62</v>
      </c>
      <c r="E13" s="74">
        <v>0</v>
      </c>
      <c r="F13" s="71"/>
      <c r="G13" s="71">
        <f t="shared" si="0"/>
        <v>0</v>
      </c>
      <c r="H13" s="80" t="s">
        <v>72</v>
      </c>
    </row>
    <row r="14" spans="1:8">
      <c r="A14" s="200"/>
      <c r="B14" s="67" t="s">
        <v>73</v>
      </c>
      <c r="C14" s="67" t="s">
        <v>74</v>
      </c>
      <c r="D14" s="73" t="s">
        <v>75</v>
      </c>
      <c r="E14" s="74">
        <v>1</v>
      </c>
      <c r="F14" s="71">
        <v>1500</v>
      </c>
      <c r="G14" s="71">
        <f t="shared" si="0"/>
        <v>1500</v>
      </c>
      <c r="H14" s="78"/>
    </row>
    <row r="15" spans="1:8">
      <c r="A15" s="201">
        <v>2</v>
      </c>
      <c r="B15" s="209" t="s">
        <v>76</v>
      </c>
      <c r="C15" s="209"/>
      <c r="D15" s="209"/>
      <c r="E15" s="209"/>
      <c r="F15" s="209"/>
      <c r="G15" s="64">
        <f>SUM(G16:G27)</f>
        <v>29900</v>
      </c>
      <c r="H15" s="65"/>
    </row>
    <row r="16" spans="1:8" ht="24">
      <c r="A16" s="201"/>
      <c r="B16" s="207" t="s">
        <v>77</v>
      </c>
      <c r="C16" s="67" t="s">
        <v>78</v>
      </c>
      <c r="D16" s="73" t="s">
        <v>75</v>
      </c>
      <c r="E16" s="81">
        <v>0</v>
      </c>
      <c r="F16" s="45"/>
      <c r="G16" s="45">
        <f>E16*F16</f>
        <v>0</v>
      </c>
      <c r="H16" s="82"/>
    </row>
    <row r="17" spans="1:8" ht="12">
      <c r="A17" s="201"/>
      <c r="B17" s="207"/>
      <c r="C17" s="67" t="s">
        <v>79</v>
      </c>
      <c r="D17" s="73" t="s">
        <v>75</v>
      </c>
      <c r="E17" s="73">
        <v>0</v>
      </c>
      <c r="F17" s="45"/>
      <c r="G17" s="45">
        <f t="shared" ref="G17:G27" si="1">E17*F17</f>
        <v>0</v>
      </c>
      <c r="H17" s="83"/>
    </row>
    <row r="18" spans="1:8">
      <c r="A18" s="201"/>
      <c r="B18" s="39" t="s">
        <v>80</v>
      </c>
      <c r="C18" s="39" t="s">
        <v>81</v>
      </c>
      <c r="D18" s="74" t="s">
        <v>82</v>
      </c>
      <c r="E18" s="74">
        <v>260</v>
      </c>
      <c r="F18" s="43">
        <v>20</v>
      </c>
      <c r="G18" s="43">
        <f t="shared" si="1"/>
        <v>5200</v>
      </c>
      <c r="H18" s="84" t="s">
        <v>83</v>
      </c>
    </row>
    <row r="19" spans="1:8">
      <c r="A19" s="201"/>
      <c r="B19" s="39" t="s">
        <v>84</v>
      </c>
      <c r="C19" s="39" t="s">
        <v>85</v>
      </c>
      <c r="D19" s="74" t="s">
        <v>75</v>
      </c>
      <c r="E19" s="74">
        <v>1</v>
      </c>
      <c r="F19" s="43">
        <v>3500</v>
      </c>
      <c r="G19" s="43">
        <f t="shared" si="1"/>
        <v>3500</v>
      </c>
      <c r="H19" s="85" t="s">
        <v>86</v>
      </c>
    </row>
    <row r="20" spans="1:8" ht="12">
      <c r="A20" s="201"/>
      <c r="B20" s="39" t="s">
        <v>87</v>
      </c>
      <c r="C20" s="39" t="s">
        <v>88</v>
      </c>
      <c r="D20" s="86" t="s">
        <v>89</v>
      </c>
      <c r="E20" s="74">
        <v>3</v>
      </c>
      <c r="F20" s="43">
        <v>1800</v>
      </c>
      <c r="G20" s="43">
        <f t="shared" si="1"/>
        <v>5400</v>
      </c>
      <c r="H20" s="85" t="s">
        <v>90</v>
      </c>
    </row>
    <row r="21" spans="1:8">
      <c r="A21" s="201"/>
      <c r="B21" s="39" t="s">
        <v>91</v>
      </c>
      <c r="C21" s="39" t="s">
        <v>92</v>
      </c>
      <c r="D21" s="74" t="s">
        <v>75</v>
      </c>
      <c r="E21" s="74">
        <v>1</v>
      </c>
      <c r="F21" s="43">
        <v>1000</v>
      </c>
      <c r="G21" s="43">
        <f t="shared" si="1"/>
        <v>1000</v>
      </c>
      <c r="H21" s="85" t="s">
        <v>93</v>
      </c>
    </row>
    <row r="22" spans="1:8" ht="12">
      <c r="A22" s="201"/>
      <c r="B22" s="39" t="s">
        <v>94</v>
      </c>
      <c r="C22" s="39" t="s">
        <v>95</v>
      </c>
      <c r="D22" s="74" t="s">
        <v>75</v>
      </c>
      <c r="E22" s="74">
        <v>1</v>
      </c>
      <c r="F22" s="43">
        <v>1200</v>
      </c>
      <c r="G22" s="43">
        <f t="shared" si="1"/>
        <v>1200</v>
      </c>
      <c r="H22" s="87"/>
    </row>
    <row r="23" spans="1:8">
      <c r="A23" s="201"/>
      <c r="B23" s="39" t="s">
        <v>96</v>
      </c>
      <c r="C23" s="39" t="s">
        <v>97</v>
      </c>
      <c r="D23" s="74" t="s">
        <v>75</v>
      </c>
      <c r="E23" s="74">
        <v>1</v>
      </c>
      <c r="F23" s="43">
        <v>12000</v>
      </c>
      <c r="G23" s="43">
        <f t="shared" si="1"/>
        <v>12000</v>
      </c>
      <c r="H23" s="87"/>
    </row>
    <row r="24" spans="1:8">
      <c r="A24" s="201"/>
      <c r="B24" s="39" t="s">
        <v>98</v>
      </c>
      <c r="C24" s="39" t="s">
        <v>99</v>
      </c>
      <c r="D24" s="86" t="s">
        <v>100</v>
      </c>
      <c r="E24" s="74">
        <v>2</v>
      </c>
      <c r="F24" s="43">
        <v>300</v>
      </c>
      <c r="G24" s="43">
        <f t="shared" si="1"/>
        <v>600</v>
      </c>
      <c r="H24" s="87"/>
    </row>
    <row r="25" spans="1:8">
      <c r="A25" s="201"/>
      <c r="B25" s="39" t="s">
        <v>101</v>
      </c>
      <c r="C25" s="39" t="s">
        <v>102</v>
      </c>
      <c r="D25" s="74" t="s">
        <v>75</v>
      </c>
      <c r="E25" s="74">
        <v>1</v>
      </c>
      <c r="F25" s="43">
        <v>500</v>
      </c>
      <c r="G25" s="43">
        <f t="shared" si="1"/>
        <v>500</v>
      </c>
      <c r="H25" s="65"/>
    </row>
    <row r="26" spans="1:8">
      <c r="A26" s="201"/>
      <c r="B26" s="39" t="s">
        <v>103</v>
      </c>
      <c r="C26" s="39" t="s">
        <v>103</v>
      </c>
      <c r="D26" s="74" t="s">
        <v>75</v>
      </c>
      <c r="E26" s="74">
        <v>1</v>
      </c>
      <c r="F26" s="43">
        <v>500</v>
      </c>
      <c r="G26" s="45">
        <f t="shared" si="1"/>
        <v>500</v>
      </c>
      <c r="H26" s="65"/>
    </row>
    <row r="27" spans="1:8">
      <c r="A27" s="201"/>
      <c r="B27" s="39" t="s">
        <v>104</v>
      </c>
      <c r="C27" s="39" t="s">
        <v>97</v>
      </c>
      <c r="D27" s="74" t="s">
        <v>75</v>
      </c>
      <c r="E27" s="74">
        <v>0</v>
      </c>
      <c r="F27" s="43"/>
      <c r="G27" s="45">
        <f t="shared" si="1"/>
        <v>0</v>
      </c>
      <c r="H27" s="65"/>
    </row>
    <row r="28" spans="1:8">
      <c r="A28" s="199">
        <v>3</v>
      </c>
      <c r="B28" s="210" t="s">
        <v>105</v>
      </c>
      <c r="C28" s="209"/>
      <c r="D28" s="209"/>
      <c r="E28" s="209"/>
      <c r="F28" s="209"/>
      <c r="G28" s="64">
        <f>SUM(G29:G34)</f>
        <v>62100</v>
      </c>
      <c r="H28" s="65"/>
    </row>
    <row r="29" spans="1:8">
      <c r="A29" s="200"/>
      <c r="B29" s="88" t="s">
        <v>106</v>
      </c>
      <c r="C29" s="88" t="s">
        <v>107</v>
      </c>
      <c r="D29" s="86" t="s">
        <v>108</v>
      </c>
      <c r="E29" s="74">
        <v>1</v>
      </c>
      <c r="F29" s="43">
        <v>25000</v>
      </c>
      <c r="G29" s="43">
        <f>E29*F29</f>
        <v>25000</v>
      </c>
      <c r="H29" s="211" t="s">
        <v>109</v>
      </c>
    </row>
    <row r="30" spans="1:8" ht="23.15">
      <c r="A30" s="200"/>
      <c r="B30" s="88" t="s">
        <v>110</v>
      </c>
      <c r="C30" s="88" t="s">
        <v>111</v>
      </c>
      <c r="D30" s="86" t="s">
        <v>108</v>
      </c>
      <c r="E30" s="74">
        <v>1</v>
      </c>
      <c r="F30" s="43">
        <v>9600</v>
      </c>
      <c r="G30" s="43">
        <f t="shared" ref="G30:G34" si="2">E30*F30</f>
        <v>9600</v>
      </c>
      <c r="H30" s="212"/>
    </row>
    <row r="31" spans="1:8">
      <c r="A31" s="200"/>
      <c r="B31" s="88" t="s">
        <v>112</v>
      </c>
      <c r="C31" s="88" t="s">
        <v>113</v>
      </c>
      <c r="D31" s="86" t="s">
        <v>108</v>
      </c>
      <c r="E31" s="74">
        <v>1</v>
      </c>
      <c r="F31" s="43">
        <v>2000</v>
      </c>
      <c r="G31" s="43">
        <f t="shared" si="2"/>
        <v>2000</v>
      </c>
      <c r="H31" s="212"/>
    </row>
    <row r="32" spans="1:8" ht="18.75" customHeight="1">
      <c r="A32" s="200"/>
      <c r="B32" s="88" t="s">
        <v>114</v>
      </c>
      <c r="C32" s="88"/>
      <c r="D32" s="86" t="s">
        <v>108</v>
      </c>
      <c r="E32" s="81">
        <v>1</v>
      </c>
      <c r="F32" s="45">
        <v>2500</v>
      </c>
      <c r="G32" s="43">
        <f t="shared" si="2"/>
        <v>2500</v>
      </c>
      <c r="H32" s="212"/>
    </row>
    <row r="33" spans="1:8">
      <c r="A33" s="200"/>
      <c r="B33" s="88" t="s">
        <v>115</v>
      </c>
      <c r="C33" s="88" t="s">
        <v>116</v>
      </c>
      <c r="D33" s="86" t="s">
        <v>108</v>
      </c>
      <c r="E33" s="74">
        <v>1</v>
      </c>
      <c r="F33" s="43">
        <v>21500</v>
      </c>
      <c r="G33" s="43">
        <f t="shared" si="2"/>
        <v>21500</v>
      </c>
      <c r="H33" s="212"/>
    </row>
    <row r="34" spans="1:8">
      <c r="A34" s="202"/>
      <c r="B34" s="88" t="s">
        <v>117</v>
      </c>
      <c r="C34" s="88" t="s">
        <v>118</v>
      </c>
      <c r="D34" s="86" t="s">
        <v>108</v>
      </c>
      <c r="E34" s="81">
        <v>1</v>
      </c>
      <c r="F34" s="45">
        <v>1500</v>
      </c>
      <c r="G34" s="43">
        <f t="shared" si="2"/>
        <v>1500</v>
      </c>
      <c r="H34" s="213"/>
    </row>
    <row r="35" spans="1:8">
      <c r="A35" s="201">
        <v>4</v>
      </c>
      <c r="B35" s="209" t="s">
        <v>119</v>
      </c>
      <c r="C35" s="209"/>
      <c r="D35" s="209"/>
      <c r="E35" s="209"/>
      <c r="F35" s="209"/>
      <c r="G35" s="64">
        <f>SUM(G36:G40)</f>
        <v>26000</v>
      </c>
      <c r="H35" s="65"/>
    </row>
    <row r="36" spans="1:8" ht="24">
      <c r="A36" s="201"/>
      <c r="B36" s="67" t="s">
        <v>120</v>
      </c>
      <c r="C36" s="67" t="s">
        <v>121</v>
      </c>
      <c r="D36" s="73" t="s">
        <v>122</v>
      </c>
      <c r="E36" s="73">
        <v>0</v>
      </c>
      <c r="F36" s="45"/>
      <c r="G36" s="45">
        <f>E36*F36</f>
        <v>0</v>
      </c>
      <c r="H36" s="214"/>
    </row>
    <row r="37" spans="1:8" ht="24">
      <c r="A37" s="201"/>
      <c r="B37" s="76" t="s">
        <v>123</v>
      </c>
      <c r="C37" s="67" t="s">
        <v>124</v>
      </c>
      <c r="D37" s="73" t="s">
        <v>125</v>
      </c>
      <c r="E37" s="81">
        <v>0</v>
      </c>
      <c r="F37" s="45"/>
      <c r="G37" s="45">
        <f t="shared" ref="G37:G40" si="3">E37*F37</f>
        <v>0</v>
      </c>
      <c r="H37" s="215"/>
    </row>
    <row r="38" spans="1:8" ht="24">
      <c r="A38" s="201"/>
      <c r="B38" s="76" t="s">
        <v>126</v>
      </c>
      <c r="C38" s="76" t="s">
        <v>127</v>
      </c>
      <c r="D38" s="81" t="s">
        <v>75</v>
      </c>
      <c r="E38" s="74">
        <v>6</v>
      </c>
      <c r="F38" s="43">
        <v>2500</v>
      </c>
      <c r="G38" s="43">
        <f t="shared" si="3"/>
        <v>15000</v>
      </c>
      <c r="H38" s="89" t="s">
        <v>128</v>
      </c>
    </row>
    <row r="39" spans="1:8" ht="23.6">
      <c r="A39" s="201"/>
      <c r="B39" s="76" t="s">
        <v>129</v>
      </c>
      <c r="C39" s="76" t="s">
        <v>130</v>
      </c>
      <c r="D39" s="81" t="s">
        <v>75</v>
      </c>
      <c r="E39" s="81">
        <v>0</v>
      </c>
      <c r="F39" s="45"/>
      <c r="G39" s="45">
        <f t="shared" si="3"/>
        <v>0</v>
      </c>
      <c r="H39" s="65"/>
    </row>
    <row r="40" spans="1:8">
      <c r="A40" s="63"/>
      <c r="B40" s="90" t="s">
        <v>131</v>
      </c>
      <c r="C40" s="90" t="s">
        <v>132</v>
      </c>
      <c r="D40" s="91" t="s">
        <v>133</v>
      </c>
      <c r="E40" s="91">
        <v>1</v>
      </c>
      <c r="F40" s="92">
        <v>11000</v>
      </c>
      <c r="G40" s="92">
        <f t="shared" si="3"/>
        <v>11000</v>
      </c>
      <c r="H40" s="65"/>
    </row>
    <row r="41" spans="1:8">
      <c r="A41" s="199">
        <v>5</v>
      </c>
      <c r="B41" s="209" t="s">
        <v>134</v>
      </c>
      <c r="C41" s="209"/>
      <c r="D41" s="209"/>
      <c r="E41" s="209"/>
      <c r="F41" s="209"/>
      <c r="G41" s="64">
        <f>SUM(G42:G46)</f>
        <v>19000</v>
      </c>
      <c r="H41" s="65"/>
    </row>
    <row r="42" spans="1:8" ht="24">
      <c r="A42" s="200"/>
      <c r="B42" s="208" t="s">
        <v>135</v>
      </c>
      <c r="C42" s="76" t="s">
        <v>136</v>
      </c>
      <c r="D42" s="81" t="s">
        <v>75</v>
      </c>
      <c r="E42" s="81">
        <v>1</v>
      </c>
      <c r="F42" s="45">
        <v>8000</v>
      </c>
      <c r="G42" s="45">
        <v>8000</v>
      </c>
      <c r="H42" s="65"/>
    </row>
    <row r="43" spans="1:8" s="7" customFormat="1" ht="24" customHeight="1">
      <c r="A43" s="200"/>
      <c r="B43" s="208"/>
      <c r="C43" s="76" t="s">
        <v>137</v>
      </c>
      <c r="D43" s="81" t="s">
        <v>75</v>
      </c>
      <c r="E43" s="81">
        <v>1</v>
      </c>
      <c r="F43" s="45">
        <v>3000</v>
      </c>
      <c r="G43" s="45">
        <f t="shared" ref="G43:G46" si="4">E43*F43</f>
        <v>3000</v>
      </c>
      <c r="H43" s="65"/>
    </row>
    <row r="44" spans="1:8" s="7" customFormat="1" ht="25.5" customHeight="1">
      <c r="A44" s="200"/>
      <c r="B44" s="208"/>
      <c r="C44" s="76" t="s">
        <v>138</v>
      </c>
      <c r="D44" s="81" t="s">
        <v>75</v>
      </c>
      <c r="E44" s="81">
        <v>1</v>
      </c>
      <c r="F44" s="45">
        <v>3000</v>
      </c>
      <c r="G44" s="45">
        <f t="shared" si="4"/>
        <v>3000</v>
      </c>
      <c r="H44" s="65"/>
    </row>
    <row r="45" spans="1:8" s="7" customFormat="1">
      <c r="A45" s="200"/>
      <c r="B45" s="93" t="s">
        <v>139</v>
      </c>
      <c r="C45" s="39" t="s">
        <v>140</v>
      </c>
      <c r="D45" s="74" t="s">
        <v>75</v>
      </c>
      <c r="E45" s="74">
        <v>0</v>
      </c>
      <c r="F45" s="43"/>
      <c r="G45" s="45">
        <f t="shared" si="4"/>
        <v>0</v>
      </c>
      <c r="H45" s="65"/>
    </row>
    <row r="46" spans="1:8" s="7" customFormat="1">
      <c r="A46" s="202"/>
      <c r="B46" s="93" t="s">
        <v>141</v>
      </c>
      <c r="C46" s="88" t="s">
        <v>142</v>
      </c>
      <c r="D46" s="74" t="s">
        <v>75</v>
      </c>
      <c r="E46" s="74">
        <v>1</v>
      </c>
      <c r="F46" s="43">
        <v>5000</v>
      </c>
      <c r="G46" s="45">
        <f t="shared" si="4"/>
        <v>5000</v>
      </c>
      <c r="H46" s="65"/>
    </row>
    <row r="47" spans="1:8" s="7" customFormat="1">
      <c r="A47" s="203">
        <v>6</v>
      </c>
      <c r="B47" s="216" t="s">
        <v>52</v>
      </c>
      <c r="C47" s="217"/>
      <c r="D47" s="217"/>
      <c r="E47" s="217"/>
      <c r="F47" s="217"/>
      <c r="G47" s="45">
        <f>G5+G15+G28+G35+G41</f>
        <v>188000</v>
      </c>
      <c r="H47" s="65"/>
    </row>
    <row r="48" spans="1:8" s="7" customFormat="1">
      <c r="A48" s="204"/>
      <c r="B48" s="216" t="s">
        <v>143</v>
      </c>
      <c r="C48" s="217"/>
      <c r="D48" s="217"/>
      <c r="E48" s="217"/>
      <c r="F48" s="217"/>
      <c r="G48" s="45">
        <f>G47*0.1</f>
        <v>18800</v>
      </c>
      <c r="H48" s="65"/>
    </row>
    <row r="49" spans="1:8" s="7" customFormat="1">
      <c r="A49" s="204"/>
      <c r="B49" s="216" t="s">
        <v>144</v>
      </c>
      <c r="C49" s="217"/>
      <c r="D49" s="217"/>
      <c r="E49" s="217"/>
      <c r="F49" s="217"/>
      <c r="G49" s="45">
        <v>0</v>
      </c>
      <c r="H49" s="65"/>
    </row>
    <row r="50" spans="1:8" s="7" customFormat="1">
      <c r="A50" s="205"/>
      <c r="B50" s="197" t="s">
        <v>145</v>
      </c>
      <c r="C50" s="198"/>
      <c r="D50" s="198"/>
      <c r="E50" s="198"/>
      <c r="F50" s="198"/>
      <c r="G50" s="94">
        <f>G47+G48+G49</f>
        <v>206800</v>
      </c>
      <c r="H50" s="95"/>
    </row>
  </sheetData>
  <mergeCells count="26">
    <mergeCell ref="H29:H34"/>
    <mergeCell ref="H36:H37"/>
    <mergeCell ref="B47:F47"/>
    <mergeCell ref="B48:F48"/>
    <mergeCell ref="B49:F49"/>
    <mergeCell ref="B50:F50"/>
    <mergeCell ref="A5:A14"/>
    <mergeCell ref="A15:A27"/>
    <mergeCell ref="A28:A34"/>
    <mergeCell ref="A35:A39"/>
    <mergeCell ref="A41:A46"/>
    <mergeCell ref="A47:A50"/>
    <mergeCell ref="B6:B8"/>
    <mergeCell ref="B9:B12"/>
    <mergeCell ref="B16:B17"/>
    <mergeCell ref="B42:B44"/>
    <mergeCell ref="B5:F5"/>
    <mergeCell ref="B15:F15"/>
    <mergeCell ref="B28:F28"/>
    <mergeCell ref="B35:F35"/>
    <mergeCell ref="B41:F41"/>
    <mergeCell ref="A1:H1"/>
    <mergeCell ref="A2:B2"/>
    <mergeCell ref="E2:G2"/>
    <mergeCell ref="A3:B3"/>
    <mergeCell ref="E3:G3"/>
  </mergeCells>
  <phoneticPr fontId="66" type="noConversion"/>
  <pageMargins left="0.69930555555555596" right="0.69930555555555596" top="0.75" bottom="0.75" header="0.3" footer="0.3"/>
  <pageSetup paperSize="9" scale="61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1"/>
  <sheetViews>
    <sheetView topLeftCell="A17" workbookViewId="0">
      <selection activeCell="H8" sqref="H8"/>
    </sheetView>
  </sheetViews>
  <sheetFormatPr defaultColWidth="8.4609375" defaultRowHeight="11.6"/>
  <cols>
    <col min="1" max="1" width="5" style="8" customWidth="1"/>
    <col min="2" max="2" width="26.15234375" style="8" customWidth="1"/>
    <col min="3" max="3" width="29.84375" style="8" customWidth="1"/>
    <col min="4" max="4" width="6.84375" style="8" customWidth="1"/>
    <col min="5" max="5" width="5.4609375" style="8" customWidth="1"/>
    <col min="6" max="6" width="9.61328125" style="8" customWidth="1"/>
    <col min="7" max="7" width="13.4609375" style="8" customWidth="1"/>
    <col min="8" max="8" width="49.84375" style="8" customWidth="1"/>
    <col min="9" max="16384" width="8.4609375" style="8"/>
  </cols>
  <sheetData>
    <row r="1" spans="1:8" ht="66" customHeight="1">
      <c r="A1" s="218" t="s">
        <v>146</v>
      </c>
      <c r="B1" s="219"/>
      <c r="C1" s="219"/>
      <c r="D1" s="219"/>
      <c r="E1" s="219"/>
      <c r="F1" s="219"/>
      <c r="G1" s="219"/>
      <c r="H1" s="220"/>
    </row>
    <row r="2" spans="1:8" ht="42" customHeight="1">
      <c r="A2" s="221" t="s">
        <v>147</v>
      </c>
      <c r="B2" s="222"/>
      <c r="C2" s="10" t="s">
        <v>38</v>
      </c>
      <c r="D2" s="9" t="s">
        <v>148</v>
      </c>
      <c r="E2" s="223"/>
      <c r="F2" s="223"/>
      <c r="G2" s="223"/>
      <c r="H2" s="11" t="s">
        <v>149</v>
      </c>
    </row>
    <row r="3" spans="1:8" ht="42" customHeight="1">
      <c r="A3" s="224" t="s">
        <v>150</v>
      </c>
      <c r="B3" s="225"/>
      <c r="C3" s="13" t="s">
        <v>151</v>
      </c>
      <c r="D3" s="12" t="s">
        <v>152</v>
      </c>
      <c r="E3" s="226" t="s">
        <v>153</v>
      </c>
      <c r="F3" s="227"/>
      <c r="G3" s="227"/>
      <c r="H3" s="14" t="s">
        <v>154</v>
      </c>
    </row>
    <row r="4" spans="1:8" ht="12.9">
      <c r="A4" s="15" t="s">
        <v>23</v>
      </c>
      <c r="B4" s="16" t="s">
        <v>24</v>
      </c>
      <c r="C4" s="17" t="s">
        <v>155</v>
      </c>
      <c r="D4" s="17" t="s">
        <v>156</v>
      </c>
      <c r="E4" s="17" t="s">
        <v>157</v>
      </c>
      <c r="F4" s="18" t="s">
        <v>158</v>
      </c>
      <c r="G4" s="18" t="s">
        <v>159</v>
      </c>
      <c r="H4" s="19" t="s">
        <v>26</v>
      </c>
    </row>
    <row r="5" spans="1:8" ht="12.9">
      <c r="A5" s="230">
        <v>1</v>
      </c>
      <c r="B5" s="240" t="s">
        <v>160</v>
      </c>
      <c r="C5" s="240"/>
      <c r="D5" s="240"/>
      <c r="E5" s="240"/>
      <c r="F5" s="240"/>
      <c r="G5" s="20">
        <f>SUM(G6:G14)</f>
        <v>147110</v>
      </c>
      <c r="H5" s="21"/>
    </row>
    <row r="6" spans="1:8" ht="14.15" customHeight="1">
      <c r="A6" s="231"/>
      <c r="B6" s="237" t="s">
        <v>55</v>
      </c>
      <c r="C6" s="22" t="s">
        <v>161</v>
      </c>
      <c r="D6" s="23" t="s">
        <v>57</v>
      </c>
      <c r="E6" s="24">
        <v>6</v>
      </c>
      <c r="F6" s="25">
        <v>2000</v>
      </c>
      <c r="G6" s="26">
        <f>E6*F6</f>
        <v>12000</v>
      </c>
      <c r="H6" s="21" t="s">
        <v>162</v>
      </c>
    </row>
    <row r="7" spans="1:8" ht="12.9">
      <c r="A7" s="231"/>
      <c r="B7" s="238"/>
      <c r="C7" s="22" t="s">
        <v>163</v>
      </c>
      <c r="D7" s="23" t="s">
        <v>164</v>
      </c>
      <c r="E7" s="23">
        <v>39</v>
      </c>
      <c r="F7" s="27">
        <v>300</v>
      </c>
      <c r="G7" s="26">
        <f t="shared" ref="G7:G14" si="0">E7*F7</f>
        <v>11700</v>
      </c>
      <c r="H7" s="21" t="s">
        <v>165</v>
      </c>
    </row>
    <row r="8" spans="1:8" ht="12.9">
      <c r="A8" s="231"/>
      <c r="B8" s="238"/>
      <c r="C8" s="28" t="s">
        <v>166</v>
      </c>
      <c r="D8" s="23" t="s">
        <v>57</v>
      </c>
      <c r="E8" s="23">
        <v>39</v>
      </c>
      <c r="F8" s="27">
        <v>130</v>
      </c>
      <c r="G8" s="26">
        <f t="shared" si="0"/>
        <v>5070</v>
      </c>
      <c r="H8" s="29" t="s">
        <v>167</v>
      </c>
    </row>
    <row r="9" spans="1:8" ht="25.5" customHeight="1">
      <c r="A9" s="231"/>
      <c r="B9" s="238" t="s">
        <v>168</v>
      </c>
      <c r="C9" s="30" t="s">
        <v>169</v>
      </c>
      <c r="D9" s="31" t="s">
        <v>57</v>
      </c>
      <c r="E9" s="31">
        <v>40</v>
      </c>
      <c r="F9" s="27">
        <v>1500</v>
      </c>
      <c r="G9" s="27">
        <f t="shared" si="0"/>
        <v>60000</v>
      </c>
      <c r="H9" s="32" t="s">
        <v>170</v>
      </c>
    </row>
    <row r="10" spans="1:8" ht="12.9">
      <c r="A10" s="231"/>
      <c r="B10" s="238"/>
      <c r="C10" s="30" t="s">
        <v>171</v>
      </c>
      <c r="D10" s="31" t="s">
        <v>57</v>
      </c>
      <c r="E10" s="31">
        <v>98</v>
      </c>
      <c r="F10" s="27">
        <v>220</v>
      </c>
      <c r="G10" s="27">
        <f t="shared" si="0"/>
        <v>21560</v>
      </c>
      <c r="H10" s="33" t="s">
        <v>172</v>
      </c>
    </row>
    <row r="11" spans="1:8" ht="12.9">
      <c r="A11" s="231"/>
      <c r="B11" s="238"/>
      <c r="C11" s="22" t="s">
        <v>163</v>
      </c>
      <c r="D11" s="23" t="s">
        <v>57</v>
      </c>
      <c r="E11" s="23">
        <v>98</v>
      </c>
      <c r="F11" s="26">
        <v>280</v>
      </c>
      <c r="G11" s="26">
        <f t="shared" si="0"/>
        <v>27440</v>
      </c>
      <c r="H11" s="29"/>
    </row>
    <row r="12" spans="1:8" ht="12.9">
      <c r="A12" s="231"/>
      <c r="B12" s="238"/>
      <c r="C12" s="30" t="s">
        <v>173</v>
      </c>
      <c r="D12" s="31" t="s">
        <v>57</v>
      </c>
      <c r="E12" s="31">
        <v>98</v>
      </c>
      <c r="F12" s="27">
        <v>80</v>
      </c>
      <c r="G12" s="27">
        <f t="shared" si="0"/>
        <v>7840</v>
      </c>
      <c r="H12" s="33" t="s">
        <v>174</v>
      </c>
    </row>
    <row r="13" spans="1:8" ht="12.9">
      <c r="A13" s="231"/>
      <c r="B13" s="22" t="s">
        <v>71</v>
      </c>
      <c r="C13" s="22" t="s">
        <v>171</v>
      </c>
      <c r="D13" s="23" t="s">
        <v>57</v>
      </c>
      <c r="E13" s="23">
        <v>0</v>
      </c>
      <c r="F13" s="26"/>
      <c r="G13" s="26">
        <f t="shared" si="0"/>
        <v>0</v>
      </c>
      <c r="H13" s="34" t="s">
        <v>72</v>
      </c>
    </row>
    <row r="14" spans="1:8" ht="12.9">
      <c r="A14" s="231"/>
      <c r="B14" s="22" t="s">
        <v>175</v>
      </c>
      <c r="C14" s="22" t="s">
        <v>176</v>
      </c>
      <c r="D14" s="23" t="s">
        <v>108</v>
      </c>
      <c r="E14" s="23">
        <v>1</v>
      </c>
      <c r="F14" s="26">
        <v>1500</v>
      </c>
      <c r="G14" s="26">
        <f t="shared" si="0"/>
        <v>1500</v>
      </c>
      <c r="H14" s="34" t="s">
        <v>177</v>
      </c>
    </row>
    <row r="15" spans="1:8" ht="12.9">
      <c r="A15" s="232">
        <v>2</v>
      </c>
      <c r="B15" s="240" t="s">
        <v>178</v>
      </c>
      <c r="C15" s="240"/>
      <c r="D15" s="240"/>
      <c r="E15" s="240"/>
      <c r="F15" s="240"/>
      <c r="G15" s="20">
        <f>SUM(G16:G28)</f>
        <v>54900</v>
      </c>
      <c r="H15" s="21"/>
    </row>
    <row r="16" spans="1:8" ht="25.75">
      <c r="A16" s="232"/>
      <c r="B16" s="238" t="s">
        <v>179</v>
      </c>
      <c r="C16" s="22" t="s">
        <v>180</v>
      </c>
      <c r="D16" s="23" t="s">
        <v>108</v>
      </c>
      <c r="E16" s="35">
        <v>1</v>
      </c>
      <c r="F16" s="36">
        <v>5000</v>
      </c>
      <c r="G16" s="36">
        <f>E16*F16</f>
        <v>5000</v>
      </c>
      <c r="H16" s="37" t="s">
        <v>181</v>
      </c>
    </row>
    <row r="17" spans="1:8" ht="25.75">
      <c r="A17" s="232"/>
      <c r="B17" s="238"/>
      <c r="C17" s="22" t="s">
        <v>182</v>
      </c>
      <c r="D17" s="23" t="s">
        <v>108</v>
      </c>
      <c r="E17" s="23">
        <v>1</v>
      </c>
      <c r="F17" s="36">
        <v>19500</v>
      </c>
      <c r="G17" s="36">
        <f t="shared" ref="G17:G28" si="1">E17*F17</f>
        <v>19500</v>
      </c>
      <c r="H17" s="38" t="s">
        <v>183</v>
      </c>
    </row>
    <row r="18" spans="1:8" ht="12.9">
      <c r="A18" s="232"/>
      <c r="B18" s="22" t="s">
        <v>184</v>
      </c>
      <c r="C18" s="22" t="s">
        <v>185</v>
      </c>
      <c r="D18" s="23" t="s">
        <v>186</v>
      </c>
      <c r="E18" s="35">
        <v>260</v>
      </c>
      <c r="F18" s="36">
        <v>20</v>
      </c>
      <c r="G18" s="36">
        <f t="shared" si="1"/>
        <v>5200</v>
      </c>
      <c r="H18" s="34" t="s">
        <v>83</v>
      </c>
    </row>
    <row r="19" spans="1:8" ht="12.9">
      <c r="A19" s="232"/>
      <c r="B19" s="22" t="s">
        <v>187</v>
      </c>
      <c r="C19" s="22" t="s">
        <v>188</v>
      </c>
      <c r="D19" s="23" t="s">
        <v>108</v>
      </c>
      <c r="E19" s="23">
        <v>1</v>
      </c>
      <c r="F19" s="36">
        <v>3500</v>
      </c>
      <c r="G19" s="36">
        <f t="shared" si="1"/>
        <v>3500</v>
      </c>
      <c r="H19" s="34" t="s">
        <v>189</v>
      </c>
    </row>
    <row r="20" spans="1:8" ht="12.9">
      <c r="A20" s="232"/>
      <c r="B20" s="30" t="s">
        <v>190</v>
      </c>
      <c r="C20" s="39" t="s">
        <v>88</v>
      </c>
      <c r="D20" s="31" t="s">
        <v>89</v>
      </c>
      <c r="E20" s="31">
        <v>3</v>
      </c>
      <c r="F20" s="40">
        <v>1800</v>
      </c>
      <c r="G20" s="40">
        <f t="shared" si="1"/>
        <v>5400</v>
      </c>
      <c r="H20" s="32" t="s">
        <v>191</v>
      </c>
    </row>
    <row r="21" spans="1:8" ht="12.9">
      <c r="A21" s="232"/>
      <c r="B21" s="22" t="s">
        <v>192</v>
      </c>
      <c r="C21" s="22" t="s">
        <v>193</v>
      </c>
      <c r="D21" s="23" t="s">
        <v>108</v>
      </c>
      <c r="E21" s="35">
        <v>1</v>
      </c>
      <c r="F21" s="36">
        <v>1000</v>
      </c>
      <c r="G21" s="36">
        <f t="shared" si="1"/>
        <v>1000</v>
      </c>
      <c r="H21" s="34" t="s">
        <v>194</v>
      </c>
    </row>
    <row r="22" spans="1:8" ht="12.9">
      <c r="A22" s="232"/>
      <c r="B22" s="28" t="s">
        <v>195</v>
      </c>
      <c r="C22" s="28" t="s">
        <v>196</v>
      </c>
      <c r="D22" s="35" t="s">
        <v>108</v>
      </c>
      <c r="E22" s="35">
        <v>1</v>
      </c>
      <c r="F22" s="36">
        <v>1200</v>
      </c>
      <c r="G22" s="36">
        <f t="shared" si="1"/>
        <v>1200</v>
      </c>
      <c r="H22" s="21"/>
    </row>
    <row r="23" spans="1:8" ht="12.9">
      <c r="A23" s="232"/>
      <c r="B23" s="28" t="s">
        <v>197</v>
      </c>
      <c r="C23" s="28" t="s">
        <v>198</v>
      </c>
      <c r="D23" s="35" t="s">
        <v>108</v>
      </c>
      <c r="E23" s="35">
        <v>1</v>
      </c>
      <c r="F23" s="36">
        <v>12000</v>
      </c>
      <c r="G23" s="36">
        <f t="shared" si="1"/>
        <v>12000</v>
      </c>
      <c r="H23" s="21"/>
    </row>
    <row r="24" spans="1:8" ht="12.9">
      <c r="A24" s="232"/>
      <c r="B24" s="30" t="s">
        <v>199</v>
      </c>
      <c r="C24" s="30" t="s">
        <v>200</v>
      </c>
      <c r="D24" s="31" t="s">
        <v>100</v>
      </c>
      <c r="E24" s="31">
        <v>2</v>
      </c>
      <c r="F24" s="40">
        <v>300</v>
      </c>
      <c r="G24" s="36">
        <f t="shared" si="1"/>
        <v>600</v>
      </c>
      <c r="H24" s="21"/>
    </row>
    <row r="25" spans="1:8" ht="12.9">
      <c r="A25" s="232"/>
      <c r="B25" s="30" t="s">
        <v>201</v>
      </c>
      <c r="C25" s="30" t="s">
        <v>202</v>
      </c>
      <c r="D25" s="31" t="s">
        <v>108</v>
      </c>
      <c r="E25" s="31">
        <v>1</v>
      </c>
      <c r="F25" s="40">
        <v>500</v>
      </c>
      <c r="G25" s="36">
        <f t="shared" si="1"/>
        <v>500</v>
      </c>
      <c r="H25" s="21"/>
    </row>
    <row r="26" spans="1:8" ht="12.9">
      <c r="A26" s="232"/>
      <c r="B26" s="30" t="s">
        <v>203</v>
      </c>
      <c r="C26" s="30" t="s">
        <v>203</v>
      </c>
      <c r="D26" s="31" t="s">
        <v>108</v>
      </c>
      <c r="E26" s="31">
        <v>1</v>
      </c>
      <c r="F26" s="40">
        <v>500</v>
      </c>
      <c r="G26" s="36">
        <f t="shared" si="1"/>
        <v>500</v>
      </c>
      <c r="H26" s="21"/>
    </row>
    <row r="27" spans="1:8" ht="12.9">
      <c r="A27" s="232"/>
      <c r="B27" s="41" t="s">
        <v>204</v>
      </c>
      <c r="C27" s="41" t="s">
        <v>205</v>
      </c>
      <c r="D27" s="42" t="s">
        <v>108</v>
      </c>
      <c r="E27" s="31">
        <v>1</v>
      </c>
      <c r="F27" s="40">
        <v>500</v>
      </c>
      <c r="G27" s="36">
        <f t="shared" si="1"/>
        <v>500</v>
      </c>
      <c r="H27" s="21"/>
    </row>
    <row r="28" spans="1:8" ht="12.9">
      <c r="A28" s="232"/>
      <c r="B28" s="30" t="s">
        <v>206</v>
      </c>
      <c r="C28" s="30" t="s">
        <v>198</v>
      </c>
      <c r="D28" s="31" t="s">
        <v>108</v>
      </c>
      <c r="E28" s="31">
        <v>0</v>
      </c>
      <c r="F28" s="40">
        <v>0</v>
      </c>
      <c r="G28" s="36">
        <f t="shared" si="1"/>
        <v>0</v>
      </c>
      <c r="H28" s="21"/>
    </row>
    <row r="29" spans="1:8" ht="12.9">
      <c r="A29" s="230">
        <v>3</v>
      </c>
      <c r="B29" s="240" t="s">
        <v>105</v>
      </c>
      <c r="C29" s="240"/>
      <c r="D29" s="240"/>
      <c r="E29" s="240"/>
      <c r="F29" s="240"/>
      <c r="G29" s="20">
        <f>SUM(G30:G35)</f>
        <v>37000</v>
      </c>
      <c r="H29" s="21"/>
    </row>
    <row r="30" spans="1:8" ht="12.9">
      <c r="A30" s="231"/>
      <c r="B30" s="30" t="s">
        <v>207</v>
      </c>
      <c r="C30" s="30"/>
      <c r="D30" s="42" t="s">
        <v>208</v>
      </c>
      <c r="E30" s="35">
        <v>2</v>
      </c>
      <c r="F30" s="43">
        <v>2500</v>
      </c>
      <c r="G30" s="40">
        <f>E30*F30</f>
        <v>5000</v>
      </c>
      <c r="H30" s="241" t="s">
        <v>209</v>
      </c>
    </row>
    <row r="31" spans="1:8" ht="12.9">
      <c r="A31" s="231"/>
      <c r="B31" s="30" t="s">
        <v>210</v>
      </c>
      <c r="C31" s="30"/>
      <c r="D31" s="31" t="s">
        <v>108</v>
      </c>
      <c r="E31" s="35">
        <v>1</v>
      </c>
      <c r="F31" s="43">
        <v>4500</v>
      </c>
      <c r="G31" s="40">
        <f t="shared" ref="G31:G35" si="2">E31*F31</f>
        <v>4500</v>
      </c>
      <c r="H31" s="242"/>
    </row>
    <row r="32" spans="1:8" ht="12.9">
      <c r="A32" s="231"/>
      <c r="B32" s="30" t="s">
        <v>112</v>
      </c>
      <c r="C32" s="30" t="s">
        <v>113</v>
      </c>
      <c r="D32" s="31" t="s">
        <v>108</v>
      </c>
      <c r="E32" s="35">
        <v>1</v>
      </c>
      <c r="F32" s="43">
        <v>2000</v>
      </c>
      <c r="G32" s="40">
        <f t="shared" si="2"/>
        <v>2000</v>
      </c>
      <c r="H32" s="242"/>
    </row>
    <row r="33" spans="1:8" ht="18.75" customHeight="1">
      <c r="A33" s="231"/>
      <c r="B33" s="30" t="s">
        <v>114</v>
      </c>
      <c r="C33" s="30"/>
      <c r="D33" s="31" t="s">
        <v>108</v>
      </c>
      <c r="E33" s="35">
        <v>1</v>
      </c>
      <c r="F33" s="43">
        <v>2500</v>
      </c>
      <c r="G33" s="40">
        <f t="shared" si="2"/>
        <v>2500</v>
      </c>
      <c r="H33" s="242"/>
    </row>
    <row r="34" spans="1:8" ht="12.9">
      <c r="A34" s="231"/>
      <c r="B34" s="30" t="s">
        <v>115</v>
      </c>
      <c r="C34" s="30" t="s">
        <v>116</v>
      </c>
      <c r="D34" s="31" t="s">
        <v>108</v>
      </c>
      <c r="E34" s="35">
        <v>1</v>
      </c>
      <c r="F34" s="43">
        <v>21500</v>
      </c>
      <c r="G34" s="40">
        <f t="shared" si="2"/>
        <v>21500</v>
      </c>
      <c r="H34" s="242"/>
    </row>
    <row r="35" spans="1:8" ht="12.9">
      <c r="A35" s="233"/>
      <c r="B35" s="30" t="s">
        <v>117</v>
      </c>
      <c r="C35" s="30" t="s">
        <v>118</v>
      </c>
      <c r="D35" s="31" t="s">
        <v>108</v>
      </c>
      <c r="E35" s="35">
        <v>1</v>
      </c>
      <c r="F35" s="45">
        <v>1500</v>
      </c>
      <c r="G35" s="40">
        <f t="shared" si="2"/>
        <v>1500</v>
      </c>
      <c r="H35" s="243"/>
    </row>
    <row r="36" spans="1:8" ht="12.9">
      <c r="A36" s="44"/>
      <c r="B36" s="41"/>
      <c r="C36" s="30"/>
      <c r="D36" s="31"/>
      <c r="E36" s="35"/>
      <c r="F36" s="45"/>
      <c r="G36" s="40"/>
      <c r="H36" s="46"/>
    </row>
    <row r="37" spans="1:8" ht="12.9">
      <c r="A37" s="232">
        <v>4</v>
      </c>
      <c r="B37" s="240" t="s">
        <v>211</v>
      </c>
      <c r="C37" s="240"/>
      <c r="D37" s="240"/>
      <c r="E37" s="240"/>
      <c r="F37" s="240"/>
      <c r="G37" s="20">
        <f>SUM(G38:G41)</f>
        <v>57600</v>
      </c>
      <c r="H37" s="21"/>
    </row>
    <row r="38" spans="1:8" ht="25.75">
      <c r="A38" s="232"/>
      <c r="B38" s="22" t="s">
        <v>212</v>
      </c>
      <c r="C38" s="22" t="s">
        <v>213</v>
      </c>
      <c r="D38" s="23" t="s">
        <v>214</v>
      </c>
      <c r="E38" s="23">
        <v>0</v>
      </c>
      <c r="F38" s="36">
        <v>0</v>
      </c>
      <c r="G38" s="36">
        <f>E38*F38</f>
        <v>0</v>
      </c>
      <c r="H38" s="244" t="s">
        <v>215</v>
      </c>
    </row>
    <row r="39" spans="1:8" ht="25.75">
      <c r="A39" s="232"/>
      <c r="B39" s="28" t="s">
        <v>216</v>
      </c>
      <c r="C39" s="22" t="s">
        <v>217</v>
      </c>
      <c r="D39" s="23" t="s">
        <v>214</v>
      </c>
      <c r="E39" s="35">
        <v>2400</v>
      </c>
      <c r="F39" s="36">
        <v>24</v>
      </c>
      <c r="G39" s="36">
        <f t="shared" ref="G39:G41" si="3">E39*F39</f>
        <v>57600</v>
      </c>
      <c r="H39" s="245"/>
    </row>
    <row r="40" spans="1:8" ht="12.9">
      <c r="A40" s="232"/>
      <c r="B40" s="28" t="s">
        <v>218</v>
      </c>
      <c r="C40" s="28" t="s">
        <v>219</v>
      </c>
      <c r="D40" s="35" t="s">
        <v>108</v>
      </c>
      <c r="E40" s="35"/>
      <c r="F40" s="36"/>
      <c r="G40" s="36">
        <f t="shared" si="3"/>
        <v>0</v>
      </c>
      <c r="H40" s="21"/>
    </row>
    <row r="41" spans="1:8" ht="25.75">
      <c r="A41" s="232"/>
      <c r="B41" s="28" t="s">
        <v>220</v>
      </c>
      <c r="C41" s="28" t="s">
        <v>221</v>
      </c>
      <c r="D41" s="35" t="s">
        <v>108</v>
      </c>
      <c r="E41" s="35">
        <v>0</v>
      </c>
      <c r="F41" s="36"/>
      <c r="G41" s="36">
        <f t="shared" si="3"/>
        <v>0</v>
      </c>
      <c r="H41" s="21"/>
    </row>
    <row r="42" spans="1:8" ht="12.9">
      <c r="A42" s="230">
        <v>5</v>
      </c>
      <c r="B42" s="240" t="s">
        <v>222</v>
      </c>
      <c r="C42" s="240"/>
      <c r="D42" s="240"/>
      <c r="E42" s="240"/>
      <c r="F42" s="240"/>
      <c r="G42" s="20">
        <f>SUM(G43:G46)</f>
        <v>19000</v>
      </c>
      <c r="H42" s="21"/>
    </row>
    <row r="43" spans="1:8" ht="38.6">
      <c r="A43" s="231"/>
      <c r="B43" s="239" t="s">
        <v>223</v>
      </c>
      <c r="C43" s="28" t="s">
        <v>224</v>
      </c>
      <c r="D43" s="35" t="s">
        <v>108</v>
      </c>
      <c r="E43" s="35">
        <v>1</v>
      </c>
      <c r="F43" s="36">
        <v>8000</v>
      </c>
      <c r="G43" s="36">
        <v>8000</v>
      </c>
      <c r="H43" s="21"/>
    </row>
    <row r="44" spans="1:8" s="7" customFormat="1" ht="24" customHeight="1">
      <c r="A44" s="231"/>
      <c r="B44" s="239"/>
      <c r="C44" s="28" t="s">
        <v>225</v>
      </c>
      <c r="D44" s="35" t="s">
        <v>108</v>
      </c>
      <c r="E44" s="35">
        <v>1</v>
      </c>
      <c r="F44" s="36">
        <v>3000</v>
      </c>
      <c r="G44" s="36">
        <f t="shared" ref="G44:G46" si="4">E44*F44</f>
        <v>3000</v>
      </c>
      <c r="H44" s="21"/>
    </row>
    <row r="45" spans="1:8" s="7" customFormat="1" ht="25.5" customHeight="1">
      <c r="A45" s="231"/>
      <c r="B45" s="239"/>
      <c r="C45" s="28" t="s">
        <v>226</v>
      </c>
      <c r="D45" s="35" t="s">
        <v>108</v>
      </c>
      <c r="E45" s="35">
        <v>1</v>
      </c>
      <c r="F45" s="36">
        <v>3000</v>
      </c>
      <c r="G45" s="36">
        <f t="shared" si="4"/>
        <v>3000</v>
      </c>
      <c r="H45" s="21"/>
    </row>
    <row r="46" spans="1:8" s="7" customFormat="1" ht="12.9">
      <c r="A46" s="233"/>
      <c r="B46" s="47" t="s">
        <v>142</v>
      </c>
      <c r="C46" s="30" t="s">
        <v>142</v>
      </c>
      <c r="D46" s="31" t="s">
        <v>108</v>
      </c>
      <c r="E46" s="31">
        <v>1</v>
      </c>
      <c r="F46" s="40">
        <v>5000</v>
      </c>
      <c r="G46" s="36">
        <f t="shared" si="4"/>
        <v>5000</v>
      </c>
      <c r="H46" s="21"/>
    </row>
    <row r="47" spans="1:8" s="7" customFormat="1" ht="12.9">
      <c r="A47" s="234">
        <v>6</v>
      </c>
      <c r="B47" s="228" t="s">
        <v>159</v>
      </c>
      <c r="C47" s="229"/>
      <c r="D47" s="229"/>
      <c r="E47" s="229"/>
      <c r="F47" s="229"/>
      <c r="G47" s="36">
        <f>G5+G15+G29+G37+G42</f>
        <v>315610</v>
      </c>
      <c r="H47" s="21"/>
    </row>
    <row r="48" spans="1:8" s="7" customFormat="1" ht="12.9">
      <c r="A48" s="235"/>
      <c r="B48" s="228" t="s">
        <v>227</v>
      </c>
      <c r="C48" s="229"/>
      <c r="D48" s="229"/>
      <c r="E48" s="229"/>
      <c r="F48" s="229"/>
      <c r="G48" s="36">
        <f>G47*0.1</f>
        <v>31561</v>
      </c>
      <c r="H48" s="21"/>
    </row>
    <row r="49" spans="1:8" s="7" customFormat="1" ht="12.9">
      <c r="A49" s="235"/>
      <c r="B49" s="228" t="s">
        <v>228</v>
      </c>
      <c r="C49" s="229"/>
      <c r="D49" s="229"/>
      <c r="E49" s="229"/>
      <c r="F49" s="229"/>
      <c r="G49" s="36">
        <v>0</v>
      </c>
      <c r="H49" s="21"/>
    </row>
    <row r="50" spans="1:8" s="7" customFormat="1" ht="12.9">
      <c r="A50" s="236"/>
      <c r="B50" s="228" t="s">
        <v>229</v>
      </c>
      <c r="C50" s="229"/>
      <c r="D50" s="229"/>
      <c r="E50" s="229"/>
      <c r="F50" s="229"/>
      <c r="G50" s="48">
        <f>G47+G48+G49</f>
        <v>347171</v>
      </c>
      <c r="H50" s="49"/>
    </row>
    <row r="51" spans="1:8">
      <c r="A51" s="50"/>
      <c r="B51" s="51"/>
      <c r="C51" s="51"/>
      <c r="D51" s="51"/>
      <c r="E51" s="51"/>
      <c r="F51" s="51"/>
      <c r="G51" s="51"/>
      <c r="H51" s="52"/>
    </row>
  </sheetData>
  <mergeCells count="26">
    <mergeCell ref="H30:H35"/>
    <mergeCell ref="H38:H39"/>
    <mergeCell ref="B47:F47"/>
    <mergeCell ref="B48:F48"/>
    <mergeCell ref="B49:F49"/>
    <mergeCell ref="B50:F50"/>
    <mergeCell ref="A5:A14"/>
    <mergeCell ref="A15:A28"/>
    <mergeCell ref="A29:A35"/>
    <mergeCell ref="A37:A41"/>
    <mergeCell ref="A42:A46"/>
    <mergeCell ref="A47:A50"/>
    <mergeCell ref="B6:B8"/>
    <mergeCell ref="B9:B12"/>
    <mergeCell ref="B16:B17"/>
    <mergeCell ref="B43:B45"/>
    <mergeCell ref="B5:F5"/>
    <mergeCell ref="B15:F15"/>
    <mergeCell ref="B29:F29"/>
    <mergeCell ref="B37:F37"/>
    <mergeCell ref="B42:F42"/>
    <mergeCell ref="A1:H1"/>
    <mergeCell ref="A2:B2"/>
    <mergeCell ref="E2:G2"/>
    <mergeCell ref="A3:B3"/>
    <mergeCell ref="E3:G3"/>
  </mergeCells>
  <phoneticPr fontId="66" type="noConversion"/>
  <pageMargins left="0.69930555555555596" right="0.69930555555555596" top="0.75" bottom="0.75" header="0.3" footer="0.3"/>
  <pageSetup paperSize="9" scale="66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tabSelected="1" workbookViewId="0">
      <selection activeCell="I6" sqref="I6"/>
    </sheetView>
  </sheetViews>
  <sheetFormatPr defaultRowHeight="14.15"/>
  <cols>
    <col min="1" max="1" width="8.765625" customWidth="1"/>
    <col min="2" max="2" width="14.4609375" customWidth="1"/>
    <col min="6" max="6" width="11.15234375" customWidth="1"/>
    <col min="7" max="7" width="19.61328125" customWidth="1"/>
    <col min="8" max="8" width="12" customWidth="1"/>
  </cols>
  <sheetData>
    <row r="1" spans="1:8" ht="39.75" customHeight="1">
      <c r="A1" s="250" t="s">
        <v>364</v>
      </c>
      <c r="B1" s="251"/>
      <c r="C1" s="251"/>
      <c r="D1" s="251"/>
      <c r="E1" s="251"/>
      <c r="F1" s="251"/>
      <c r="G1" s="251"/>
      <c r="H1" s="252"/>
    </row>
    <row r="2" spans="1:8" ht="32.25" customHeight="1">
      <c r="A2" s="160" t="s">
        <v>303</v>
      </c>
      <c r="B2" s="161" t="s">
        <v>304</v>
      </c>
      <c r="C2" s="256"/>
      <c r="D2" s="257"/>
      <c r="E2" s="257"/>
      <c r="F2" s="258"/>
      <c r="G2" s="162" t="s">
        <v>305</v>
      </c>
      <c r="H2" s="163"/>
    </row>
    <row r="3" spans="1:8" ht="38.25" customHeight="1">
      <c r="A3" s="148" t="s">
        <v>306</v>
      </c>
      <c r="B3" s="149" t="s">
        <v>310</v>
      </c>
      <c r="C3" s="253"/>
      <c r="D3" s="254"/>
      <c r="E3" s="254"/>
      <c r="F3" s="255"/>
      <c r="G3" s="150">
        <f>秦皇岛站!I53</f>
        <v>106760</v>
      </c>
      <c r="H3" s="151"/>
    </row>
    <row r="4" spans="1:8" ht="36.75" customHeight="1">
      <c r="A4" s="152">
        <v>2</v>
      </c>
      <c r="B4" s="149" t="s">
        <v>311</v>
      </c>
      <c r="C4" s="253"/>
      <c r="D4" s="254"/>
      <c r="E4" s="254"/>
      <c r="F4" s="255"/>
      <c r="G4" s="150">
        <f>汕头站!I51</f>
        <v>66132</v>
      </c>
      <c r="H4" s="151"/>
    </row>
    <row r="5" spans="1:8" ht="36.75" customHeight="1">
      <c r="A5" s="152">
        <v>3</v>
      </c>
      <c r="B5" s="149" t="s">
        <v>312</v>
      </c>
      <c r="C5" s="253"/>
      <c r="D5" s="254"/>
      <c r="E5" s="254"/>
      <c r="F5" s="255"/>
      <c r="G5" s="150">
        <f>成都站!I47</f>
        <v>69020</v>
      </c>
      <c r="H5" s="151"/>
    </row>
    <row r="6" spans="1:8" ht="36.75" customHeight="1">
      <c r="A6" s="152">
        <v>4</v>
      </c>
      <c r="B6" s="149" t="s">
        <v>313</v>
      </c>
      <c r="C6" s="253"/>
      <c r="D6" s="254"/>
      <c r="E6" s="254"/>
      <c r="F6" s="255"/>
      <c r="G6" s="150">
        <f>苏州站!I47</f>
        <v>102320</v>
      </c>
      <c r="H6" s="151"/>
    </row>
    <row r="7" spans="1:8" ht="28.5" customHeight="1">
      <c r="A7" s="246" t="s">
        <v>307</v>
      </c>
      <c r="B7" s="246"/>
      <c r="C7" s="247" t="s">
        <v>366</v>
      </c>
      <c r="D7" s="248"/>
      <c r="E7" s="248"/>
      <c r="F7" s="249"/>
      <c r="G7" s="164">
        <f>SUM(G3:G6)</f>
        <v>344232</v>
      </c>
      <c r="H7" s="165"/>
    </row>
    <row r="8" spans="1:8" ht="28.5" customHeight="1">
      <c r="A8" s="246" t="s">
        <v>307</v>
      </c>
      <c r="B8" s="246"/>
      <c r="C8" s="247" t="s">
        <v>367</v>
      </c>
      <c r="D8" s="248"/>
      <c r="E8" s="248"/>
      <c r="F8" s="249"/>
      <c r="G8" s="164">
        <f>G7*1.06</f>
        <v>364885.92000000004</v>
      </c>
      <c r="H8" s="165"/>
    </row>
    <row r="9" spans="1:8" ht="35.15" customHeight="1">
      <c r="A9" s="246" t="s">
        <v>365</v>
      </c>
      <c r="B9" s="246"/>
      <c r="C9" s="247" t="s">
        <v>367</v>
      </c>
      <c r="D9" s="248"/>
      <c r="E9" s="248"/>
      <c r="F9" s="249"/>
      <c r="G9" s="164">
        <v>300000</v>
      </c>
      <c r="H9" s="165"/>
    </row>
  </sheetData>
  <mergeCells count="12">
    <mergeCell ref="A9:B9"/>
    <mergeCell ref="C9:F9"/>
    <mergeCell ref="A1:H1"/>
    <mergeCell ref="A7:B7"/>
    <mergeCell ref="C3:F3"/>
    <mergeCell ref="C4:F4"/>
    <mergeCell ref="C7:F7"/>
    <mergeCell ref="C2:F2"/>
    <mergeCell ref="C5:F5"/>
    <mergeCell ref="C6:F6"/>
    <mergeCell ref="A8:B8"/>
    <mergeCell ref="C8:F8"/>
  </mergeCells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3"/>
  <sheetViews>
    <sheetView topLeftCell="A42" zoomScale="85" zoomScaleNormal="85" zoomScalePageLayoutView="90" workbookViewId="0">
      <selection activeCell="B56" sqref="B56"/>
    </sheetView>
  </sheetViews>
  <sheetFormatPr defaultColWidth="11.84375" defaultRowHeight="14.15"/>
  <cols>
    <col min="1" max="1" width="8.3828125" style="3" customWidth="1"/>
    <col min="2" max="2" width="15.4609375" style="3" customWidth="1"/>
    <col min="3" max="3" width="31.4609375" style="4" customWidth="1"/>
    <col min="4" max="4" width="22.15234375" style="5" customWidth="1"/>
    <col min="5" max="5" width="14.23046875" style="5" customWidth="1"/>
    <col min="6" max="6" width="13.15234375" style="5" customWidth="1"/>
    <col min="7" max="7" width="12.4609375" style="5" customWidth="1"/>
    <col min="8" max="8" width="11.15234375" style="6" customWidth="1"/>
    <col min="9" max="9" width="14.84375" style="6" customWidth="1"/>
    <col min="10" max="16384" width="11.84375" style="5"/>
  </cols>
  <sheetData>
    <row r="1" spans="1:9" s="1" customFormat="1" ht="36.75" customHeight="1">
      <c r="A1" s="262"/>
      <c r="B1" s="263"/>
      <c r="C1" s="263"/>
      <c r="D1" s="263"/>
      <c r="E1" s="263"/>
      <c r="F1" s="263"/>
      <c r="G1" s="263"/>
      <c r="H1" s="263"/>
      <c r="I1" s="263"/>
    </row>
    <row r="2" spans="1:9" s="2" customFormat="1" ht="35.25" customHeight="1">
      <c r="A2" s="259" t="s">
        <v>339</v>
      </c>
      <c r="B2" s="259"/>
      <c r="C2" s="259"/>
      <c r="D2" s="259"/>
      <c r="E2" s="259"/>
      <c r="F2" s="259"/>
      <c r="G2" s="259"/>
      <c r="H2" s="259"/>
      <c r="I2" s="259"/>
    </row>
    <row r="3" spans="1:9" s="2" customFormat="1" ht="24" customHeight="1">
      <c r="A3" s="166" t="s">
        <v>340</v>
      </c>
      <c r="B3" s="166" t="s">
        <v>341</v>
      </c>
      <c r="C3" s="166" t="s">
        <v>342</v>
      </c>
      <c r="D3" s="166" t="s">
        <v>343</v>
      </c>
      <c r="E3" s="166" t="s">
        <v>157</v>
      </c>
      <c r="F3" s="166" t="s">
        <v>156</v>
      </c>
      <c r="G3" s="166" t="s">
        <v>308</v>
      </c>
      <c r="H3" s="167" t="s">
        <v>235</v>
      </c>
      <c r="I3" s="167" t="s">
        <v>309</v>
      </c>
    </row>
    <row r="4" spans="1:9" s="1" customFormat="1" ht="21.75" customHeight="1">
      <c r="A4" s="265" t="s">
        <v>344</v>
      </c>
      <c r="B4" s="266"/>
      <c r="C4" s="266"/>
      <c r="D4" s="266"/>
      <c r="E4" s="266"/>
      <c r="F4" s="266"/>
      <c r="G4" s="266"/>
      <c r="H4" s="266"/>
      <c r="I4" s="266"/>
    </row>
    <row r="5" spans="1:9" s="1" customFormat="1" ht="20.149999999999999" customHeight="1">
      <c r="A5" s="137">
        <v>1</v>
      </c>
      <c r="B5" s="267" t="s">
        <v>331</v>
      </c>
      <c r="C5" s="155" t="s">
        <v>236</v>
      </c>
      <c r="D5" s="156" t="s">
        <v>314</v>
      </c>
      <c r="E5" s="139">
        <v>4</v>
      </c>
      <c r="F5" s="135" t="s">
        <v>237</v>
      </c>
      <c r="G5" s="135">
        <v>100</v>
      </c>
      <c r="H5" s="136">
        <v>1</v>
      </c>
      <c r="I5" s="136">
        <f t="shared" ref="I5:I11" si="0">E5*G5*H5</f>
        <v>400</v>
      </c>
    </row>
    <row r="6" spans="1:9" s="1" customFormat="1" ht="20.149999999999999" customHeight="1">
      <c r="A6" s="137">
        <v>2</v>
      </c>
      <c r="B6" s="267"/>
      <c r="C6" s="155" t="s">
        <v>315</v>
      </c>
      <c r="D6" s="156" t="s">
        <v>316</v>
      </c>
      <c r="E6" s="139">
        <v>15</v>
      </c>
      <c r="F6" s="135" t="s">
        <v>317</v>
      </c>
      <c r="G6" s="135">
        <v>40</v>
      </c>
      <c r="H6" s="136">
        <v>1</v>
      </c>
      <c r="I6" s="136">
        <f t="shared" si="0"/>
        <v>600</v>
      </c>
    </row>
    <row r="7" spans="1:9" s="1" customFormat="1" ht="20.149999999999999" customHeight="1">
      <c r="A7" s="137">
        <v>3</v>
      </c>
      <c r="B7" s="267"/>
      <c r="C7" s="155" t="s">
        <v>290</v>
      </c>
      <c r="D7" s="156" t="s">
        <v>239</v>
      </c>
      <c r="E7" s="139">
        <v>2</v>
      </c>
      <c r="F7" s="135" t="s">
        <v>238</v>
      </c>
      <c r="G7" s="135">
        <v>350</v>
      </c>
      <c r="H7" s="136">
        <v>1</v>
      </c>
      <c r="I7" s="136">
        <f t="shared" si="0"/>
        <v>700</v>
      </c>
    </row>
    <row r="8" spans="1:9" customFormat="1" ht="20.149999999999999" customHeight="1">
      <c r="A8" s="137">
        <v>4</v>
      </c>
      <c r="B8" s="267"/>
      <c r="C8" s="155" t="s">
        <v>246</v>
      </c>
      <c r="D8" s="140"/>
      <c r="E8" s="141">
        <v>8</v>
      </c>
      <c r="F8" s="142" t="s">
        <v>244</v>
      </c>
      <c r="G8" s="142">
        <v>220</v>
      </c>
      <c r="H8" s="143">
        <v>3</v>
      </c>
      <c r="I8" s="136">
        <f t="shared" si="0"/>
        <v>5280</v>
      </c>
    </row>
    <row r="9" spans="1:9" s="1" customFormat="1" ht="20.149999999999999" customHeight="1">
      <c r="A9" s="137">
        <v>5</v>
      </c>
      <c r="B9" s="267"/>
      <c r="C9" s="155" t="s">
        <v>247</v>
      </c>
      <c r="D9" s="138" t="s">
        <v>321</v>
      </c>
      <c r="E9" s="139">
        <v>8</v>
      </c>
      <c r="F9" s="135" t="s">
        <v>291</v>
      </c>
      <c r="G9" s="135">
        <v>100</v>
      </c>
      <c r="H9" s="136">
        <v>2</v>
      </c>
      <c r="I9" s="136">
        <f t="shared" si="0"/>
        <v>1600</v>
      </c>
    </row>
    <row r="10" spans="1:9" customFormat="1" ht="20.149999999999999" customHeight="1">
      <c r="A10" s="137">
        <v>6</v>
      </c>
      <c r="B10" s="267"/>
      <c r="C10" s="155" t="s">
        <v>248</v>
      </c>
      <c r="D10" s="140"/>
      <c r="E10" s="141">
        <v>4</v>
      </c>
      <c r="F10" s="142" t="s">
        <v>245</v>
      </c>
      <c r="G10" s="142">
        <v>200</v>
      </c>
      <c r="H10" s="143">
        <v>3</v>
      </c>
      <c r="I10" s="136">
        <f t="shared" si="0"/>
        <v>2400</v>
      </c>
    </row>
    <row r="11" spans="1:9" s="1" customFormat="1" ht="20.149999999999999" customHeight="1">
      <c r="A11" s="137">
        <v>7</v>
      </c>
      <c r="B11" s="267"/>
      <c r="C11" s="155" t="s">
        <v>249</v>
      </c>
      <c r="D11" s="138"/>
      <c r="E11" s="139">
        <v>8</v>
      </c>
      <c r="F11" s="142" t="s">
        <v>244</v>
      </c>
      <c r="G11" s="142">
        <v>80</v>
      </c>
      <c r="H11" s="136">
        <v>3</v>
      </c>
      <c r="I11" s="136">
        <f t="shared" si="0"/>
        <v>1920</v>
      </c>
    </row>
    <row r="12" spans="1:9" s="1" customFormat="1" ht="15.75" customHeight="1">
      <c r="A12" s="264" t="s">
        <v>230</v>
      </c>
      <c r="B12" s="264"/>
      <c r="C12" s="264"/>
      <c r="D12" s="264"/>
      <c r="E12" s="264"/>
      <c r="F12" s="264"/>
      <c r="G12" s="168"/>
      <c r="H12" s="168"/>
      <c r="I12" s="169">
        <f>SUM(I5:I11)</f>
        <v>12900</v>
      </c>
    </row>
    <row r="13" spans="1:9" s="1" customFormat="1" ht="24" customHeight="1">
      <c r="A13" s="265" t="s">
        <v>345</v>
      </c>
      <c r="B13" s="266"/>
      <c r="C13" s="266"/>
      <c r="D13" s="266"/>
      <c r="E13" s="266"/>
      <c r="F13" s="266"/>
      <c r="G13" s="266"/>
      <c r="H13" s="266"/>
      <c r="I13" s="266"/>
    </row>
    <row r="14" spans="1:9" s="1" customFormat="1" ht="20.149999999999999" customHeight="1">
      <c r="A14" s="144">
        <v>1</v>
      </c>
      <c r="B14" s="267" t="s">
        <v>251</v>
      </c>
      <c r="C14" s="157" t="s">
        <v>252</v>
      </c>
      <c r="D14" s="156" t="s">
        <v>292</v>
      </c>
      <c r="E14" s="134">
        <v>10</v>
      </c>
      <c r="F14" s="135" t="s">
        <v>258</v>
      </c>
      <c r="G14" s="135">
        <v>200</v>
      </c>
      <c r="H14" s="136">
        <v>2</v>
      </c>
      <c r="I14" s="136">
        <f t="shared" ref="I14:I30" si="1">E14*G14*H14</f>
        <v>4000</v>
      </c>
    </row>
    <row r="15" spans="1:9" s="1" customFormat="1" ht="20.149999999999999" customHeight="1">
      <c r="A15" s="137">
        <v>2</v>
      </c>
      <c r="B15" s="267"/>
      <c r="C15" s="158" t="s">
        <v>253</v>
      </c>
      <c r="D15" s="156"/>
      <c r="E15" s="145">
        <v>1</v>
      </c>
      <c r="F15" s="146" t="s">
        <v>259</v>
      </c>
      <c r="G15" s="146">
        <v>110</v>
      </c>
      <c r="H15" s="136">
        <v>2</v>
      </c>
      <c r="I15" s="136">
        <f t="shared" si="1"/>
        <v>220</v>
      </c>
    </row>
    <row r="16" spans="1:9" s="1" customFormat="1" ht="20.149999999999999" customHeight="1">
      <c r="A16" s="144">
        <v>3</v>
      </c>
      <c r="B16" s="267"/>
      <c r="C16" s="159" t="s">
        <v>254</v>
      </c>
      <c r="D16" s="156"/>
      <c r="E16" s="145">
        <v>3</v>
      </c>
      <c r="F16" s="146" t="s">
        <v>260</v>
      </c>
      <c r="G16" s="146">
        <v>220</v>
      </c>
      <c r="H16" s="136">
        <v>2</v>
      </c>
      <c r="I16" s="136">
        <f t="shared" si="1"/>
        <v>1320</v>
      </c>
    </row>
    <row r="17" spans="1:9" s="1" customFormat="1" ht="20.149999999999999" customHeight="1">
      <c r="A17" s="174">
        <v>4</v>
      </c>
      <c r="B17" s="267"/>
      <c r="C17" s="158" t="s">
        <v>255</v>
      </c>
      <c r="D17" s="156"/>
      <c r="E17" s="145">
        <v>2</v>
      </c>
      <c r="F17" s="146" t="s">
        <v>260</v>
      </c>
      <c r="G17" s="146">
        <v>60</v>
      </c>
      <c r="H17" s="136">
        <v>2</v>
      </c>
      <c r="I17" s="136">
        <f t="shared" si="1"/>
        <v>240</v>
      </c>
    </row>
    <row r="18" spans="1:9" s="1" customFormat="1" ht="20.149999999999999" customHeight="1">
      <c r="A18" s="137">
        <v>5</v>
      </c>
      <c r="B18" s="267"/>
      <c r="C18" s="158" t="s">
        <v>256</v>
      </c>
      <c r="D18" s="156"/>
      <c r="E18" s="145">
        <v>2</v>
      </c>
      <c r="F18" s="146" t="s">
        <v>259</v>
      </c>
      <c r="G18" s="146">
        <v>60</v>
      </c>
      <c r="H18" s="136">
        <v>2</v>
      </c>
      <c r="I18" s="136">
        <f t="shared" si="1"/>
        <v>240</v>
      </c>
    </row>
    <row r="19" spans="1:9" s="1" customFormat="1" ht="20.149999999999999" customHeight="1">
      <c r="A19" s="174">
        <v>6</v>
      </c>
      <c r="B19" s="267"/>
      <c r="C19" s="159" t="s">
        <v>257</v>
      </c>
      <c r="D19" s="138"/>
      <c r="E19" s="145">
        <v>1</v>
      </c>
      <c r="F19" s="146" t="s">
        <v>261</v>
      </c>
      <c r="G19" s="146">
        <v>60</v>
      </c>
      <c r="H19" s="136">
        <v>2</v>
      </c>
      <c r="I19" s="136">
        <f t="shared" si="1"/>
        <v>120</v>
      </c>
    </row>
    <row r="20" spans="1:9" s="1" customFormat="1" ht="20.149999999999999" customHeight="1">
      <c r="A20" s="174">
        <v>7</v>
      </c>
      <c r="B20" s="267"/>
      <c r="C20" s="159" t="s">
        <v>262</v>
      </c>
      <c r="D20" s="138"/>
      <c r="E20" s="145">
        <v>6</v>
      </c>
      <c r="F20" s="146" t="s">
        <v>268</v>
      </c>
      <c r="G20" s="146">
        <v>120</v>
      </c>
      <c r="H20" s="136">
        <v>2</v>
      </c>
      <c r="I20" s="136">
        <f t="shared" si="1"/>
        <v>1440</v>
      </c>
    </row>
    <row r="21" spans="1:9" s="1" customFormat="1" ht="20.149999999999999" customHeight="1">
      <c r="A21" s="137">
        <v>8</v>
      </c>
      <c r="B21" s="267"/>
      <c r="C21" s="158" t="s">
        <v>263</v>
      </c>
      <c r="D21" s="138"/>
      <c r="E21" s="145">
        <v>2</v>
      </c>
      <c r="F21" s="146" t="s">
        <v>269</v>
      </c>
      <c r="G21" s="146">
        <v>100</v>
      </c>
      <c r="H21" s="136">
        <v>2</v>
      </c>
      <c r="I21" s="136">
        <f t="shared" si="1"/>
        <v>400</v>
      </c>
    </row>
    <row r="22" spans="1:9" s="1" customFormat="1" ht="20.149999999999999" customHeight="1">
      <c r="A22" s="174">
        <v>9</v>
      </c>
      <c r="B22" s="267"/>
      <c r="C22" s="159" t="s">
        <v>264</v>
      </c>
      <c r="D22" s="138"/>
      <c r="E22" s="145">
        <v>1</v>
      </c>
      <c r="F22" s="146" t="s">
        <v>269</v>
      </c>
      <c r="G22" s="146">
        <v>220</v>
      </c>
      <c r="H22" s="136">
        <v>2</v>
      </c>
      <c r="I22" s="136">
        <f t="shared" si="1"/>
        <v>440</v>
      </c>
    </row>
    <row r="23" spans="1:9" s="1" customFormat="1" ht="20.149999999999999" customHeight="1">
      <c r="A23" s="174">
        <v>10</v>
      </c>
      <c r="B23" s="267"/>
      <c r="C23" s="159" t="s">
        <v>265</v>
      </c>
      <c r="D23" s="138"/>
      <c r="E23" s="145">
        <v>4</v>
      </c>
      <c r="F23" s="146" t="s">
        <v>268</v>
      </c>
      <c r="G23" s="146">
        <v>80</v>
      </c>
      <c r="H23" s="136">
        <v>2</v>
      </c>
      <c r="I23" s="136">
        <f t="shared" si="1"/>
        <v>640</v>
      </c>
    </row>
    <row r="24" spans="1:9" s="1" customFormat="1" ht="20.149999999999999" customHeight="1">
      <c r="A24" s="137">
        <v>11</v>
      </c>
      <c r="B24" s="267"/>
      <c r="C24" s="158" t="s">
        <v>266</v>
      </c>
      <c r="D24" s="138"/>
      <c r="E24" s="145">
        <v>1</v>
      </c>
      <c r="F24" s="146" t="s">
        <v>260</v>
      </c>
      <c r="G24" s="146">
        <v>100</v>
      </c>
      <c r="H24" s="136">
        <v>2</v>
      </c>
      <c r="I24" s="136">
        <f t="shared" si="1"/>
        <v>200</v>
      </c>
    </row>
    <row r="25" spans="1:9" customFormat="1" ht="20.149999999999999" customHeight="1">
      <c r="A25" s="174">
        <v>12</v>
      </c>
      <c r="B25" s="267"/>
      <c r="C25" s="158" t="s">
        <v>267</v>
      </c>
      <c r="D25" s="140"/>
      <c r="E25" s="145">
        <v>8</v>
      </c>
      <c r="F25" s="146" t="s">
        <v>270</v>
      </c>
      <c r="G25" s="146">
        <v>30</v>
      </c>
      <c r="H25" s="143">
        <v>2</v>
      </c>
      <c r="I25" s="136">
        <f t="shared" si="1"/>
        <v>480</v>
      </c>
    </row>
    <row r="26" spans="1:9" customFormat="1" ht="20.149999999999999" customHeight="1">
      <c r="A26" s="174">
        <v>13</v>
      </c>
      <c r="B26" s="267"/>
      <c r="C26" s="158" t="s">
        <v>271</v>
      </c>
      <c r="D26" s="140"/>
      <c r="E26" s="145">
        <v>12</v>
      </c>
      <c r="F26" s="146" t="s">
        <v>275</v>
      </c>
      <c r="G26" s="146">
        <v>150</v>
      </c>
      <c r="H26" s="143">
        <v>2</v>
      </c>
      <c r="I26" s="136">
        <f t="shared" si="1"/>
        <v>3600</v>
      </c>
    </row>
    <row r="27" spans="1:9" customFormat="1" ht="20.149999999999999" customHeight="1">
      <c r="A27" s="137">
        <v>14</v>
      </c>
      <c r="B27" s="267"/>
      <c r="C27" s="158" t="s">
        <v>272</v>
      </c>
      <c r="D27" s="140"/>
      <c r="E27" s="145">
        <v>1</v>
      </c>
      <c r="F27" s="146" t="s">
        <v>276</v>
      </c>
      <c r="G27" s="146">
        <v>150</v>
      </c>
      <c r="H27" s="143">
        <v>2</v>
      </c>
      <c r="I27" s="136">
        <f t="shared" si="1"/>
        <v>300</v>
      </c>
    </row>
    <row r="28" spans="1:9" customFormat="1" ht="20.149999999999999" customHeight="1">
      <c r="A28" s="174">
        <v>15</v>
      </c>
      <c r="B28" s="267"/>
      <c r="C28" s="158" t="s">
        <v>278</v>
      </c>
      <c r="D28" s="140"/>
      <c r="E28" s="145">
        <v>2</v>
      </c>
      <c r="F28" s="146" t="s">
        <v>245</v>
      </c>
      <c r="G28" s="146">
        <v>200</v>
      </c>
      <c r="H28" s="143">
        <v>3</v>
      </c>
      <c r="I28" s="136">
        <f t="shared" si="1"/>
        <v>1200</v>
      </c>
    </row>
    <row r="29" spans="1:9" customFormat="1" ht="20.149999999999999" customHeight="1">
      <c r="A29" s="174">
        <v>16</v>
      </c>
      <c r="B29" s="267"/>
      <c r="C29" s="158" t="s">
        <v>293</v>
      </c>
      <c r="D29" s="140"/>
      <c r="E29" s="145">
        <v>4</v>
      </c>
      <c r="F29" s="146" t="s">
        <v>244</v>
      </c>
      <c r="G29" s="146">
        <v>80</v>
      </c>
      <c r="H29" s="143">
        <v>3</v>
      </c>
      <c r="I29" s="136">
        <f t="shared" si="1"/>
        <v>960</v>
      </c>
    </row>
    <row r="30" spans="1:9" customFormat="1" ht="20.149999999999999" customHeight="1">
      <c r="A30" s="137">
        <v>17</v>
      </c>
      <c r="B30" s="267"/>
      <c r="C30" s="159" t="s">
        <v>294</v>
      </c>
      <c r="D30" s="140"/>
      <c r="E30" s="145">
        <v>4</v>
      </c>
      <c r="F30" s="146"/>
      <c r="G30" s="146">
        <v>100</v>
      </c>
      <c r="H30" s="143">
        <v>2</v>
      </c>
      <c r="I30" s="136">
        <f t="shared" si="1"/>
        <v>800</v>
      </c>
    </row>
    <row r="31" spans="1:9" s="1" customFormat="1" ht="15.75" customHeight="1">
      <c r="A31" s="264" t="s">
        <v>230</v>
      </c>
      <c r="B31" s="264"/>
      <c r="C31" s="264"/>
      <c r="D31" s="264"/>
      <c r="E31" s="264"/>
      <c r="F31" s="264"/>
      <c r="G31" s="269"/>
      <c r="H31" s="270"/>
      <c r="I31" s="169">
        <f>SUM(I14:I30)</f>
        <v>16600</v>
      </c>
    </row>
    <row r="32" spans="1:9" s="1" customFormat="1" ht="24" customHeight="1">
      <c r="A32" s="265" t="s">
        <v>346</v>
      </c>
      <c r="B32" s="266"/>
      <c r="C32" s="266"/>
      <c r="D32" s="266"/>
      <c r="E32" s="266"/>
      <c r="F32" s="266"/>
      <c r="G32" s="266"/>
      <c r="H32" s="266"/>
      <c r="I32" s="266"/>
    </row>
    <row r="33" spans="1:9" customFormat="1" ht="20.149999999999999" customHeight="1">
      <c r="A33" s="137">
        <v>1</v>
      </c>
      <c r="B33" s="268" t="s">
        <v>328</v>
      </c>
      <c r="C33" s="133" t="s">
        <v>322</v>
      </c>
      <c r="D33" s="134"/>
      <c r="E33" s="134">
        <v>30</v>
      </c>
      <c r="F33" s="135" t="s">
        <v>323</v>
      </c>
      <c r="G33" s="135">
        <v>40</v>
      </c>
      <c r="H33" s="136">
        <v>2</v>
      </c>
      <c r="I33" s="136">
        <f t="shared" ref="I33:I36" si="2">E33*G33*H33</f>
        <v>2400</v>
      </c>
    </row>
    <row r="34" spans="1:9" customFormat="1" ht="20.149999999999999" customHeight="1">
      <c r="A34" s="137">
        <v>2</v>
      </c>
      <c r="B34" s="260"/>
      <c r="C34" s="133" t="s">
        <v>324</v>
      </c>
      <c r="D34" s="134"/>
      <c r="E34" s="134">
        <v>11</v>
      </c>
      <c r="F34" s="135" t="s">
        <v>325</v>
      </c>
      <c r="G34" s="135">
        <v>1500</v>
      </c>
      <c r="H34" s="136">
        <v>2</v>
      </c>
      <c r="I34" s="136">
        <f t="shared" si="2"/>
        <v>33000</v>
      </c>
    </row>
    <row r="35" spans="1:9" customFormat="1" ht="20.149999999999999" customHeight="1">
      <c r="A35" s="137">
        <v>3</v>
      </c>
      <c r="B35" s="260"/>
      <c r="C35" s="133" t="s">
        <v>368</v>
      </c>
      <c r="D35" s="134"/>
      <c r="E35" s="134">
        <v>4</v>
      </c>
      <c r="F35" s="135" t="s">
        <v>369</v>
      </c>
      <c r="G35" s="135">
        <v>5000</v>
      </c>
      <c r="H35" s="136">
        <v>1</v>
      </c>
      <c r="I35" s="136">
        <f t="shared" si="2"/>
        <v>20000</v>
      </c>
    </row>
    <row r="36" spans="1:9" customFormat="1" ht="20.149999999999999" customHeight="1">
      <c r="A36" s="137">
        <v>4</v>
      </c>
      <c r="B36" s="260"/>
      <c r="C36" s="133" t="s">
        <v>326</v>
      </c>
      <c r="D36" s="134"/>
      <c r="E36" s="134">
        <v>1</v>
      </c>
      <c r="F36" s="135" t="s">
        <v>327</v>
      </c>
      <c r="G36" s="135">
        <v>1000</v>
      </c>
      <c r="H36" s="136">
        <v>2</v>
      </c>
      <c r="I36" s="136">
        <f t="shared" si="2"/>
        <v>2000</v>
      </c>
    </row>
    <row r="37" spans="1:9" s="1" customFormat="1" ht="15.75" customHeight="1">
      <c r="A37" s="264" t="s">
        <v>230</v>
      </c>
      <c r="B37" s="264"/>
      <c r="C37" s="264"/>
      <c r="D37" s="264"/>
      <c r="E37" s="264"/>
      <c r="F37" s="264"/>
      <c r="G37" s="269"/>
      <c r="H37" s="270"/>
      <c r="I37" s="169">
        <f>SUM(I33:I36)</f>
        <v>57400</v>
      </c>
    </row>
    <row r="38" spans="1:9" s="1" customFormat="1" ht="24" customHeight="1">
      <c r="A38" s="265" t="s">
        <v>347</v>
      </c>
      <c r="B38" s="266"/>
      <c r="C38" s="266"/>
      <c r="D38" s="266"/>
      <c r="E38" s="266"/>
      <c r="F38" s="266"/>
      <c r="G38" s="266"/>
      <c r="H38" s="266"/>
      <c r="I38" s="266"/>
    </row>
    <row r="39" spans="1:9" customFormat="1" ht="20.149999999999999" customHeight="1">
      <c r="A39" s="137">
        <v>1</v>
      </c>
      <c r="B39" s="260" t="s">
        <v>348</v>
      </c>
      <c r="C39" s="157" t="s">
        <v>281</v>
      </c>
      <c r="D39" s="134"/>
      <c r="E39" s="134">
        <v>3</v>
      </c>
      <c r="F39" s="135" t="s">
        <v>245</v>
      </c>
      <c r="G39" s="135">
        <v>300</v>
      </c>
      <c r="H39" s="136">
        <v>3</v>
      </c>
      <c r="I39" s="136">
        <f t="shared" ref="I39:I44" si="3">E39*G39*H39</f>
        <v>2700</v>
      </c>
    </row>
    <row r="40" spans="1:9" customFormat="1" ht="20.149999999999999" customHeight="1">
      <c r="A40" s="137">
        <v>2</v>
      </c>
      <c r="B40" s="260"/>
      <c r="C40" s="157" t="s">
        <v>282</v>
      </c>
      <c r="D40" s="134"/>
      <c r="E40" s="134">
        <v>3</v>
      </c>
      <c r="F40" s="135" t="s">
        <v>244</v>
      </c>
      <c r="G40" s="135">
        <v>80</v>
      </c>
      <c r="H40" s="136">
        <v>3</v>
      </c>
      <c r="I40" s="136">
        <f t="shared" si="3"/>
        <v>720</v>
      </c>
    </row>
    <row r="41" spans="1:9" customFormat="1" ht="20.149999999999999" customHeight="1">
      <c r="A41" s="137">
        <v>3</v>
      </c>
      <c r="B41" s="260"/>
      <c r="C41" s="157" t="s">
        <v>283</v>
      </c>
      <c r="D41" s="134"/>
      <c r="E41" s="134">
        <v>2</v>
      </c>
      <c r="F41" s="135" t="s">
        <v>245</v>
      </c>
      <c r="G41" s="135">
        <v>300</v>
      </c>
      <c r="H41" s="136">
        <v>3</v>
      </c>
      <c r="I41" s="136">
        <f t="shared" si="3"/>
        <v>1800</v>
      </c>
    </row>
    <row r="42" spans="1:9" customFormat="1" ht="20.149999999999999" customHeight="1">
      <c r="A42" s="137">
        <v>5</v>
      </c>
      <c r="B42" s="260"/>
      <c r="C42" s="159" t="s">
        <v>279</v>
      </c>
      <c r="D42" s="134"/>
      <c r="E42" s="145">
        <v>5</v>
      </c>
      <c r="F42" s="146" t="s">
        <v>280</v>
      </c>
      <c r="G42" s="146">
        <v>300</v>
      </c>
      <c r="H42" s="136">
        <v>3</v>
      </c>
      <c r="I42" s="136">
        <f t="shared" si="3"/>
        <v>4500</v>
      </c>
    </row>
    <row r="43" spans="1:9" customFormat="1" ht="20.149999999999999" customHeight="1">
      <c r="A43" s="137">
        <v>6</v>
      </c>
      <c r="B43" s="260"/>
      <c r="C43" s="159" t="s">
        <v>285</v>
      </c>
      <c r="D43" s="134"/>
      <c r="E43" s="134">
        <v>3</v>
      </c>
      <c r="F43" s="135" t="s">
        <v>245</v>
      </c>
      <c r="G43" s="135">
        <v>300</v>
      </c>
      <c r="H43" s="136">
        <v>5</v>
      </c>
      <c r="I43" s="136">
        <f t="shared" si="3"/>
        <v>4500</v>
      </c>
    </row>
    <row r="44" spans="1:9" customFormat="1" ht="20.149999999999999" customHeight="1">
      <c r="A44" s="137">
        <v>7</v>
      </c>
      <c r="B44" s="261"/>
      <c r="C44" s="159" t="s">
        <v>286</v>
      </c>
      <c r="D44" s="139"/>
      <c r="E44" s="134">
        <v>6</v>
      </c>
      <c r="F44" s="135" t="s">
        <v>244</v>
      </c>
      <c r="G44" s="135">
        <v>80</v>
      </c>
      <c r="H44" s="136">
        <v>6</v>
      </c>
      <c r="I44" s="136">
        <f t="shared" si="3"/>
        <v>2880</v>
      </c>
    </row>
    <row r="45" spans="1:9" s="1" customFormat="1" ht="15.75" customHeight="1">
      <c r="A45" s="264" t="s">
        <v>230</v>
      </c>
      <c r="B45" s="264"/>
      <c r="C45" s="264"/>
      <c r="D45" s="264"/>
      <c r="E45" s="264"/>
      <c r="F45" s="264"/>
      <c r="G45" s="168"/>
      <c r="H45" s="168"/>
      <c r="I45" s="169">
        <f>SUM(I39:I44)</f>
        <v>17100</v>
      </c>
    </row>
    <row r="46" spans="1:9" s="1" customFormat="1" ht="24" customHeight="1">
      <c r="A46" s="265" t="s">
        <v>295</v>
      </c>
      <c r="B46" s="266"/>
      <c r="C46" s="266"/>
      <c r="D46" s="266"/>
      <c r="E46" s="266"/>
      <c r="F46" s="266"/>
      <c r="G46" s="266"/>
      <c r="H46" s="266"/>
      <c r="I46" s="266"/>
    </row>
    <row r="47" spans="1:9" s="1" customFormat="1" ht="20.149999999999999" customHeight="1">
      <c r="A47" s="137">
        <v>1</v>
      </c>
      <c r="B47" s="260"/>
      <c r="C47" s="133" t="s">
        <v>296</v>
      </c>
      <c r="D47" s="134"/>
      <c r="E47" s="134">
        <v>1</v>
      </c>
      <c r="F47" s="135" t="s">
        <v>301</v>
      </c>
      <c r="G47" s="135">
        <v>300</v>
      </c>
      <c r="H47" s="136">
        <v>2</v>
      </c>
      <c r="I47" s="136">
        <f t="shared" ref="I47:I51" si="4">E47*G47*H47</f>
        <v>600</v>
      </c>
    </row>
    <row r="48" spans="1:9" s="1" customFormat="1" ht="20.149999999999999" customHeight="1">
      <c r="A48" s="137">
        <v>2</v>
      </c>
      <c r="B48" s="260"/>
      <c r="C48" s="133" t="s">
        <v>297</v>
      </c>
      <c r="D48" s="134"/>
      <c r="E48" s="134">
        <v>2</v>
      </c>
      <c r="F48" s="135" t="s">
        <v>244</v>
      </c>
      <c r="G48" s="135">
        <v>80</v>
      </c>
      <c r="H48" s="136">
        <v>3</v>
      </c>
      <c r="I48" s="136">
        <f t="shared" si="4"/>
        <v>480</v>
      </c>
    </row>
    <row r="49" spans="1:9" s="1" customFormat="1" ht="20.149999999999999" customHeight="1">
      <c r="A49" s="137">
        <v>3</v>
      </c>
      <c r="B49" s="260"/>
      <c r="C49" s="133" t="s">
        <v>298</v>
      </c>
      <c r="D49" s="134"/>
      <c r="E49" s="134">
        <v>1</v>
      </c>
      <c r="F49" s="135" t="s">
        <v>301</v>
      </c>
      <c r="G49" s="135">
        <v>300</v>
      </c>
      <c r="H49" s="136">
        <v>2</v>
      </c>
      <c r="I49" s="136">
        <f t="shared" si="4"/>
        <v>600</v>
      </c>
    </row>
    <row r="50" spans="1:9" s="1" customFormat="1" ht="20.149999999999999" customHeight="1">
      <c r="A50" s="137">
        <v>4</v>
      </c>
      <c r="B50" s="261"/>
      <c r="C50" s="133" t="s">
        <v>299</v>
      </c>
      <c r="D50" s="134"/>
      <c r="E50" s="134">
        <v>2</v>
      </c>
      <c r="F50" s="135" t="s">
        <v>244</v>
      </c>
      <c r="G50" s="135">
        <v>80</v>
      </c>
      <c r="H50" s="136">
        <v>3</v>
      </c>
      <c r="I50" s="136">
        <f t="shared" si="4"/>
        <v>480</v>
      </c>
    </row>
    <row r="51" spans="1:9" s="1" customFormat="1" ht="20.149999999999999" customHeight="1">
      <c r="A51" s="137">
        <v>5</v>
      </c>
      <c r="B51" s="147" t="s">
        <v>300</v>
      </c>
      <c r="C51" s="133" t="s">
        <v>302</v>
      </c>
      <c r="D51" s="134"/>
      <c r="E51" s="134">
        <v>6</v>
      </c>
      <c r="F51" s="135" t="s">
        <v>244</v>
      </c>
      <c r="G51" s="135">
        <v>100</v>
      </c>
      <c r="H51" s="136">
        <v>1</v>
      </c>
      <c r="I51" s="136">
        <f t="shared" si="4"/>
        <v>600</v>
      </c>
    </row>
    <row r="52" spans="1:9" ht="15.45">
      <c r="A52" s="273" t="s">
        <v>230</v>
      </c>
      <c r="B52" s="273"/>
      <c r="C52" s="273"/>
      <c r="D52" s="273"/>
      <c r="E52" s="273"/>
      <c r="F52" s="273"/>
      <c r="G52" s="274"/>
      <c r="H52" s="275"/>
      <c r="I52" s="170">
        <f>SUM(I47:I51)</f>
        <v>2760</v>
      </c>
    </row>
    <row r="53" spans="1:9" ht="24.75" customHeight="1">
      <c r="A53" s="271" t="s">
        <v>231</v>
      </c>
      <c r="B53" s="272"/>
      <c r="C53" s="272"/>
      <c r="D53" s="272"/>
      <c r="E53" s="272"/>
      <c r="F53" s="272"/>
      <c r="G53" s="171"/>
      <c r="H53" s="172"/>
      <c r="I53" s="173">
        <f>I12+I31+I37+I45+I52</f>
        <v>106760</v>
      </c>
    </row>
  </sheetData>
  <dataConsolidate/>
  <mergeCells count="21">
    <mergeCell ref="G37:H37"/>
    <mergeCell ref="A53:F53"/>
    <mergeCell ref="A46:I46"/>
    <mergeCell ref="A52:F52"/>
    <mergeCell ref="G52:H52"/>
    <mergeCell ref="A2:I2"/>
    <mergeCell ref="B47:B50"/>
    <mergeCell ref="A1:I1"/>
    <mergeCell ref="A45:F45"/>
    <mergeCell ref="A4:I4"/>
    <mergeCell ref="B5:B11"/>
    <mergeCell ref="A12:F12"/>
    <mergeCell ref="A13:I13"/>
    <mergeCell ref="B14:B30"/>
    <mergeCell ref="A31:F31"/>
    <mergeCell ref="A32:I32"/>
    <mergeCell ref="B33:B36"/>
    <mergeCell ref="A37:F37"/>
    <mergeCell ref="A38:I38"/>
    <mergeCell ref="B39:B44"/>
    <mergeCell ref="G31:H31"/>
  </mergeCells>
  <phoneticPr fontId="66" type="noConversion"/>
  <pageMargins left="0.70000000000000007" right="0.70000000000000007" top="0.75000000000000011" bottom="0.75000000000000011" header="0.30000000000000004" footer="0.30000000000000004"/>
  <pageSetup paperSize="9" scale="2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1"/>
  <sheetViews>
    <sheetView topLeftCell="A10" zoomScale="80" zoomScaleNormal="80" zoomScalePageLayoutView="90" workbookViewId="0">
      <selection activeCell="C8" sqref="C8"/>
    </sheetView>
  </sheetViews>
  <sheetFormatPr defaultColWidth="11.84375" defaultRowHeight="14.15"/>
  <cols>
    <col min="1" max="1" width="10.3828125" style="3" customWidth="1"/>
    <col min="2" max="2" width="14.4609375" style="3" customWidth="1"/>
    <col min="3" max="3" width="29.765625" style="4" customWidth="1"/>
    <col min="4" max="4" width="20.4609375" style="5" customWidth="1"/>
    <col min="5" max="5" width="12" style="5" customWidth="1"/>
    <col min="6" max="6" width="11.3828125" style="5" customWidth="1"/>
    <col min="7" max="7" width="10.61328125" style="5" customWidth="1"/>
    <col min="8" max="8" width="9.23046875" style="6" customWidth="1"/>
    <col min="9" max="9" width="14.84375" style="6" customWidth="1"/>
    <col min="10" max="16384" width="11.84375" style="5"/>
  </cols>
  <sheetData>
    <row r="1" spans="1:9" s="1" customFormat="1" ht="36.75" customHeight="1">
      <c r="A1" s="262"/>
      <c r="B1" s="263"/>
      <c r="C1" s="263"/>
      <c r="D1" s="263"/>
      <c r="E1" s="263"/>
      <c r="F1" s="263"/>
      <c r="G1" s="263"/>
      <c r="H1" s="263"/>
      <c r="I1" s="263"/>
    </row>
    <row r="2" spans="1:9" s="2" customFormat="1" ht="35.25" customHeight="1">
      <c r="A2" s="259" t="s">
        <v>349</v>
      </c>
      <c r="B2" s="259"/>
      <c r="C2" s="259"/>
      <c r="D2" s="259"/>
      <c r="E2" s="259"/>
      <c r="F2" s="259"/>
      <c r="G2" s="259"/>
      <c r="H2" s="259"/>
      <c r="I2" s="259"/>
    </row>
    <row r="3" spans="1:9" s="2" customFormat="1" ht="24" customHeight="1">
      <c r="A3" s="166" t="s">
        <v>350</v>
      </c>
      <c r="B3" s="166" t="s">
        <v>351</v>
      </c>
      <c r="C3" s="166" t="s">
        <v>352</v>
      </c>
      <c r="D3" s="166" t="s">
        <v>353</v>
      </c>
      <c r="E3" s="166" t="s">
        <v>157</v>
      </c>
      <c r="F3" s="166" t="s">
        <v>156</v>
      </c>
      <c r="G3" s="166" t="s">
        <v>308</v>
      </c>
      <c r="H3" s="167" t="s">
        <v>235</v>
      </c>
      <c r="I3" s="167" t="s">
        <v>309</v>
      </c>
    </row>
    <row r="4" spans="1:9" s="1" customFormat="1" ht="21.75" customHeight="1">
      <c r="A4" s="265" t="s">
        <v>289</v>
      </c>
      <c r="B4" s="266"/>
      <c r="C4" s="266"/>
      <c r="D4" s="266"/>
      <c r="E4" s="266"/>
      <c r="F4" s="266"/>
      <c r="G4" s="266"/>
      <c r="H4" s="266"/>
      <c r="I4" s="266"/>
    </row>
    <row r="5" spans="1:9" s="1" customFormat="1" ht="20.149999999999999" customHeight="1">
      <c r="A5" s="137">
        <v>1</v>
      </c>
      <c r="B5" s="267" t="s">
        <v>332</v>
      </c>
      <c r="C5" s="155" t="s">
        <v>236</v>
      </c>
      <c r="D5" s="156" t="s">
        <v>314</v>
      </c>
      <c r="E5" s="139">
        <v>4</v>
      </c>
      <c r="F5" s="135" t="s">
        <v>237</v>
      </c>
      <c r="G5" s="135">
        <v>100</v>
      </c>
      <c r="H5" s="136">
        <v>1</v>
      </c>
      <c r="I5" s="136">
        <f t="shared" ref="I5:I10" si="0">E5*G5*H5</f>
        <v>400</v>
      </c>
    </row>
    <row r="6" spans="1:9" s="1" customFormat="1" ht="20.149999999999999" customHeight="1">
      <c r="A6" s="137">
        <v>2</v>
      </c>
      <c r="B6" s="267"/>
      <c r="C6" s="155" t="s">
        <v>315</v>
      </c>
      <c r="D6" s="156" t="s">
        <v>316</v>
      </c>
      <c r="E6" s="139">
        <v>15</v>
      </c>
      <c r="F6" s="135" t="s">
        <v>317</v>
      </c>
      <c r="G6" s="135">
        <v>40</v>
      </c>
      <c r="H6" s="136">
        <v>1</v>
      </c>
      <c r="I6" s="136">
        <f t="shared" si="0"/>
        <v>600</v>
      </c>
    </row>
    <row r="7" spans="1:9" s="1" customFormat="1" ht="20.149999999999999" customHeight="1">
      <c r="A7" s="137">
        <v>3</v>
      </c>
      <c r="B7" s="267"/>
      <c r="C7" s="155" t="s">
        <v>290</v>
      </c>
      <c r="D7" s="156" t="s">
        <v>239</v>
      </c>
      <c r="E7" s="139">
        <v>2</v>
      </c>
      <c r="F7" s="135" t="s">
        <v>238</v>
      </c>
      <c r="G7" s="135">
        <v>350</v>
      </c>
      <c r="H7" s="136">
        <v>1</v>
      </c>
      <c r="I7" s="136">
        <f t="shared" si="0"/>
        <v>700</v>
      </c>
    </row>
    <row r="8" spans="1:9" s="1" customFormat="1" ht="20.149999999999999" customHeight="1">
      <c r="A8" s="137">
        <v>4</v>
      </c>
      <c r="B8" s="267"/>
      <c r="C8" s="155" t="s">
        <v>240</v>
      </c>
      <c r="D8" s="156" t="s">
        <v>241</v>
      </c>
      <c r="E8" s="139">
        <v>15</v>
      </c>
      <c r="F8" s="135" t="s">
        <v>234</v>
      </c>
      <c r="G8" s="135">
        <v>300</v>
      </c>
      <c r="H8" s="136">
        <v>1</v>
      </c>
      <c r="I8" s="136">
        <f t="shared" si="0"/>
        <v>4500</v>
      </c>
    </row>
    <row r="9" spans="1:9" s="1" customFormat="1" ht="20.149999999999999" customHeight="1">
      <c r="A9" s="137">
        <v>5</v>
      </c>
      <c r="B9" s="267"/>
      <c r="C9" s="155" t="s">
        <v>318</v>
      </c>
      <c r="D9" s="156"/>
      <c r="E9" s="139">
        <v>2</v>
      </c>
      <c r="F9" s="135" t="s">
        <v>319</v>
      </c>
      <c r="G9" s="135">
        <v>150</v>
      </c>
      <c r="H9" s="136">
        <v>1</v>
      </c>
      <c r="I9" s="136">
        <f t="shared" si="0"/>
        <v>300</v>
      </c>
    </row>
    <row r="10" spans="1:9" s="1" customFormat="1" ht="20.149999999999999" customHeight="1">
      <c r="A10" s="137">
        <v>10</v>
      </c>
      <c r="B10" s="267"/>
      <c r="C10" s="155" t="s">
        <v>242</v>
      </c>
      <c r="D10" s="138" t="s">
        <v>320</v>
      </c>
      <c r="E10" s="139">
        <v>1</v>
      </c>
      <c r="F10" s="135" t="s">
        <v>243</v>
      </c>
      <c r="G10" s="135">
        <v>500</v>
      </c>
      <c r="H10" s="136">
        <v>2</v>
      </c>
      <c r="I10" s="136">
        <f t="shared" si="0"/>
        <v>1000</v>
      </c>
    </row>
    <row r="11" spans="1:9" s="1" customFormat="1" ht="15.75" customHeight="1">
      <c r="A11" s="264" t="s">
        <v>230</v>
      </c>
      <c r="B11" s="264"/>
      <c r="C11" s="264"/>
      <c r="D11" s="264"/>
      <c r="E11" s="264"/>
      <c r="F11" s="264"/>
      <c r="G11" s="168"/>
      <c r="H11" s="168"/>
      <c r="I11" s="169">
        <f>SUM(I5:I10)</f>
        <v>7500</v>
      </c>
    </row>
    <row r="12" spans="1:9" s="1" customFormat="1" ht="24" customHeight="1">
      <c r="A12" s="265" t="s">
        <v>250</v>
      </c>
      <c r="B12" s="266"/>
      <c r="C12" s="266"/>
      <c r="D12" s="266"/>
      <c r="E12" s="266"/>
      <c r="F12" s="266"/>
      <c r="G12" s="266"/>
      <c r="H12" s="266"/>
      <c r="I12" s="266"/>
    </row>
    <row r="13" spans="1:9" s="1" customFormat="1" ht="20.149999999999999" customHeight="1">
      <c r="A13" s="153">
        <v>1</v>
      </c>
      <c r="B13" s="267" t="s">
        <v>250</v>
      </c>
      <c r="C13" s="157" t="s">
        <v>252</v>
      </c>
      <c r="D13" s="156" t="s">
        <v>292</v>
      </c>
      <c r="E13" s="134">
        <v>10</v>
      </c>
      <c r="F13" s="135" t="s">
        <v>234</v>
      </c>
      <c r="G13" s="135">
        <v>200</v>
      </c>
      <c r="H13" s="136">
        <v>2</v>
      </c>
      <c r="I13" s="136">
        <f t="shared" ref="I13:I28" si="1">E13*G13*H13</f>
        <v>4000</v>
      </c>
    </row>
    <row r="14" spans="1:9" s="1" customFormat="1" ht="20.149999999999999" customHeight="1">
      <c r="A14" s="137">
        <v>2</v>
      </c>
      <c r="B14" s="267"/>
      <c r="C14" s="158" t="s">
        <v>253</v>
      </c>
      <c r="D14" s="156"/>
      <c r="E14" s="145">
        <v>1</v>
      </c>
      <c r="F14" s="146" t="s">
        <v>259</v>
      </c>
      <c r="G14" s="146">
        <v>110</v>
      </c>
      <c r="H14" s="136">
        <v>2</v>
      </c>
      <c r="I14" s="136">
        <f t="shared" si="1"/>
        <v>220</v>
      </c>
    </row>
    <row r="15" spans="1:9" s="1" customFormat="1" ht="20.149999999999999" customHeight="1">
      <c r="A15" s="153">
        <v>3</v>
      </c>
      <c r="B15" s="267"/>
      <c r="C15" s="159" t="s">
        <v>254</v>
      </c>
      <c r="D15" s="156"/>
      <c r="E15" s="145">
        <v>3</v>
      </c>
      <c r="F15" s="146" t="s">
        <v>260</v>
      </c>
      <c r="G15" s="146">
        <v>220</v>
      </c>
      <c r="H15" s="136">
        <v>2</v>
      </c>
      <c r="I15" s="136">
        <f t="shared" si="1"/>
        <v>1320</v>
      </c>
    </row>
    <row r="16" spans="1:9" s="1" customFormat="1" ht="20.149999999999999" customHeight="1">
      <c r="A16" s="153">
        <v>6</v>
      </c>
      <c r="B16" s="267"/>
      <c r="C16" s="158" t="s">
        <v>255</v>
      </c>
      <c r="D16" s="156"/>
      <c r="E16" s="145">
        <v>2</v>
      </c>
      <c r="F16" s="146" t="s">
        <v>260</v>
      </c>
      <c r="G16" s="146">
        <v>60</v>
      </c>
      <c r="H16" s="136">
        <v>2</v>
      </c>
      <c r="I16" s="136">
        <f t="shared" si="1"/>
        <v>240</v>
      </c>
    </row>
    <row r="17" spans="1:9" s="1" customFormat="1" ht="20.149999999999999" customHeight="1">
      <c r="A17" s="153">
        <v>7</v>
      </c>
      <c r="B17" s="267"/>
      <c r="C17" s="158" t="s">
        <v>256</v>
      </c>
      <c r="D17" s="156"/>
      <c r="E17" s="145">
        <v>2</v>
      </c>
      <c r="F17" s="146" t="s">
        <v>259</v>
      </c>
      <c r="G17" s="146">
        <v>60</v>
      </c>
      <c r="H17" s="136">
        <v>2</v>
      </c>
      <c r="I17" s="136">
        <f t="shared" si="1"/>
        <v>240</v>
      </c>
    </row>
    <row r="18" spans="1:9" s="1" customFormat="1" ht="20.149999999999999" customHeight="1">
      <c r="A18" s="137">
        <v>8</v>
      </c>
      <c r="B18" s="267"/>
      <c r="C18" s="159" t="s">
        <v>257</v>
      </c>
      <c r="D18" s="138"/>
      <c r="E18" s="145">
        <v>1</v>
      </c>
      <c r="F18" s="146" t="s">
        <v>261</v>
      </c>
      <c r="G18" s="146">
        <v>60</v>
      </c>
      <c r="H18" s="136">
        <v>2</v>
      </c>
      <c r="I18" s="136">
        <f t="shared" si="1"/>
        <v>120</v>
      </c>
    </row>
    <row r="19" spans="1:9" s="1" customFormat="1" ht="20.149999999999999" customHeight="1">
      <c r="A19" s="153">
        <v>9</v>
      </c>
      <c r="B19" s="267"/>
      <c r="C19" s="159" t="s">
        <v>262</v>
      </c>
      <c r="D19" s="138"/>
      <c r="E19" s="145">
        <v>6</v>
      </c>
      <c r="F19" s="146" t="s">
        <v>268</v>
      </c>
      <c r="G19" s="146">
        <v>120</v>
      </c>
      <c r="H19" s="136">
        <v>2</v>
      </c>
      <c r="I19" s="136">
        <f t="shared" si="1"/>
        <v>1440</v>
      </c>
    </row>
    <row r="20" spans="1:9" s="1" customFormat="1" ht="20.149999999999999" customHeight="1">
      <c r="A20" s="153">
        <v>10</v>
      </c>
      <c r="B20" s="267"/>
      <c r="C20" s="158" t="s">
        <v>263</v>
      </c>
      <c r="D20" s="138"/>
      <c r="E20" s="145">
        <v>2</v>
      </c>
      <c r="F20" s="146" t="s">
        <v>259</v>
      </c>
      <c r="G20" s="146">
        <v>100</v>
      </c>
      <c r="H20" s="136">
        <v>2</v>
      </c>
      <c r="I20" s="136">
        <f t="shared" si="1"/>
        <v>400</v>
      </c>
    </row>
    <row r="21" spans="1:9" s="1" customFormat="1" ht="20.149999999999999" customHeight="1">
      <c r="A21" s="137">
        <v>11</v>
      </c>
      <c r="B21" s="267"/>
      <c r="C21" s="159" t="s">
        <v>264</v>
      </c>
      <c r="D21" s="138"/>
      <c r="E21" s="145">
        <v>1</v>
      </c>
      <c r="F21" s="146" t="s">
        <v>259</v>
      </c>
      <c r="G21" s="146">
        <v>220</v>
      </c>
      <c r="H21" s="136">
        <v>2</v>
      </c>
      <c r="I21" s="136">
        <f t="shared" si="1"/>
        <v>440</v>
      </c>
    </row>
    <row r="22" spans="1:9" s="1" customFormat="1" ht="20.149999999999999" customHeight="1">
      <c r="A22" s="153">
        <v>12</v>
      </c>
      <c r="B22" s="267"/>
      <c r="C22" s="159" t="s">
        <v>265</v>
      </c>
      <c r="D22" s="138"/>
      <c r="E22" s="145">
        <v>4</v>
      </c>
      <c r="F22" s="146" t="s">
        <v>268</v>
      </c>
      <c r="G22" s="146">
        <v>80</v>
      </c>
      <c r="H22" s="136">
        <v>2</v>
      </c>
      <c r="I22" s="136">
        <f t="shared" si="1"/>
        <v>640</v>
      </c>
    </row>
    <row r="23" spans="1:9" s="1" customFormat="1" ht="20.149999999999999" customHeight="1">
      <c r="A23" s="153">
        <v>15</v>
      </c>
      <c r="B23" s="267"/>
      <c r="C23" s="158" t="s">
        <v>256</v>
      </c>
      <c r="D23" s="138"/>
      <c r="E23" s="145">
        <v>1</v>
      </c>
      <c r="F23" s="146" t="s">
        <v>260</v>
      </c>
      <c r="G23" s="146">
        <v>100</v>
      </c>
      <c r="H23" s="136">
        <v>2</v>
      </c>
      <c r="I23" s="136">
        <f t="shared" si="1"/>
        <v>200</v>
      </c>
    </row>
    <row r="24" spans="1:9" customFormat="1" ht="20.149999999999999" customHeight="1">
      <c r="A24" s="153">
        <v>16</v>
      </c>
      <c r="B24" s="267"/>
      <c r="C24" s="158" t="s">
        <v>267</v>
      </c>
      <c r="D24" s="140"/>
      <c r="E24" s="145">
        <v>8</v>
      </c>
      <c r="F24" s="146" t="s">
        <v>270</v>
      </c>
      <c r="G24" s="146">
        <v>30</v>
      </c>
      <c r="H24" s="143">
        <v>2</v>
      </c>
      <c r="I24" s="136">
        <f t="shared" si="1"/>
        <v>480</v>
      </c>
    </row>
    <row r="25" spans="1:9" customFormat="1" ht="20.149999999999999" customHeight="1">
      <c r="A25" s="137">
        <v>17</v>
      </c>
      <c r="B25" s="267"/>
      <c r="C25" s="158" t="s">
        <v>271</v>
      </c>
      <c r="D25" s="140"/>
      <c r="E25" s="145">
        <v>12</v>
      </c>
      <c r="F25" s="146" t="s">
        <v>275</v>
      </c>
      <c r="G25" s="146">
        <v>150</v>
      </c>
      <c r="H25" s="143">
        <v>2</v>
      </c>
      <c r="I25" s="136">
        <f t="shared" si="1"/>
        <v>3600</v>
      </c>
    </row>
    <row r="26" spans="1:9" customFormat="1" ht="20.149999999999999" customHeight="1">
      <c r="A26" s="153">
        <v>18</v>
      </c>
      <c r="B26" s="267"/>
      <c r="C26" s="158" t="s">
        <v>272</v>
      </c>
      <c r="D26" s="140"/>
      <c r="E26" s="145">
        <v>1</v>
      </c>
      <c r="F26" s="146" t="s">
        <v>259</v>
      </c>
      <c r="G26" s="146">
        <v>150</v>
      </c>
      <c r="H26" s="143">
        <v>2</v>
      </c>
      <c r="I26" s="136">
        <f t="shared" si="1"/>
        <v>300</v>
      </c>
    </row>
    <row r="27" spans="1:9" customFormat="1" ht="20.149999999999999" customHeight="1">
      <c r="A27" s="153">
        <v>19</v>
      </c>
      <c r="B27" s="267"/>
      <c r="C27" s="159" t="s">
        <v>273</v>
      </c>
      <c r="D27" s="140"/>
      <c r="E27" s="145">
        <v>6</v>
      </c>
      <c r="F27" s="146" t="s">
        <v>260</v>
      </c>
      <c r="G27" s="146">
        <v>100</v>
      </c>
      <c r="H27" s="143">
        <v>2</v>
      </c>
      <c r="I27" s="136">
        <f t="shared" si="1"/>
        <v>1200</v>
      </c>
    </row>
    <row r="28" spans="1:9" customFormat="1" ht="20.149999999999999" customHeight="1">
      <c r="A28" s="137">
        <v>20</v>
      </c>
      <c r="B28" s="267"/>
      <c r="C28" s="158" t="s">
        <v>274</v>
      </c>
      <c r="D28" s="140"/>
      <c r="E28" s="145">
        <v>10</v>
      </c>
      <c r="F28" s="146" t="s">
        <v>277</v>
      </c>
      <c r="G28" s="146">
        <v>80</v>
      </c>
      <c r="H28" s="143">
        <v>2</v>
      </c>
      <c r="I28" s="136">
        <f t="shared" si="1"/>
        <v>1600</v>
      </c>
    </row>
    <row r="29" spans="1:9" s="1" customFormat="1" ht="15.75" customHeight="1">
      <c r="A29" s="264" t="s">
        <v>230</v>
      </c>
      <c r="B29" s="264"/>
      <c r="C29" s="264"/>
      <c r="D29" s="264"/>
      <c r="E29" s="264"/>
      <c r="F29" s="264"/>
      <c r="G29" s="269"/>
      <c r="H29" s="270"/>
      <c r="I29" s="169">
        <f>SUM(I13:I28)</f>
        <v>16440</v>
      </c>
    </row>
    <row r="30" spans="1:9" s="1" customFormat="1" ht="24" customHeight="1">
      <c r="A30" s="265" t="s">
        <v>233</v>
      </c>
      <c r="B30" s="266"/>
      <c r="C30" s="266"/>
      <c r="D30" s="266"/>
      <c r="E30" s="266"/>
      <c r="F30" s="266"/>
      <c r="G30" s="266"/>
      <c r="H30" s="266"/>
      <c r="I30" s="266"/>
    </row>
    <row r="31" spans="1:9" customFormat="1" ht="20.149999999999999" customHeight="1">
      <c r="A31" s="137">
        <v>1</v>
      </c>
      <c r="B31" s="268" t="s">
        <v>328</v>
      </c>
      <c r="C31" s="133" t="s">
        <v>333</v>
      </c>
      <c r="D31" s="134"/>
      <c r="E31" s="134">
        <v>11</v>
      </c>
      <c r="F31" s="135" t="s">
        <v>287</v>
      </c>
      <c r="G31" s="135">
        <v>96</v>
      </c>
      <c r="H31" s="136">
        <v>2</v>
      </c>
      <c r="I31" s="136">
        <f t="shared" ref="I31:I34" si="2">E31*G31*H31</f>
        <v>2112</v>
      </c>
    </row>
    <row r="32" spans="1:9" customFormat="1" ht="20.149999999999999" customHeight="1">
      <c r="A32" s="137">
        <v>2</v>
      </c>
      <c r="B32" s="260"/>
      <c r="C32" s="133" t="s">
        <v>329</v>
      </c>
      <c r="D32" s="134"/>
      <c r="E32" s="134">
        <v>1</v>
      </c>
      <c r="F32" s="135" t="s">
        <v>330</v>
      </c>
      <c r="G32" s="135">
        <v>1000</v>
      </c>
      <c r="H32" s="136">
        <v>2</v>
      </c>
      <c r="I32" s="136">
        <f t="shared" si="2"/>
        <v>2000</v>
      </c>
    </row>
    <row r="33" spans="1:9" customFormat="1" ht="20.149999999999999" customHeight="1">
      <c r="A33" s="137"/>
      <c r="B33" s="260"/>
      <c r="C33" s="133" t="s">
        <v>368</v>
      </c>
      <c r="D33" s="134"/>
      <c r="E33" s="134">
        <v>4</v>
      </c>
      <c r="F33" s="135" t="s">
        <v>369</v>
      </c>
      <c r="G33" s="135">
        <v>5000</v>
      </c>
      <c r="H33" s="136">
        <v>1</v>
      </c>
      <c r="I33" s="136">
        <f t="shared" si="2"/>
        <v>20000</v>
      </c>
    </row>
    <row r="34" spans="1:9" customFormat="1" ht="20.149999999999999" customHeight="1">
      <c r="A34" s="137">
        <v>4</v>
      </c>
      <c r="B34" s="260"/>
      <c r="C34" s="133" t="s">
        <v>334</v>
      </c>
      <c r="D34" s="134"/>
      <c r="E34" s="134">
        <v>1</v>
      </c>
      <c r="F34" s="135" t="s">
        <v>327</v>
      </c>
      <c r="G34" s="135">
        <v>1000</v>
      </c>
      <c r="H34" s="136">
        <v>2</v>
      </c>
      <c r="I34" s="136">
        <f t="shared" si="2"/>
        <v>2000</v>
      </c>
    </row>
    <row r="35" spans="1:9" s="1" customFormat="1" ht="15.75" customHeight="1">
      <c r="A35" s="264" t="s">
        <v>230</v>
      </c>
      <c r="B35" s="264"/>
      <c r="C35" s="264"/>
      <c r="D35" s="264"/>
      <c r="E35" s="264"/>
      <c r="F35" s="264"/>
      <c r="G35" s="269"/>
      <c r="H35" s="270"/>
      <c r="I35" s="169">
        <f>SUM(I31:I34)</f>
        <v>26112</v>
      </c>
    </row>
    <row r="36" spans="1:9" s="1" customFormat="1" ht="24" customHeight="1">
      <c r="A36" s="265" t="s">
        <v>288</v>
      </c>
      <c r="B36" s="266"/>
      <c r="C36" s="266"/>
      <c r="D36" s="266"/>
      <c r="E36" s="266"/>
      <c r="F36" s="266"/>
      <c r="G36" s="266"/>
      <c r="H36" s="266"/>
      <c r="I36" s="266"/>
    </row>
    <row r="37" spans="1:9" customFormat="1" ht="20.149999999999999" customHeight="1">
      <c r="A37" s="137">
        <v>1</v>
      </c>
      <c r="B37" s="260" t="s">
        <v>355</v>
      </c>
      <c r="C37" s="157" t="s">
        <v>281</v>
      </c>
      <c r="D37" s="134"/>
      <c r="E37" s="134">
        <v>3</v>
      </c>
      <c r="F37" s="135" t="s">
        <v>245</v>
      </c>
      <c r="G37" s="135">
        <v>300</v>
      </c>
      <c r="H37" s="136">
        <v>3</v>
      </c>
      <c r="I37" s="136">
        <f t="shared" ref="I37:I42" si="3">E37*G37*H37</f>
        <v>2700</v>
      </c>
    </row>
    <row r="38" spans="1:9" customFormat="1" ht="20.149999999999999" customHeight="1">
      <c r="A38" s="137">
        <v>2</v>
      </c>
      <c r="B38" s="260"/>
      <c r="C38" s="157" t="s">
        <v>282</v>
      </c>
      <c r="D38" s="134"/>
      <c r="E38" s="134">
        <v>3</v>
      </c>
      <c r="F38" s="135" t="s">
        <v>244</v>
      </c>
      <c r="G38" s="135">
        <v>80</v>
      </c>
      <c r="H38" s="136">
        <v>3</v>
      </c>
      <c r="I38" s="136">
        <f t="shared" si="3"/>
        <v>720</v>
      </c>
    </row>
    <row r="39" spans="1:9" customFormat="1" ht="20.149999999999999" customHeight="1">
      <c r="A39" s="137">
        <v>3</v>
      </c>
      <c r="B39" s="260"/>
      <c r="C39" s="157" t="s">
        <v>283</v>
      </c>
      <c r="D39" s="134"/>
      <c r="E39" s="134">
        <v>2</v>
      </c>
      <c r="F39" s="135" t="s">
        <v>245</v>
      </c>
      <c r="G39" s="135">
        <v>300</v>
      </c>
      <c r="H39" s="136">
        <v>3</v>
      </c>
      <c r="I39" s="136">
        <f t="shared" si="3"/>
        <v>1800</v>
      </c>
    </row>
    <row r="40" spans="1:9" customFormat="1" ht="20.149999999999999" customHeight="1">
      <c r="A40" s="137">
        <v>4</v>
      </c>
      <c r="B40" s="260"/>
      <c r="C40" s="157" t="s">
        <v>284</v>
      </c>
      <c r="D40" s="134"/>
      <c r="E40" s="134">
        <v>3</v>
      </c>
      <c r="F40" s="135" t="s">
        <v>244</v>
      </c>
      <c r="G40" s="135">
        <v>80</v>
      </c>
      <c r="H40" s="136">
        <v>3</v>
      </c>
      <c r="I40" s="136">
        <f t="shared" si="3"/>
        <v>720</v>
      </c>
    </row>
    <row r="41" spans="1:9" customFormat="1" ht="20.149999999999999" customHeight="1">
      <c r="A41" s="137">
        <v>5</v>
      </c>
      <c r="B41" s="260"/>
      <c r="C41" s="159" t="s">
        <v>285</v>
      </c>
      <c r="D41" s="134"/>
      <c r="E41" s="134">
        <v>3</v>
      </c>
      <c r="F41" s="135" t="s">
        <v>245</v>
      </c>
      <c r="G41" s="135">
        <v>300</v>
      </c>
      <c r="H41" s="136">
        <v>5</v>
      </c>
      <c r="I41" s="136">
        <f t="shared" si="3"/>
        <v>4500</v>
      </c>
    </row>
    <row r="42" spans="1:9" customFormat="1" ht="20.149999999999999" customHeight="1">
      <c r="A42" s="137">
        <v>6</v>
      </c>
      <c r="B42" s="261"/>
      <c r="C42" s="159" t="s">
        <v>286</v>
      </c>
      <c r="D42" s="139"/>
      <c r="E42" s="134">
        <v>6</v>
      </c>
      <c r="F42" s="135" t="s">
        <v>244</v>
      </c>
      <c r="G42" s="135">
        <v>80</v>
      </c>
      <c r="H42" s="136">
        <v>6</v>
      </c>
      <c r="I42" s="136">
        <f t="shared" si="3"/>
        <v>2880</v>
      </c>
    </row>
    <row r="43" spans="1:9" s="1" customFormat="1" ht="15.75" customHeight="1">
      <c r="A43" s="264" t="s">
        <v>230</v>
      </c>
      <c r="B43" s="264"/>
      <c r="C43" s="264"/>
      <c r="D43" s="264"/>
      <c r="E43" s="264"/>
      <c r="F43" s="264"/>
      <c r="G43" s="168"/>
      <c r="H43" s="168"/>
      <c r="I43" s="169">
        <f>SUM(I37:I42)</f>
        <v>13320</v>
      </c>
    </row>
    <row r="44" spans="1:9" s="1" customFormat="1" ht="24" customHeight="1">
      <c r="A44" s="265" t="s">
        <v>295</v>
      </c>
      <c r="B44" s="266"/>
      <c r="C44" s="266"/>
      <c r="D44" s="266"/>
      <c r="E44" s="266"/>
      <c r="F44" s="266"/>
      <c r="G44" s="266"/>
      <c r="H44" s="266"/>
      <c r="I44" s="266"/>
    </row>
    <row r="45" spans="1:9" s="1" customFormat="1" ht="20.149999999999999" customHeight="1">
      <c r="A45" s="137">
        <v>1</v>
      </c>
      <c r="B45" s="268" t="s">
        <v>354</v>
      </c>
      <c r="C45" s="133" t="s">
        <v>296</v>
      </c>
      <c r="D45" s="134"/>
      <c r="E45" s="134">
        <v>1</v>
      </c>
      <c r="F45" s="135" t="s">
        <v>245</v>
      </c>
      <c r="G45" s="135">
        <v>300</v>
      </c>
      <c r="H45" s="136">
        <v>2</v>
      </c>
      <c r="I45" s="136">
        <f t="shared" ref="I45:I49" si="4">E45*G45*H45</f>
        <v>600</v>
      </c>
    </row>
    <row r="46" spans="1:9" s="1" customFormat="1" ht="20.149999999999999" customHeight="1">
      <c r="A46" s="137">
        <v>2</v>
      </c>
      <c r="B46" s="260"/>
      <c r="C46" s="133" t="s">
        <v>297</v>
      </c>
      <c r="D46" s="134"/>
      <c r="E46" s="134">
        <v>2</v>
      </c>
      <c r="F46" s="135" t="s">
        <v>244</v>
      </c>
      <c r="G46" s="135">
        <v>80</v>
      </c>
      <c r="H46" s="136">
        <v>3</v>
      </c>
      <c r="I46" s="136">
        <f t="shared" si="4"/>
        <v>480</v>
      </c>
    </row>
    <row r="47" spans="1:9" s="1" customFormat="1" ht="20.149999999999999" customHeight="1">
      <c r="A47" s="137">
        <v>3</v>
      </c>
      <c r="B47" s="260"/>
      <c r="C47" s="133" t="s">
        <v>278</v>
      </c>
      <c r="D47" s="134"/>
      <c r="E47" s="134">
        <v>1</v>
      </c>
      <c r="F47" s="135" t="s">
        <v>245</v>
      </c>
      <c r="G47" s="135">
        <v>300</v>
      </c>
      <c r="H47" s="136">
        <v>2</v>
      </c>
      <c r="I47" s="136">
        <f t="shared" si="4"/>
        <v>600</v>
      </c>
    </row>
    <row r="48" spans="1:9" s="1" customFormat="1" ht="20.149999999999999" customHeight="1">
      <c r="A48" s="137">
        <v>4</v>
      </c>
      <c r="B48" s="261"/>
      <c r="C48" s="133" t="s">
        <v>293</v>
      </c>
      <c r="D48" s="134"/>
      <c r="E48" s="134">
        <v>2</v>
      </c>
      <c r="F48" s="135" t="s">
        <v>244</v>
      </c>
      <c r="G48" s="135">
        <v>80</v>
      </c>
      <c r="H48" s="136">
        <v>3</v>
      </c>
      <c r="I48" s="136">
        <f t="shared" si="4"/>
        <v>480</v>
      </c>
    </row>
    <row r="49" spans="1:9" s="1" customFormat="1" ht="20.149999999999999" customHeight="1">
      <c r="A49" s="137">
        <v>5</v>
      </c>
      <c r="B49" s="154" t="s">
        <v>300</v>
      </c>
      <c r="C49" s="133" t="s">
        <v>302</v>
      </c>
      <c r="D49" s="134"/>
      <c r="E49" s="134">
        <v>6</v>
      </c>
      <c r="F49" s="135" t="s">
        <v>244</v>
      </c>
      <c r="G49" s="135">
        <v>100</v>
      </c>
      <c r="H49" s="136">
        <v>1</v>
      </c>
      <c r="I49" s="136">
        <f t="shared" si="4"/>
        <v>600</v>
      </c>
    </row>
    <row r="50" spans="1:9" ht="15.45">
      <c r="A50" s="273" t="s">
        <v>230</v>
      </c>
      <c r="B50" s="273"/>
      <c r="C50" s="273"/>
      <c r="D50" s="273"/>
      <c r="E50" s="273"/>
      <c r="F50" s="273"/>
      <c r="G50" s="274"/>
      <c r="H50" s="275"/>
      <c r="I50" s="170">
        <f>SUM(I45:I49)</f>
        <v>2760</v>
      </c>
    </row>
    <row r="51" spans="1:9" ht="24.75" customHeight="1">
      <c r="A51" s="271" t="s">
        <v>231</v>
      </c>
      <c r="B51" s="272"/>
      <c r="C51" s="272"/>
      <c r="D51" s="272"/>
      <c r="E51" s="272"/>
      <c r="F51" s="272"/>
      <c r="G51" s="171"/>
      <c r="H51" s="172"/>
      <c r="I51" s="173">
        <f>I11+I29+I35+I43+I50</f>
        <v>66132</v>
      </c>
    </row>
  </sheetData>
  <dataConsolidate/>
  <mergeCells count="21">
    <mergeCell ref="A35:F35"/>
    <mergeCell ref="G35:H35"/>
    <mergeCell ref="A1:I1"/>
    <mergeCell ref="A4:I4"/>
    <mergeCell ref="B5:B10"/>
    <mergeCell ref="A11:F11"/>
    <mergeCell ref="A12:I12"/>
    <mergeCell ref="B13:B28"/>
    <mergeCell ref="A29:F29"/>
    <mergeCell ref="G29:H29"/>
    <mergeCell ref="A30:I30"/>
    <mergeCell ref="B31:B34"/>
    <mergeCell ref="A2:I2"/>
    <mergeCell ref="A50:F50"/>
    <mergeCell ref="G50:H50"/>
    <mergeCell ref="A51:F51"/>
    <mergeCell ref="B45:B48"/>
    <mergeCell ref="A36:I36"/>
    <mergeCell ref="B37:B42"/>
    <mergeCell ref="A43:F43"/>
    <mergeCell ref="A44:I44"/>
  </mergeCells>
  <phoneticPr fontId="66" type="noConversion"/>
  <pageMargins left="0.70000000000000007" right="0.70000000000000007" top="0.75000000000000011" bottom="0.75000000000000011" header="0.30000000000000004" footer="0.30000000000000004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7"/>
  <sheetViews>
    <sheetView topLeftCell="A19" zoomScale="80" zoomScaleNormal="80" zoomScalePageLayoutView="90" workbookViewId="0">
      <selection activeCell="C11" sqref="C11"/>
    </sheetView>
  </sheetViews>
  <sheetFormatPr defaultColWidth="11.84375" defaultRowHeight="14.15"/>
  <cols>
    <col min="1" max="1" width="10.3828125" style="3" customWidth="1"/>
    <col min="2" max="2" width="14.4609375" style="3" customWidth="1"/>
    <col min="3" max="3" width="29.765625" style="4" customWidth="1"/>
    <col min="4" max="4" width="20.4609375" style="5" customWidth="1"/>
    <col min="5" max="5" width="12" style="5" customWidth="1"/>
    <col min="6" max="6" width="11.3828125" style="5" customWidth="1"/>
    <col min="7" max="7" width="10.61328125" style="5" customWidth="1"/>
    <col min="8" max="8" width="9.23046875" style="6" customWidth="1"/>
    <col min="9" max="9" width="14.84375" style="6" customWidth="1"/>
    <col min="10" max="16384" width="11.84375" style="5"/>
  </cols>
  <sheetData>
    <row r="1" spans="1:9" s="1" customFormat="1" ht="36.75" customHeight="1">
      <c r="A1" s="262"/>
      <c r="B1" s="263"/>
      <c r="C1" s="263"/>
      <c r="D1" s="263"/>
      <c r="E1" s="263"/>
      <c r="F1" s="263"/>
      <c r="G1" s="263"/>
      <c r="H1" s="263"/>
      <c r="I1" s="263"/>
    </row>
    <row r="2" spans="1:9" s="2" customFormat="1" ht="35.25" customHeight="1">
      <c r="A2" s="259" t="s">
        <v>361</v>
      </c>
      <c r="B2" s="259"/>
      <c r="C2" s="259"/>
      <c r="D2" s="259"/>
      <c r="E2" s="259"/>
      <c r="F2" s="259"/>
      <c r="G2" s="259"/>
      <c r="H2" s="259"/>
      <c r="I2" s="259"/>
    </row>
    <row r="3" spans="1:9" s="2" customFormat="1" ht="24" customHeight="1">
      <c r="A3" s="166" t="s">
        <v>356</v>
      </c>
      <c r="B3" s="166" t="s">
        <v>357</v>
      </c>
      <c r="C3" s="166" t="s">
        <v>358</v>
      </c>
      <c r="D3" s="166" t="s">
        <v>359</v>
      </c>
      <c r="E3" s="166" t="s">
        <v>157</v>
      </c>
      <c r="F3" s="166" t="s">
        <v>156</v>
      </c>
      <c r="G3" s="166" t="s">
        <v>308</v>
      </c>
      <c r="H3" s="167" t="s">
        <v>235</v>
      </c>
      <c r="I3" s="167" t="s">
        <v>309</v>
      </c>
    </row>
    <row r="4" spans="1:9" s="1" customFormat="1" ht="21.75" customHeight="1">
      <c r="A4" s="265" t="s">
        <v>289</v>
      </c>
      <c r="B4" s="266"/>
      <c r="C4" s="266"/>
      <c r="D4" s="266"/>
      <c r="E4" s="266"/>
      <c r="F4" s="266"/>
      <c r="G4" s="266"/>
      <c r="H4" s="266"/>
      <c r="I4" s="266"/>
    </row>
    <row r="5" spans="1:9" s="1" customFormat="1" ht="20.149999999999999" customHeight="1">
      <c r="A5" s="137">
        <v>1</v>
      </c>
      <c r="B5" s="267" t="s">
        <v>332</v>
      </c>
      <c r="C5" s="155" t="s">
        <v>236</v>
      </c>
      <c r="D5" s="156" t="s">
        <v>314</v>
      </c>
      <c r="E5" s="139">
        <v>4</v>
      </c>
      <c r="F5" s="135" t="s">
        <v>237</v>
      </c>
      <c r="G5" s="135">
        <v>100</v>
      </c>
      <c r="H5" s="136">
        <v>1</v>
      </c>
      <c r="I5" s="136">
        <f t="shared" ref="I5:I7" si="0">E5*G5*H5</f>
        <v>400</v>
      </c>
    </row>
    <row r="6" spans="1:9" s="1" customFormat="1" ht="20.149999999999999" customHeight="1">
      <c r="A6" s="137">
        <v>2</v>
      </c>
      <c r="B6" s="267"/>
      <c r="C6" s="155" t="s">
        <v>315</v>
      </c>
      <c r="D6" s="156" t="s">
        <v>316</v>
      </c>
      <c r="E6" s="139">
        <v>15</v>
      </c>
      <c r="F6" s="135" t="s">
        <v>317</v>
      </c>
      <c r="G6" s="135">
        <v>40</v>
      </c>
      <c r="H6" s="136">
        <v>1</v>
      </c>
      <c r="I6" s="136">
        <f t="shared" si="0"/>
        <v>600</v>
      </c>
    </row>
    <row r="7" spans="1:9" s="1" customFormat="1" ht="20.149999999999999" customHeight="1">
      <c r="A7" s="137">
        <v>3</v>
      </c>
      <c r="B7" s="267"/>
      <c r="C7" s="155" t="s">
        <v>290</v>
      </c>
      <c r="D7" s="156" t="s">
        <v>239</v>
      </c>
      <c r="E7" s="139">
        <v>2</v>
      </c>
      <c r="F7" s="135" t="s">
        <v>238</v>
      </c>
      <c r="G7" s="135">
        <v>350</v>
      </c>
      <c r="H7" s="136">
        <v>1</v>
      </c>
      <c r="I7" s="136">
        <f t="shared" si="0"/>
        <v>700</v>
      </c>
    </row>
    <row r="8" spans="1:9" s="1" customFormat="1" ht="15.75" customHeight="1">
      <c r="A8" s="264" t="s">
        <v>230</v>
      </c>
      <c r="B8" s="264"/>
      <c r="C8" s="264"/>
      <c r="D8" s="264"/>
      <c r="E8" s="264"/>
      <c r="F8" s="264"/>
      <c r="G8" s="168"/>
      <c r="H8" s="168"/>
      <c r="I8" s="169">
        <f>SUM(I5:I7)</f>
        <v>1700</v>
      </c>
    </row>
    <row r="9" spans="1:9" s="1" customFormat="1" ht="24" customHeight="1">
      <c r="A9" s="265" t="s">
        <v>250</v>
      </c>
      <c r="B9" s="266"/>
      <c r="C9" s="266"/>
      <c r="D9" s="266"/>
      <c r="E9" s="266"/>
      <c r="F9" s="266"/>
      <c r="G9" s="266"/>
      <c r="H9" s="266"/>
      <c r="I9" s="266"/>
    </row>
    <row r="10" spans="1:9" s="1" customFormat="1" ht="20.149999999999999" customHeight="1">
      <c r="A10" s="153">
        <v>1</v>
      </c>
      <c r="B10" s="267" t="s">
        <v>250</v>
      </c>
      <c r="C10" s="157" t="s">
        <v>252</v>
      </c>
      <c r="D10" s="156" t="s">
        <v>292</v>
      </c>
      <c r="E10" s="134">
        <v>10</v>
      </c>
      <c r="F10" s="135" t="s">
        <v>234</v>
      </c>
      <c r="G10" s="135">
        <v>200</v>
      </c>
      <c r="H10" s="136">
        <v>2</v>
      </c>
      <c r="I10" s="136">
        <f t="shared" ref="I10:I25" si="1">E10*G10*H10</f>
        <v>4000</v>
      </c>
    </row>
    <row r="11" spans="1:9" s="1" customFormat="1" ht="20.149999999999999" customHeight="1">
      <c r="A11" s="137">
        <v>2</v>
      </c>
      <c r="B11" s="267"/>
      <c r="C11" s="158" t="s">
        <v>253</v>
      </c>
      <c r="D11" s="156"/>
      <c r="E11" s="145">
        <v>1</v>
      </c>
      <c r="F11" s="146" t="s">
        <v>259</v>
      </c>
      <c r="G11" s="146">
        <v>110</v>
      </c>
      <c r="H11" s="136">
        <v>2</v>
      </c>
      <c r="I11" s="136">
        <f t="shared" si="1"/>
        <v>220</v>
      </c>
    </row>
    <row r="12" spans="1:9" s="1" customFormat="1" ht="20.149999999999999" customHeight="1">
      <c r="A12" s="153">
        <v>3</v>
      </c>
      <c r="B12" s="267"/>
      <c r="C12" s="159" t="s">
        <v>254</v>
      </c>
      <c r="D12" s="156"/>
      <c r="E12" s="145">
        <v>3</v>
      </c>
      <c r="F12" s="146" t="s">
        <v>260</v>
      </c>
      <c r="G12" s="146">
        <v>220</v>
      </c>
      <c r="H12" s="136">
        <v>2</v>
      </c>
      <c r="I12" s="136">
        <f t="shared" si="1"/>
        <v>1320</v>
      </c>
    </row>
    <row r="13" spans="1:9" s="1" customFormat="1" ht="20.149999999999999" customHeight="1">
      <c r="A13" s="153">
        <v>6</v>
      </c>
      <c r="B13" s="267"/>
      <c r="C13" s="158" t="s">
        <v>255</v>
      </c>
      <c r="D13" s="156"/>
      <c r="E13" s="145">
        <v>2</v>
      </c>
      <c r="F13" s="146" t="s">
        <v>260</v>
      </c>
      <c r="G13" s="146">
        <v>60</v>
      </c>
      <c r="H13" s="136">
        <v>2</v>
      </c>
      <c r="I13" s="136">
        <f t="shared" si="1"/>
        <v>240</v>
      </c>
    </row>
    <row r="14" spans="1:9" s="1" customFormat="1" ht="20.149999999999999" customHeight="1">
      <c r="A14" s="153">
        <v>7</v>
      </c>
      <c r="B14" s="267"/>
      <c r="C14" s="158" t="s">
        <v>256</v>
      </c>
      <c r="D14" s="156"/>
      <c r="E14" s="145">
        <v>2</v>
      </c>
      <c r="F14" s="146" t="s">
        <v>259</v>
      </c>
      <c r="G14" s="146">
        <v>60</v>
      </c>
      <c r="H14" s="136">
        <v>2</v>
      </c>
      <c r="I14" s="136">
        <f t="shared" si="1"/>
        <v>240</v>
      </c>
    </row>
    <row r="15" spans="1:9" s="1" customFormat="1" ht="20.149999999999999" customHeight="1">
      <c r="A15" s="137">
        <v>8</v>
      </c>
      <c r="B15" s="267"/>
      <c r="C15" s="159" t="s">
        <v>257</v>
      </c>
      <c r="D15" s="138"/>
      <c r="E15" s="145">
        <v>1</v>
      </c>
      <c r="F15" s="146" t="s">
        <v>261</v>
      </c>
      <c r="G15" s="146">
        <v>60</v>
      </c>
      <c r="H15" s="136">
        <v>2</v>
      </c>
      <c r="I15" s="136">
        <f t="shared" si="1"/>
        <v>120</v>
      </c>
    </row>
    <row r="16" spans="1:9" s="1" customFormat="1" ht="20.149999999999999" customHeight="1">
      <c r="A16" s="153">
        <v>9</v>
      </c>
      <c r="B16" s="267"/>
      <c r="C16" s="159" t="s">
        <v>262</v>
      </c>
      <c r="D16" s="138"/>
      <c r="E16" s="145">
        <v>6</v>
      </c>
      <c r="F16" s="146" t="s">
        <v>268</v>
      </c>
      <c r="G16" s="146">
        <v>120</v>
      </c>
      <c r="H16" s="136">
        <v>2</v>
      </c>
      <c r="I16" s="136">
        <f t="shared" si="1"/>
        <v>1440</v>
      </c>
    </row>
    <row r="17" spans="1:9" s="1" customFormat="1" ht="20.149999999999999" customHeight="1">
      <c r="A17" s="153">
        <v>10</v>
      </c>
      <c r="B17" s="267"/>
      <c r="C17" s="158" t="s">
        <v>263</v>
      </c>
      <c r="D17" s="138"/>
      <c r="E17" s="145">
        <v>2</v>
      </c>
      <c r="F17" s="146" t="s">
        <v>259</v>
      </c>
      <c r="G17" s="146">
        <v>100</v>
      </c>
      <c r="H17" s="136">
        <v>2</v>
      </c>
      <c r="I17" s="136">
        <f t="shared" si="1"/>
        <v>400</v>
      </c>
    </row>
    <row r="18" spans="1:9" s="1" customFormat="1" ht="20.149999999999999" customHeight="1">
      <c r="A18" s="137">
        <v>11</v>
      </c>
      <c r="B18" s="267"/>
      <c r="C18" s="159" t="s">
        <v>264</v>
      </c>
      <c r="D18" s="138"/>
      <c r="E18" s="145">
        <v>1</v>
      </c>
      <c r="F18" s="146" t="s">
        <v>259</v>
      </c>
      <c r="G18" s="146">
        <v>220</v>
      </c>
      <c r="H18" s="136">
        <v>2</v>
      </c>
      <c r="I18" s="136">
        <f t="shared" si="1"/>
        <v>440</v>
      </c>
    </row>
    <row r="19" spans="1:9" s="1" customFormat="1" ht="20.149999999999999" customHeight="1">
      <c r="A19" s="153">
        <v>12</v>
      </c>
      <c r="B19" s="267"/>
      <c r="C19" s="159" t="s">
        <v>265</v>
      </c>
      <c r="D19" s="138"/>
      <c r="E19" s="145">
        <v>4</v>
      </c>
      <c r="F19" s="146" t="s">
        <v>268</v>
      </c>
      <c r="G19" s="146">
        <v>80</v>
      </c>
      <c r="H19" s="136">
        <v>2</v>
      </c>
      <c r="I19" s="136">
        <f t="shared" si="1"/>
        <v>640</v>
      </c>
    </row>
    <row r="20" spans="1:9" s="1" customFormat="1" ht="20.149999999999999" customHeight="1">
      <c r="A20" s="153">
        <v>15</v>
      </c>
      <c r="B20" s="267"/>
      <c r="C20" s="158" t="s">
        <v>256</v>
      </c>
      <c r="D20" s="138"/>
      <c r="E20" s="145">
        <v>1</v>
      </c>
      <c r="F20" s="146" t="s">
        <v>260</v>
      </c>
      <c r="G20" s="146">
        <v>100</v>
      </c>
      <c r="H20" s="136">
        <v>2</v>
      </c>
      <c r="I20" s="136">
        <f t="shared" si="1"/>
        <v>200</v>
      </c>
    </row>
    <row r="21" spans="1:9" customFormat="1" ht="20.149999999999999" customHeight="1">
      <c r="A21" s="153">
        <v>16</v>
      </c>
      <c r="B21" s="267"/>
      <c r="C21" s="158" t="s">
        <v>267</v>
      </c>
      <c r="D21" s="140"/>
      <c r="E21" s="145">
        <v>8</v>
      </c>
      <c r="F21" s="146" t="s">
        <v>270</v>
      </c>
      <c r="G21" s="146">
        <v>30</v>
      </c>
      <c r="H21" s="143">
        <v>2</v>
      </c>
      <c r="I21" s="136">
        <f t="shared" si="1"/>
        <v>480</v>
      </c>
    </row>
    <row r="22" spans="1:9" customFormat="1" ht="20.149999999999999" customHeight="1">
      <c r="A22" s="137">
        <v>17</v>
      </c>
      <c r="B22" s="267"/>
      <c r="C22" s="158" t="s">
        <v>271</v>
      </c>
      <c r="D22" s="140"/>
      <c r="E22" s="145">
        <v>12</v>
      </c>
      <c r="F22" s="146" t="s">
        <v>275</v>
      </c>
      <c r="G22" s="146">
        <v>150</v>
      </c>
      <c r="H22" s="143">
        <v>2</v>
      </c>
      <c r="I22" s="136">
        <f t="shared" si="1"/>
        <v>3600</v>
      </c>
    </row>
    <row r="23" spans="1:9" customFormat="1" ht="20.149999999999999" customHeight="1">
      <c r="A23" s="153">
        <v>18</v>
      </c>
      <c r="B23" s="267"/>
      <c r="C23" s="158" t="s">
        <v>272</v>
      </c>
      <c r="D23" s="140"/>
      <c r="E23" s="145">
        <v>1</v>
      </c>
      <c r="F23" s="146" t="s">
        <v>259</v>
      </c>
      <c r="G23" s="146">
        <v>150</v>
      </c>
      <c r="H23" s="143">
        <v>2</v>
      </c>
      <c r="I23" s="136">
        <f t="shared" si="1"/>
        <v>300</v>
      </c>
    </row>
    <row r="24" spans="1:9" customFormat="1" ht="20.149999999999999" customHeight="1">
      <c r="A24" s="153">
        <v>19</v>
      </c>
      <c r="B24" s="267"/>
      <c r="C24" s="159" t="s">
        <v>273</v>
      </c>
      <c r="D24" s="140"/>
      <c r="E24" s="145">
        <v>6</v>
      </c>
      <c r="F24" s="146" t="s">
        <v>260</v>
      </c>
      <c r="G24" s="146">
        <v>100</v>
      </c>
      <c r="H24" s="143">
        <v>2</v>
      </c>
      <c r="I24" s="136">
        <f t="shared" si="1"/>
        <v>1200</v>
      </c>
    </row>
    <row r="25" spans="1:9" customFormat="1" ht="20.149999999999999" customHeight="1">
      <c r="A25" s="137">
        <v>20</v>
      </c>
      <c r="B25" s="267"/>
      <c r="C25" s="158" t="s">
        <v>274</v>
      </c>
      <c r="D25" s="140"/>
      <c r="E25" s="145">
        <v>10</v>
      </c>
      <c r="F25" s="146" t="s">
        <v>277</v>
      </c>
      <c r="G25" s="146">
        <v>80</v>
      </c>
      <c r="H25" s="143">
        <v>2</v>
      </c>
      <c r="I25" s="136">
        <f t="shared" si="1"/>
        <v>1600</v>
      </c>
    </row>
    <row r="26" spans="1:9" s="1" customFormat="1" ht="15.75" customHeight="1">
      <c r="A26" s="264" t="s">
        <v>230</v>
      </c>
      <c r="B26" s="264"/>
      <c r="C26" s="264"/>
      <c r="D26" s="264"/>
      <c r="E26" s="264"/>
      <c r="F26" s="264"/>
      <c r="G26" s="269"/>
      <c r="H26" s="270"/>
      <c r="I26" s="169">
        <f>SUM(I10:I25)</f>
        <v>16440</v>
      </c>
    </row>
    <row r="27" spans="1:9" s="1" customFormat="1" ht="24" customHeight="1">
      <c r="A27" s="265" t="s">
        <v>233</v>
      </c>
      <c r="B27" s="266"/>
      <c r="C27" s="266"/>
      <c r="D27" s="266"/>
      <c r="E27" s="266"/>
      <c r="F27" s="266"/>
      <c r="G27" s="266"/>
      <c r="H27" s="266"/>
      <c r="I27" s="266"/>
    </row>
    <row r="28" spans="1:9" customFormat="1" ht="20.149999999999999" customHeight="1">
      <c r="A28" s="137">
        <v>1</v>
      </c>
      <c r="B28" s="260"/>
      <c r="C28" s="133" t="s">
        <v>335</v>
      </c>
      <c r="D28" s="134"/>
      <c r="E28" s="134">
        <v>30</v>
      </c>
      <c r="F28" s="135" t="s">
        <v>336</v>
      </c>
      <c r="G28" s="135">
        <v>80</v>
      </c>
      <c r="H28" s="136">
        <v>2</v>
      </c>
      <c r="I28" s="136">
        <f t="shared" ref="I28:I30" si="2">E28*G28*H28</f>
        <v>4800</v>
      </c>
    </row>
    <row r="29" spans="1:9" customFormat="1" ht="20.149999999999999" customHeight="1">
      <c r="A29" s="137">
        <v>2</v>
      </c>
      <c r="B29" s="260"/>
      <c r="C29" s="133" t="s">
        <v>368</v>
      </c>
      <c r="D29" s="134"/>
      <c r="E29" s="134">
        <v>4</v>
      </c>
      <c r="F29" s="135" t="s">
        <v>369</v>
      </c>
      <c r="G29" s="135">
        <v>5000</v>
      </c>
      <c r="H29" s="136">
        <v>1</v>
      </c>
      <c r="I29" s="136">
        <f t="shared" si="2"/>
        <v>20000</v>
      </c>
    </row>
    <row r="30" spans="1:9" customFormat="1" ht="20.149999999999999" customHeight="1">
      <c r="A30" s="137">
        <v>3</v>
      </c>
      <c r="B30" s="260"/>
      <c r="C30" s="133" t="s">
        <v>337</v>
      </c>
      <c r="D30" s="134"/>
      <c r="E30" s="134">
        <v>10</v>
      </c>
      <c r="F30" s="135" t="s">
        <v>325</v>
      </c>
      <c r="G30" s="135">
        <v>500</v>
      </c>
      <c r="H30" s="136">
        <v>2</v>
      </c>
      <c r="I30" s="136">
        <f t="shared" si="2"/>
        <v>10000</v>
      </c>
    </row>
    <row r="31" spans="1:9" s="1" customFormat="1" ht="15.75" customHeight="1">
      <c r="A31" s="264" t="s">
        <v>230</v>
      </c>
      <c r="B31" s="264"/>
      <c r="C31" s="264"/>
      <c r="D31" s="264"/>
      <c r="E31" s="264"/>
      <c r="F31" s="264"/>
      <c r="G31" s="269"/>
      <c r="H31" s="270"/>
      <c r="I31" s="169">
        <f>SUM(I28:I30)</f>
        <v>34800</v>
      </c>
    </row>
    <row r="32" spans="1:9" s="1" customFormat="1" ht="24" customHeight="1">
      <c r="A32" s="265" t="s">
        <v>288</v>
      </c>
      <c r="B32" s="266"/>
      <c r="C32" s="266"/>
      <c r="D32" s="266"/>
      <c r="E32" s="266"/>
      <c r="F32" s="266"/>
      <c r="G32" s="266"/>
      <c r="H32" s="266"/>
      <c r="I32" s="266"/>
    </row>
    <row r="33" spans="1:9" customFormat="1" ht="20.149999999999999" customHeight="1">
      <c r="A33" s="137">
        <v>1</v>
      </c>
      <c r="B33" s="260" t="s">
        <v>360</v>
      </c>
      <c r="C33" s="157" t="s">
        <v>281</v>
      </c>
      <c r="D33" s="134"/>
      <c r="E33" s="134">
        <v>3</v>
      </c>
      <c r="F33" s="135" t="s">
        <v>245</v>
      </c>
      <c r="G33" s="135">
        <v>300</v>
      </c>
      <c r="H33" s="136">
        <v>3</v>
      </c>
      <c r="I33" s="136">
        <f t="shared" ref="I33:I38" si="3">E33*G33*H33</f>
        <v>2700</v>
      </c>
    </row>
    <row r="34" spans="1:9" customFormat="1" ht="20.149999999999999" customHeight="1">
      <c r="A34" s="137">
        <v>2</v>
      </c>
      <c r="B34" s="260"/>
      <c r="C34" s="157" t="s">
        <v>282</v>
      </c>
      <c r="D34" s="134"/>
      <c r="E34" s="134">
        <v>3</v>
      </c>
      <c r="F34" s="135" t="s">
        <v>244</v>
      </c>
      <c r="G34" s="135">
        <v>80</v>
      </c>
      <c r="H34" s="136">
        <v>3</v>
      </c>
      <c r="I34" s="136">
        <f t="shared" si="3"/>
        <v>720</v>
      </c>
    </row>
    <row r="35" spans="1:9" customFormat="1" ht="20.149999999999999" customHeight="1">
      <c r="A35" s="137">
        <v>3</v>
      </c>
      <c r="B35" s="260"/>
      <c r="C35" s="157" t="s">
        <v>283</v>
      </c>
      <c r="D35" s="134"/>
      <c r="E35" s="134">
        <v>2</v>
      </c>
      <c r="F35" s="135" t="s">
        <v>245</v>
      </c>
      <c r="G35" s="135">
        <v>300</v>
      </c>
      <c r="H35" s="136">
        <v>3</v>
      </c>
      <c r="I35" s="136">
        <f t="shared" si="3"/>
        <v>1800</v>
      </c>
    </row>
    <row r="36" spans="1:9" customFormat="1" ht="20.149999999999999" customHeight="1">
      <c r="A36" s="137">
        <v>4</v>
      </c>
      <c r="B36" s="260"/>
      <c r="C36" s="157" t="s">
        <v>284</v>
      </c>
      <c r="D36" s="134"/>
      <c r="E36" s="134">
        <v>3</v>
      </c>
      <c r="F36" s="135" t="s">
        <v>244</v>
      </c>
      <c r="G36" s="135">
        <v>80</v>
      </c>
      <c r="H36" s="136">
        <v>3</v>
      </c>
      <c r="I36" s="136">
        <f t="shared" si="3"/>
        <v>720</v>
      </c>
    </row>
    <row r="37" spans="1:9" customFormat="1" ht="20.149999999999999" customHeight="1">
      <c r="A37" s="137">
        <v>5</v>
      </c>
      <c r="B37" s="260"/>
      <c r="C37" s="159" t="s">
        <v>285</v>
      </c>
      <c r="D37" s="134"/>
      <c r="E37" s="134">
        <v>3</v>
      </c>
      <c r="F37" s="135" t="s">
        <v>245</v>
      </c>
      <c r="G37" s="135">
        <v>300</v>
      </c>
      <c r="H37" s="136">
        <v>5</v>
      </c>
      <c r="I37" s="136">
        <f t="shared" si="3"/>
        <v>4500</v>
      </c>
    </row>
    <row r="38" spans="1:9" customFormat="1" ht="20.149999999999999" customHeight="1">
      <c r="A38" s="137">
        <v>6</v>
      </c>
      <c r="B38" s="261"/>
      <c r="C38" s="159" t="s">
        <v>286</v>
      </c>
      <c r="D38" s="139"/>
      <c r="E38" s="134">
        <v>6</v>
      </c>
      <c r="F38" s="135" t="s">
        <v>244</v>
      </c>
      <c r="G38" s="135">
        <v>80</v>
      </c>
      <c r="H38" s="136">
        <v>6</v>
      </c>
      <c r="I38" s="136">
        <f t="shared" si="3"/>
        <v>2880</v>
      </c>
    </row>
    <row r="39" spans="1:9" s="1" customFormat="1" ht="15.75" customHeight="1">
      <c r="A39" s="264" t="s">
        <v>230</v>
      </c>
      <c r="B39" s="264"/>
      <c r="C39" s="264"/>
      <c r="D39" s="264"/>
      <c r="E39" s="264"/>
      <c r="F39" s="264"/>
      <c r="G39" s="168"/>
      <c r="H39" s="168"/>
      <c r="I39" s="169">
        <f>SUM(I33:I38)</f>
        <v>13320</v>
      </c>
    </row>
    <row r="40" spans="1:9" s="1" customFormat="1" ht="24" customHeight="1">
      <c r="A40" s="265" t="s">
        <v>295</v>
      </c>
      <c r="B40" s="266"/>
      <c r="C40" s="266"/>
      <c r="D40" s="266"/>
      <c r="E40" s="266"/>
      <c r="F40" s="266"/>
      <c r="G40" s="266"/>
      <c r="H40" s="266"/>
      <c r="I40" s="266"/>
    </row>
    <row r="41" spans="1:9" s="1" customFormat="1" ht="20.149999999999999" customHeight="1">
      <c r="A41" s="137">
        <v>1</v>
      </c>
      <c r="B41" s="260"/>
      <c r="C41" s="133" t="s">
        <v>296</v>
      </c>
      <c r="D41" s="134"/>
      <c r="E41" s="134">
        <v>1</v>
      </c>
      <c r="F41" s="135" t="s">
        <v>245</v>
      </c>
      <c r="G41" s="135">
        <v>300</v>
      </c>
      <c r="H41" s="136">
        <v>2</v>
      </c>
      <c r="I41" s="136">
        <f t="shared" ref="I41:I45" si="4">E41*G41*H41</f>
        <v>600</v>
      </c>
    </row>
    <row r="42" spans="1:9" s="1" customFormat="1" ht="20.149999999999999" customHeight="1">
      <c r="A42" s="137">
        <v>2</v>
      </c>
      <c r="B42" s="260"/>
      <c r="C42" s="133" t="s">
        <v>297</v>
      </c>
      <c r="D42" s="134"/>
      <c r="E42" s="134">
        <v>2</v>
      </c>
      <c r="F42" s="135" t="s">
        <v>244</v>
      </c>
      <c r="G42" s="135">
        <v>80</v>
      </c>
      <c r="H42" s="136">
        <v>3</v>
      </c>
      <c r="I42" s="136">
        <f t="shared" si="4"/>
        <v>480</v>
      </c>
    </row>
    <row r="43" spans="1:9" s="1" customFormat="1" ht="20.149999999999999" customHeight="1">
      <c r="A43" s="137">
        <v>4</v>
      </c>
      <c r="B43" s="260"/>
      <c r="C43" s="133" t="s">
        <v>278</v>
      </c>
      <c r="D43" s="134"/>
      <c r="E43" s="134">
        <v>1</v>
      </c>
      <c r="F43" s="135" t="s">
        <v>245</v>
      </c>
      <c r="G43" s="135">
        <v>300</v>
      </c>
      <c r="H43" s="136">
        <v>2</v>
      </c>
      <c r="I43" s="136">
        <f t="shared" si="4"/>
        <v>600</v>
      </c>
    </row>
    <row r="44" spans="1:9" s="1" customFormat="1" ht="20.149999999999999" customHeight="1">
      <c r="A44" s="137">
        <v>6</v>
      </c>
      <c r="B44" s="261"/>
      <c r="C44" s="133" t="s">
        <v>293</v>
      </c>
      <c r="D44" s="134"/>
      <c r="E44" s="134">
        <v>2</v>
      </c>
      <c r="F44" s="135" t="s">
        <v>244</v>
      </c>
      <c r="G44" s="135">
        <v>80</v>
      </c>
      <c r="H44" s="136">
        <v>3</v>
      </c>
      <c r="I44" s="136">
        <f t="shared" si="4"/>
        <v>480</v>
      </c>
    </row>
    <row r="45" spans="1:9" s="1" customFormat="1" ht="20.149999999999999" customHeight="1">
      <c r="A45" s="137">
        <v>7</v>
      </c>
      <c r="B45" s="154" t="s">
        <v>300</v>
      </c>
      <c r="C45" s="133" t="s">
        <v>302</v>
      </c>
      <c r="D45" s="134"/>
      <c r="E45" s="134">
        <v>6</v>
      </c>
      <c r="F45" s="135" t="s">
        <v>244</v>
      </c>
      <c r="G45" s="135">
        <v>100</v>
      </c>
      <c r="H45" s="136">
        <v>1</v>
      </c>
      <c r="I45" s="136">
        <f t="shared" si="4"/>
        <v>600</v>
      </c>
    </row>
    <row r="46" spans="1:9" ht="15.45">
      <c r="A46" s="273" t="s">
        <v>230</v>
      </c>
      <c r="B46" s="273"/>
      <c r="C46" s="273"/>
      <c r="D46" s="273"/>
      <c r="E46" s="273"/>
      <c r="F46" s="273"/>
      <c r="G46" s="274"/>
      <c r="H46" s="275"/>
      <c r="I46" s="170">
        <f>SUM(I41:I45)</f>
        <v>2760</v>
      </c>
    </row>
    <row r="47" spans="1:9" ht="24.75" customHeight="1">
      <c r="A47" s="271" t="s">
        <v>231</v>
      </c>
      <c r="B47" s="272"/>
      <c r="C47" s="272"/>
      <c r="D47" s="272"/>
      <c r="E47" s="272"/>
      <c r="F47" s="272"/>
      <c r="G47" s="171"/>
      <c r="H47" s="172"/>
      <c r="I47" s="173">
        <f>I8+I26+I31+I39+I46</f>
        <v>69020</v>
      </c>
    </row>
  </sheetData>
  <dataConsolidate/>
  <mergeCells count="21">
    <mergeCell ref="A31:F31"/>
    <mergeCell ref="G31:H31"/>
    <mergeCell ref="A1:I1"/>
    <mergeCell ref="A4:I4"/>
    <mergeCell ref="B5:B7"/>
    <mergeCell ref="A8:F8"/>
    <mergeCell ref="A9:I9"/>
    <mergeCell ref="B10:B25"/>
    <mergeCell ref="A26:F26"/>
    <mergeCell ref="G26:H26"/>
    <mergeCell ref="A27:I27"/>
    <mergeCell ref="B28:B30"/>
    <mergeCell ref="A2:I2"/>
    <mergeCell ref="A46:F46"/>
    <mergeCell ref="G46:H46"/>
    <mergeCell ref="A47:F47"/>
    <mergeCell ref="B41:B44"/>
    <mergeCell ref="A32:I32"/>
    <mergeCell ref="B33:B38"/>
    <mergeCell ref="A39:F39"/>
    <mergeCell ref="A40:I40"/>
  </mergeCells>
  <phoneticPr fontId="66" type="noConversion"/>
  <pageMargins left="0.70000000000000007" right="0.70000000000000007" top="0.75000000000000011" bottom="0.75000000000000011" header="0.30000000000000004" footer="0.30000000000000004"/>
  <pageSetup paperSize="9" scale="2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7"/>
  <sheetViews>
    <sheetView topLeftCell="A22" zoomScale="80" zoomScaleNormal="80" zoomScalePageLayoutView="90" workbookViewId="0">
      <selection activeCell="C8" sqref="C8"/>
    </sheetView>
  </sheetViews>
  <sheetFormatPr defaultColWidth="11.84375" defaultRowHeight="14.15"/>
  <cols>
    <col min="1" max="1" width="10.3828125" style="3" customWidth="1"/>
    <col min="2" max="2" width="14.4609375" style="3" customWidth="1"/>
    <col min="3" max="3" width="29.765625" style="4" customWidth="1"/>
    <col min="4" max="4" width="20.4609375" style="5" customWidth="1"/>
    <col min="5" max="5" width="12" style="5" customWidth="1"/>
    <col min="6" max="6" width="11.3828125" style="5" customWidth="1"/>
    <col min="7" max="7" width="10.61328125" style="5" customWidth="1"/>
    <col min="8" max="8" width="9.23046875" style="6" customWidth="1"/>
    <col min="9" max="9" width="14.84375" style="6" customWidth="1"/>
    <col min="10" max="16384" width="11.84375" style="5"/>
  </cols>
  <sheetData>
    <row r="1" spans="1:9" s="1" customFormat="1" ht="36.75" customHeight="1">
      <c r="A1" s="262"/>
      <c r="B1" s="263"/>
      <c r="C1" s="263"/>
      <c r="D1" s="263"/>
      <c r="E1" s="263"/>
      <c r="F1" s="263"/>
      <c r="G1" s="263"/>
      <c r="H1" s="263"/>
      <c r="I1" s="263"/>
    </row>
    <row r="2" spans="1:9" s="2" customFormat="1" ht="35.25" customHeight="1">
      <c r="A2" s="259" t="s">
        <v>362</v>
      </c>
      <c r="B2" s="259"/>
      <c r="C2" s="259"/>
      <c r="D2" s="259"/>
      <c r="E2" s="259"/>
      <c r="F2" s="259"/>
      <c r="G2" s="259"/>
      <c r="H2" s="259"/>
      <c r="I2" s="259"/>
    </row>
    <row r="3" spans="1:9" s="2" customFormat="1" ht="24" customHeight="1">
      <c r="A3" s="166" t="s">
        <v>363</v>
      </c>
      <c r="B3" s="166" t="s">
        <v>351</v>
      </c>
      <c r="C3" s="166" t="s">
        <v>342</v>
      </c>
      <c r="D3" s="166" t="s">
        <v>232</v>
      </c>
      <c r="E3" s="166" t="s">
        <v>157</v>
      </c>
      <c r="F3" s="166" t="s">
        <v>156</v>
      </c>
      <c r="G3" s="166" t="s">
        <v>308</v>
      </c>
      <c r="H3" s="167" t="s">
        <v>235</v>
      </c>
      <c r="I3" s="167" t="s">
        <v>309</v>
      </c>
    </row>
    <row r="4" spans="1:9" s="1" customFormat="1" ht="21.75" customHeight="1">
      <c r="A4" s="265" t="s">
        <v>289</v>
      </c>
      <c r="B4" s="266"/>
      <c r="C4" s="266"/>
      <c r="D4" s="266"/>
      <c r="E4" s="266"/>
      <c r="F4" s="266"/>
      <c r="G4" s="266"/>
      <c r="H4" s="266"/>
      <c r="I4" s="266"/>
    </row>
    <row r="5" spans="1:9" s="1" customFormat="1" ht="20.149999999999999" customHeight="1">
      <c r="A5" s="137">
        <v>1</v>
      </c>
      <c r="B5" s="267" t="s">
        <v>332</v>
      </c>
      <c r="C5" s="155" t="s">
        <v>236</v>
      </c>
      <c r="D5" s="156" t="s">
        <v>314</v>
      </c>
      <c r="E5" s="139">
        <v>4</v>
      </c>
      <c r="F5" s="135" t="s">
        <v>237</v>
      </c>
      <c r="G5" s="135">
        <v>100</v>
      </c>
      <c r="H5" s="136">
        <v>1</v>
      </c>
      <c r="I5" s="136">
        <f t="shared" ref="I5:I9" si="0">E5*G5*H5</f>
        <v>400</v>
      </c>
    </row>
    <row r="6" spans="1:9" s="1" customFormat="1" ht="20.149999999999999" customHeight="1">
      <c r="A6" s="137">
        <v>2</v>
      </c>
      <c r="B6" s="267"/>
      <c r="C6" s="155" t="s">
        <v>315</v>
      </c>
      <c r="D6" s="156" t="s">
        <v>316</v>
      </c>
      <c r="E6" s="139">
        <v>15</v>
      </c>
      <c r="F6" s="135" t="s">
        <v>317</v>
      </c>
      <c r="G6" s="135">
        <v>40</v>
      </c>
      <c r="H6" s="136">
        <v>1</v>
      </c>
      <c r="I6" s="136">
        <f t="shared" si="0"/>
        <v>600</v>
      </c>
    </row>
    <row r="7" spans="1:9" s="1" customFormat="1" ht="20.149999999999999" customHeight="1">
      <c r="A7" s="137">
        <v>3</v>
      </c>
      <c r="B7" s="267"/>
      <c r="C7" s="155" t="s">
        <v>290</v>
      </c>
      <c r="D7" s="156" t="s">
        <v>239</v>
      </c>
      <c r="E7" s="139">
        <v>2</v>
      </c>
      <c r="F7" s="135" t="s">
        <v>238</v>
      </c>
      <c r="G7" s="135">
        <v>350</v>
      </c>
      <c r="H7" s="136">
        <v>1</v>
      </c>
      <c r="I7" s="136">
        <f t="shared" si="0"/>
        <v>700</v>
      </c>
    </row>
    <row r="8" spans="1:9" s="1" customFormat="1" ht="20.149999999999999" customHeight="1">
      <c r="A8" s="137">
        <v>4</v>
      </c>
      <c r="B8" s="267"/>
      <c r="C8" s="155" t="s">
        <v>240</v>
      </c>
      <c r="D8" s="156" t="s">
        <v>241</v>
      </c>
      <c r="E8" s="139">
        <v>15</v>
      </c>
      <c r="F8" s="135" t="s">
        <v>234</v>
      </c>
      <c r="G8" s="135">
        <v>300</v>
      </c>
      <c r="H8" s="136">
        <v>1</v>
      </c>
      <c r="I8" s="136">
        <f t="shared" si="0"/>
        <v>4500</v>
      </c>
    </row>
    <row r="9" spans="1:9" s="1" customFormat="1" ht="20.149999999999999" customHeight="1">
      <c r="A9" s="137">
        <v>5</v>
      </c>
      <c r="B9" s="267"/>
      <c r="C9" s="155" t="s">
        <v>318</v>
      </c>
      <c r="D9" s="156"/>
      <c r="E9" s="139">
        <v>2</v>
      </c>
      <c r="F9" s="135" t="s">
        <v>319</v>
      </c>
      <c r="G9" s="135">
        <v>150</v>
      </c>
      <c r="H9" s="136">
        <v>1</v>
      </c>
      <c r="I9" s="136">
        <f t="shared" si="0"/>
        <v>300</v>
      </c>
    </row>
    <row r="10" spans="1:9" s="1" customFormat="1" ht="15.75" customHeight="1">
      <c r="A10" s="264" t="s">
        <v>230</v>
      </c>
      <c r="B10" s="264"/>
      <c r="C10" s="264"/>
      <c r="D10" s="264"/>
      <c r="E10" s="264"/>
      <c r="F10" s="264"/>
      <c r="G10" s="168"/>
      <c r="H10" s="168"/>
      <c r="I10" s="169">
        <f>SUM(I5:I9)</f>
        <v>6500</v>
      </c>
    </row>
    <row r="11" spans="1:9" s="1" customFormat="1" ht="24" customHeight="1">
      <c r="A11" s="265" t="s">
        <v>345</v>
      </c>
      <c r="B11" s="266"/>
      <c r="C11" s="266"/>
      <c r="D11" s="266"/>
      <c r="E11" s="266"/>
      <c r="F11" s="266"/>
      <c r="G11" s="266"/>
      <c r="H11" s="266"/>
      <c r="I11" s="266"/>
    </row>
    <row r="12" spans="1:9" s="1" customFormat="1" ht="20.149999999999999" customHeight="1">
      <c r="A12" s="153">
        <v>1</v>
      </c>
      <c r="B12" s="267" t="s">
        <v>250</v>
      </c>
      <c r="C12" s="157" t="s">
        <v>252</v>
      </c>
      <c r="D12" s="156" t="s">
        <v>292</v>
      </c>
      <c r="E12" s="134">
        <v>10</v>
      </c>
      <c r="F12" s="135" t="s">
        <v>234</v>
      </c>
      <c r="G12" s="135">
        <v>200</v>
      </c>
      <c r="H12" s="136">
        <v>2</v>
      </c>
      <c r="I12" s="136">
        <f t="shared" ref="I12:I25" si="1">E12*G12*H12</f>
        <v>4000</v>
      </c>
    </row>
    <row r="13" spans="1:9" s="1" customFormat="1" ht="20.149999999999999" customHeight="1">
      <c r="A13" s="137">
        <v>2</v>
      </c>
      <c r="B13" s="267"/>
      <c r="C13" s="158" t="s">
        <v>253</v>
      </c>
      <c r="D13" s="156"/>
      <c r="E13" s="145">
        <v>1</v>
      </c>
      <c r="F13" s="146" t="s">
        <v>259</v>
      </c>
      <c r="G13" s="146">
        <v>110</v>
      </c>
      <c r="H13" s="136">
        <v>2</v>
      </c>
      <c r="I13" s="136">
        <f t="shared" si="1"/>
        <v>220</v>
      </c>
    </row>
    <row r="14" spans="1:9" s="1" customFormat="1" ht="20.149999999999999" customHeight="1">
      <c r="A14" s="153">
        <v>3</v>
      </c>
      <c r="B14" s="267"/>
      <c r="C14" s="159" t="s">
        <v>254</v>
      </c>
      <c r="D14" s="156"/>
      <c r="E14" s="145">
        <v>3</v>
      </c>
      <c r="F14" s="146" t="s">
        <v>260</v>
      </c>
      <c r="G14" s="146">
        <v>220</v>
      </c>
      <c r="H14" s="136">
        <v>2</v>
      </c>
      <c r="I14" s="136">
        <f t="shared" si="1"/>
        <v>1320</v>
      </c>
    </row>
    <row r="15" spans="1:9" s="1" customFormat="1" ht="20.149999999999999" customHeight="1">
      <c r="A15" s="153">
        <v>6</v>
      </c>
      <c r="B15" s="267"/>
      <c r="C15" s="158" t="s">
        <v>255</v>
      </c>
      <c r="D15" s="156"/>
      <c r="E15" s="145">
        <v>2</v>
      </c>
      <c r="F15" s="146" t="s">
        <v>260</v>
      </c>
      <c r="G15" s="146">
        <v>60</v>
      </c>
      <c r="H15" s="136">
        <v>2</v>
      </c>
      <c r="I15" s="136">
        <f t="shared" si="1"/>
        <v>240</v>
      </c>
    </row>
    <row r="16" spans="1:9" s="1" customFormat="1" ht="20.149999999999999" customHeight="1">
      <c r="A16" s="153">
        <v>7</v>
      </c>
      <c r="B16" s="267"/>
      <c r="C16" s="158" t="s">
        <v>256</v>
      </c>
      <c r="D16" s="156"/>
      <c r="E16" s="145">
        <v>2</v>
      </c>
      <c r="F16" s="146" t="s">
        <v>259</v>
      </c>
      <c r="G16" s="146">
        <v>60</v>
      </c>
      <c r="H16" s="136">
        <v>2</v>
      </c>
      <c r="I16" s="136">
        <f t="shared" si="1"/>
        <v>240</v>
      </c>
    </row>
    <row r="17" spans="1:9" s="1" customFormat="1" ht="20.149999999999999" customHeight="1">
      <c r="A17" s="137">
        <v>8</v>
      </c>
      <c r="B17" s="267"/>
      <c r="C17" s="159" t="s">
        <v>257</v>
      </c>
      <c r="D17" s="138"/>
      <c r="E17" s="145">
        <v>1</v>
      </c>
      <c r="F17" s="146" t="s">
        <v>261</v>
      </c>
      <c r="G17" s="146">
        <v>60</v>
      </c>
      <c r="H17" s="136">
        <v>2</v>
      </c>
      <c r="I17" s="136">
        <f t="shared" si="1"/>
        <v>120</v>
      </c>
    </row>
    <row r="18" spans="1:9" s="1" customFormat="1" ht="20.149999999999999" customHeight="1">
      <c r="A18" s="153">
        <v>9</v>
      </c>
      <c r="B18" s="267"/>
      <c r="C18" s="159" t="s">
        <v>262</v>
      </c>
      <c r="D18" s="138"/>
      <c r="E18" s="145">
        <v>6</v>
      </c>
      <c r="F18" s="146" t="s">
        <v>268</v>
      </c>
      <c r="G18" s="146">
        <v>120</v>
      </c>
      <c r="H18" s="136">
        <v>2</v>
      </c>
      <c r="I18" s="136">
        <f t="shared" si="1"/>
        <v>1440</v>
      </c>
    </row>
    <row r="19" spans="1:9" s="1" customFormat="1" ht="20.149999999999999" customHeight="1">
      <c r="A19" s="153">
        <v>10</v>
      </c>
      <c r="B19" s="267"/>
      <c r="C19" s="158" t="s">
        <v>263</v>
      </c>
      <c r="D19" s="138"/>
      <c r="E19" s="145">
        <v>2</v>
      </c>
      <c r="F19" s="146" t="s">
        <v>259</v>
      </c>
      <c r="G19" s="146">
        <v>100</v>
      </c>
      <c r="H19" s="136">
        <v>2</v>
      </c>
      <c r="I19" s="136">
        <f t="shared" si="1"/>
        <v>400</v>
      </c>
    </row>
    <row r="20" spans="1:9" s="1" customFormat="1" ht="20.149999999999999" customHeight="1">
      <c r="A20" s="137">
        <v>11</v>
      </c>
      <c r="B20" s="267"/>
      <c r="C20" s="159" t="s">
        <v>264</v>
      </c>
      <c r="D20" s="138"/>
      <c r="E20" s="145">
        <v>1</v>
      </c>
      <c r="F20" s="146" t="s">
        <v>259</v>
      </c>
      <c r="G20" s="146">
        <v>220</v>
      </c>
      <c r="H20" s="136">
        <v>2</v>
      </c>
      <c r="I20" s="136">
        <f t="shared" si="1"/>
        <v>440</v>
      </c>
    </row>
    <row r="21" spans="1:9" s="1" customFormat="1" ht="20.149999999999999" customHeight="1">
      <c r="A21" s="153">
        <v>12</v>
      </c>
      <c r="B21" s="267"/>
      <c r="C21" s="159" t="s">
        <v>265</v>
      </c>
      <c r="D21" s="138"/>
      <c r="E21" s="145">
        <v>4</v>
      </c>
      <c r="F21" s="146" t="s">
        <v>268</v>
      </c>
      <c r="G21" s="146">
        <v>80</v>
      </c>
      <c r="H21" s="136">
        <v>2</v>
      </c>
      <c r="I21" s="136">
        <f t="shared" si="1"/>
        <v>640</v>
      </c>
    </row>
    <row r="22" spans="1:9" s="1" customFormat="1" ht="20.149999999999999" customHeight="1">
      <c r="A22" s="153">
        <v>15</v>
      </c>
      <c r="B22" s="267"/>
      <c r="C22" s="158" t="s">
        <v>256</v>
      </c>
      <c r="D22" s="138"/>
      <c r="E22" s="145">
        <v>1</v>
      </c>
      <c r="F22" s="146" t="s">
        <v>260</v>
      </c>
      <c r="G22" s="146">
        <v>100</v>
      </c>
      <c r="H22" s="136">
        <v>2</v>
      </c>
      <c r="I22" s="136">
        <f t="shared" si="1"/>
        <v>200</v>
      </c>
    </row>
    <row r="23" spans="1:9" customFormat="1" ht="20.149999999999999" customHeight="1">
      <c r="A23" s="153">
        <v>16</v>
      </c>
      <c r="B23" s="267"/>
      <c r="C23" s="158" t="s">
        <v>267</v>
      </c>
      <c r="D23" s="140"/>
      <c r="E23" s="145">
        <v>8</v>
      </c>
      <c r="F23" s="146" t="s">
        <v>270</v>
      </c>
      <c r="G23" s="146">
        <v>30</v>
      </c>
      <c r="H23" s="143">
        <v>2</v>
      </c>
      <c r="I23" s="136">
        <f t="shared" si="1"/>
        <v>480</v>
      </c>
    </row>
    <row r="24" spans="1:9" customFormat="1" ht="20.149999999999999" customHeight="1">
      <c r="A24" s="137">
        <v>17</v>
      </c>
      <c r="B24" s="267"/>
      <c r="C24" s="158" t="s">
        <v>271</v>
      </c>
      <c r="D24" s="140"/>
      <c r="E24" s="145">
        <v>12</v>
      </c>
      <c r="F24" s="146" t="s">
        <v>275</v>
      </c>
      <c r="G24" s="146">
        <v>150</v>
      </c>
      <c r="H24" s="143">
        <v>2</v>
      </c>
      <c r="I24" s="136">
        <f t="shared" si="1"/>
        <v>3600</v>
      </c>
    </row>
    <row r="25" spans="1:9" customFormat="1" ht="20.149999999999999" customHeight="1">
      <c r="A25" s="153">
        <v>18</v>
      </c>
      <c r="B25" s="267"/>
      <c r="C25" s="158" t="s">
        <v>272</v>
      </c>
      <c r="D25" s="140"/>
      <c r="E25" s="145">
        <v>1</v>
      </c>
      <c r="F25" s="146" t="s">
        <v>259</v>
      </c>
      <c r="G25" s="146">
        <v>150</v>
      </c>
      <c r="H25" s="143">
        <v>2</v>
      </c>
      <c r="I25" s="136">
        <f t="shared" si="1"/>
        <v>300</v>
      </c>
    </row>
    <row r="26" spans="1:9" s="1" customFormat="1" ht="15.75" customHeight="1">
      <c r="A26" s="264" t="s">
        <v>230</v>
      </c>
      <c r="B26" s="264"/>
      <c r="C26" s="264"/>
      <c r="D26" s="264"/>
      <c r="E26" s="264"/>
      <c r="F26" s="264"/>
      <c r="G26" s="269"/>
      <c r="H26" s="270"/>
      <c r="I26" s="169">
        <f>SUM(I12:I25)</f>
        <v>13640</v>
      </c>
    </row>
    <row r="27" spans="1:9" s="1" customFormat="1" ht="24" customHeight="1">
      <c r="A27" s="265" t="s">
        <v>233</v>
      </c>
      <c r="B27" s="266"/>
      <c r="C27" s="266"/>
      <c r="D27" s="266"/>
      <c r="E27" s="266"/>
      <c r="F27" s="266"/>
      <c r="G27" s="266"/>
      <c r="H27" s="266"/>
      <c r="I27" s="266"/>
    </row>
    <row r="28" spans="1:9" customFormat="1" ht="20.149999999999999" customHeight="1">
      <c r="A28" s="137">
        <v>1</v>
      </c>
      <c r="B28" s="268" t="s">
        <v>328</v>
      </c>
      <c r="C28" s="133" t="s">
        <v>338</v>
      </c>
      <c r="D28" s="134"/>
      <c r="E28" s="134">
        <v>30</v>
      </c>
      <c r="F28" s="135" t="s">
        <v>244</v>
      </c>
      <c r="G28" s="135">
        <v>200</v>
      </c>
      <c r="H28" s="136">
        <v>2</v>
      </c>
      <c r="I28" s="136">
        <f t="shared" ref="I28:I30" si="2">E28*G28*H28</f>
        <v>12000</v>
      </c>
    </row>
    <row r="29" spans="1:9" customFormat="1" ht="20.149999999999999" customHeight="1">
      <c r="A29" s="137">
        <v>2</v>
      </c>
      <c r="B29" s="260"/>
      <c r="C29" s="133" t="s">
        <v>368</v>
      </c>
      <c r="D29" s="134"/>
      <c r="E29" s="134">
        <v>7</v>
      </c>
      <c r="F29" s="135" t="s">
        <v>369</v>
      </c>
      <c r="G29" s="135">
        <v>5000</v>
      </c>
      <c r="H29" s="136">
        <v>1</v>
      </c>
      <c r="I29" s="136">
        <f t="shared" si="2"/>
        <v>35000</v>
      </c>
    </row>
    <row r="30" spans="1:9" customFormat="1" ht="20.149999999999999" customHeight="1">
      <c r="A30" s="137">
        <v>3</v>
      </c>
      <c r="B30" s="261"/>
      <c r="C30" s="133" t="s">
        <v>337</v>
      </c>
      <c r="D30" s="134"/>
      <c r="E30" s="134">
        <v>10</v>
      </c>
      <c r="F30" s="135" t="s">
        <v>325</v>
      </c>
      <c r="G30" s="135">
        <v>1000</v>
      </c>
      <c r="H30" s="136">
        <v>2</v>
      </c>
      <c r="I30" s="136">
        <f t="shared" si="2"/>
        <v>20000</v>
      </c>
    </row>
    <row r="31" spans="1:9" s="1" customFormat="1" ht="15.75" customHeight="1">
      <c r="A31" s="264" t="s">
        <v>230</v>
      </c>
      <c r="B31" s="264"/>
      <c r="C31" s="264"/>
      <c r="D31" s="264"/>
      <c r="E31" s="264"/>
      <c r="F31" s="264"/>
      <c r="G31" s="269"/>
      <c r="H31" s="270"/>
      <c r="I31" s="169">
        <f>SUM(I28:I30)</f>
        <v>67000</v>
      </c>
    </row>
    <row r="32" spans="1:9" s="1" customFormat="1" ht="24" customHeight="1">
      <c r="A32" s="265" t="s">
        <v>288</v>
      </c>
      <c r="B32" s="266"/>
      <c r="C32" s="266"/>
      <c r="D32" s="266"/>
      <c r="E32" s="266"/>
      <c r="F32" s="266"/>
      <c r="G32" s="266"/>
      <c r="H32" s="266"/>
      <c r="I32" s="266"/>
    </row>
    <row r="33" spans="1:9" customFormat="1" ht="20.149999999999999" customHeight="1">
      <c r="A33" s="137">
        <v>3</v>
      </c>
      <c r="B33" s="260"/>
      <c r="C33" s="157" t="s">
        <v>281</v>
      </c>
      <c r="D33" s="134"/>
      <c r="E33" s="134">
        <v>2</v>
      </c>
      <c r="F33" s="135" t="s">
        <v>245</v>
      </c>
      <c r="G33" s="135">
        <v>300</v>
      </c>
      <c r="H33" s="136">
        <v>3</v>
      </c>
      <c r="I33" s="136">
        <f t="shared" ref="I33:I38" si="3">E33*G33*H33</f>
        <v>1800</v>
      </c>
    </row>
    <row r="34" spans="1:9" customFormat="1" ht="20.149999999999999" customHeight="1">
      <c r="A34" s="137">
        <v>4</v>
      </c>
      <c r="B34" s="260"/>
      <c r="C34" s="157" t="s">
        <v>282</v>
      </c>
      <c r="D34" s="134"/>
      <c r="E34" s="134">
        <v>3</v>
      </c>
      <c r="F34" s="135" t="s">
        <v>244</v>
      </c>
      <c r="G34" s="135">
        <v>80</v>
      </c>
      <c r="H34" s="136">
        <v>3</v>
      </c>
      <c r="I34" s="136">
        <f t="shared" si="3"/>
        <v>720</v>
      </c>
    </row>
    <row r="35" spans="1:9" customFormat="1" ht="20.149999999999999" customHeight="1">
      <c r="A35" s="137">
        <v>10</v>
      </c>
      <c r="B35" s="260"/>
      <c r="C35" s="157" t="s">
        <v>283</v>
      </c>
      <c r="D35" s="134"/>
      <c r="E35" s="134">
        <v>2</v>
      </c>
      <c r="F35" s="135" t="s">
        <v>245</v>
      </c>
      <c r="G35" s="135">
        <v>300</v>
      </c>
      <c r="H35" s="136">
        <v>3</v>
      </c>
      <c r="I35" s="136">
        <f t="shared" si="3"/>
        <v>1800</v>
      </c>
    </row>
    <row r="36" spans="1:9" customFormat="1" ht="20.149999999999999" customHeight="1">
      <c r="A36" s="137">
        <v>11</v>
      </c>
      <c r="B36" s="260"/>
      <c r="C36" s="157" t="s">
        <v>284</v>
      </c>
      <c r="D36" s="134"/>
      <c r="E36" s="134">
        <v>3</v>
      </c>
      <c r="F36" s="135" t="s">
        <v>244</v>
      </c>
      <c r="G36" s="135">
        <v>80</v>
      </c>
      <c r="H36" s="136">
        <v>3</v>
      </c>
      <c r="I36" s="136">
        <f t="shared" si="3"/>
        <v>720</v>
      </c>
    </row>
    <row r="37" spans="1:9" customFormat="1" ht="20.149999999999999" customHeight="1">
      <c r="A37" s="137">
        <v>14</v>
      </c>
      <c r="B37" s="260"/>
      <c r="C37" s="159" t="s">
        <v>285</v>
      </c>
      <c r="D37" s="134"/>
      <c r="E37" s="134">
        <v>3</v>
      </c>
      <c r="F37" s="135" t="s">
        <v>245</v>
      </c>
      <c r="G37" s="135">
        <v>300</v>
      </c>
      <c r="H37" s="136">
        <v>5</v>
      </c>
      <c r="I37" s="136">
        <f t="shared" si="3"/>
        <v>4500</v>
      </c>
    </row>
    <row r="38" spans="1:9" customFormat="1" ht="20.149999999999999" customHeight="1">
      <c r="A38" s="137">
        <v>15</v>
      </c>
      <c r="B38" s="261"/>
      <c r="C38" s="159" t="s">
        <v>286</v>
      </c>
      <c r="D38" s="139"/>
      <c r="E38" s="134">
        <v>6</v>
      </c>
      <c r="F38" s="135" t="s">
        <v>244</v>
      </c>
      <c r="G38" s="135">
        <v>80</v>
      </c>
      <c r="H38" s="136">
        <v>6</v>
      </c>
      <c r="I38" s="136">
        <f t="shared" si="3"/>
        <v>2880</v>
      </c>
    </row>
    <row r="39" spans="1:9" s="1" customFormat="1" ht="15.75" customHeight="1">
      <c r="A39" s="264" t="s">
        <v>230</v>
      </c>
      <c r="B39" s="264"/>
      <c r="C39" s="264"/>
      <c r="D39" s="264"/>
      <c r="E39" s="264"/>
      <c r="F39" s="264"/>
      <c r="G39" s="168"/>
      <c r="H39" s="168"/>
      <c r="I39" s="169">
        <f>SUM(I33:I38)</f>
        <v>12420</v>
      </c>
    </row>
    <row r="40" spans="1:9" s="1" customFormat="1" ht="24" customHeight="1">
      <c r="A40" s="265" t="s">
        <v>295</v>
      </c>
      <c r="B40" s="266"/>
      <c r="C40" s="266"/>
      <c r="D40" s="266"/>
      <c r="E40" s="266"/>
      <c r="F40" s="266"/>
      <c r="G40" s="266"/>
      <c r="H40" s="266"/>
      <c r="I40" s="266"/>
    </row>
    <row r="41" spans="1:9" s="1" customFormat="1" ht="20.149999999999999" customHeight="1">
      <c r="A41" s="137">
        <v>1</v>
      </c>
      <c r="B41" s="260"/>
      <c r="C41" s="133" t="s">
        <v>296</v>
      </c>
      <c r="D41" s="134"/>
      <c r="E41" s="134">
        <v>1</v>
      </c>
      <c r="F41" s="135" t="s">
        <v>245</v>
      </c>
      <c r="G41" s="135">
        <v>300</v>
      </c>
      <c r="H41" s="136">
        <v>2</v>
      </c>
      <c r="I41" s="136">
        <f t="shared" ref="I41:I45" si="4">E41*G41*H41</f>
        <v>600</v>
      </c>
    </row>
    <row r="42" spans="1:9" s="1" customFormat="1" ht="20.149999999999999" customHeight="1">
      <c r="A42" s="137">
        <v>2</v>
      </c>
      <c r="B42" s="260"/>
      <c r="C42" s="133" t="s">
        <v>297</v>
      </c>
      <c r="D42" s="134"/>
      <c r="E42" s="134">
        <v>2</v>
      </c>
      <c r="F42" s="135" t="s">
        <v>244</v>
      </c>
      <c r="G42" s="135">
        <v>80</v>
      </c>
      <c r="H42" s="136">
        <v>3</v>
      </c>
      <c r="I42" s="136">
        <f t="shared" si="4"/>
        <v>480</v>
      </c>
    </row>
    <row r="43" spans="1:9" s="1" customFormat="1" ht="20.149999999999999" customHeight="1">
      <c r="A43" s="137">
        <v>3</v>
      </c>
      <c r="B43" s="260"/>
      <c r="C43" s="133" t="s">
        <v>278</v>
      </c>
      <c r="D43" s="134"/>
      <c r="E43" s="134">
        <v>1</v>
      </c>
      <c r="F43" s="135" t="s">
        <v>245</v>
      </c>
      <c r="G43" s="135">
        <v>300</v>
      </c>
      <c r="H43" s="136">
        <v>2</v>
      </c>
      <c r="I43" s="136">
        <f t="shared" si="4"/>
        <v>600</v>
      </c>
    </row>
    <row r="44" spans="1:9" s="1" customFormat="1" ht="20.149999999999999" customHeight="1">
      <c r="A44" s="137">
        <v>4</v>
      </c>
      <c r="B44" s="261"/>
      <c r="C44" s="133" t="s">
        <v>293</v>
      </c>
      <c r="D44" s="134"/>
      <c r="E44" s="134">
        <v>2</v>
      </c>
      <c r="F44" s="135" t="s">
        <v>244</v>
      </c>
      <c r="G44" s="135">
        <v>80</v>
      </c>
      <c r="H44" s="136">
        <v>3</v>
      </c>
      <c r="I44" s="136">
        <f t="shared" si="4"/>
        <v>480</v>
      </c>
    </row>
    <row r="45" spans="1:9" s="1" customFormat="1" ht="20.149999999999999" customHeight="1">
      <c r="A45" s="137">
        <v>5</v>
      </c>
      <c r="B45" s="154" t="s">
        <v>300</v>
      </c>
      <c r="C45" s="133" t="s">
        <v>302</v>
      </c>
      <c r="D45" s="134"/>
      <c r="E45" s="134">
        <v>6</v>
      </c>
      <c r="F45" s="135" t="s">
        <v>244</v>
      </c>
      <c r="G45" s="135">
        <v>100</v>
      </c>
      <c r="H45" s="136">
        <v>1</v>
      </c>
      <c r="I45" s="136">
        <f t="shared" si="4"/>
        <v>600</v>
      </c>
    </row>
    <row r="46" spans="1:9" ht="15.45">
      <c r="A46" s="273" t="s">
        <v>230</v>
      </c>
      <c r="B46" s="273"/>
      <c r="C46" s="273"/>
      <c r="D46" s="273"/>
      <c r="E46" s="273"/>
      <c r="F46" s="273"/>
      <c r="G46" s="274"/>
      <c r="H46" s="275"/>
      <c r="I46" s="170">
        <f>SUM(I41:I45)</f>
        <v>2760</v>
      </c>
    </row>
    <row r="47" spans="1:9" ht="24.75" customHeight="1">
      <c r="A47" s="271" t="s">
        <v>231</v>
      </c>
      <c r="B47" s="272"/>
      <c r="C47" s="272"/>
      <c r="D47" s="272"/>
      <c r="E47" s="272"/>
      <c r="F47" s="272"/>
      <c r="G47" s="171"/>
      <c r="H47" s="172"/>
      <c r="I47" s="173">
        <f>I10+I26+I31+I39+I46</f>
        <v>102320</v>
      </c>
    </row>
  </sheetData>
  <dataConsolidate/>
  <mergeCells count="21">
    <mergeCell ref="A31:F31"/>
    <mergeCell ref="G31:H31"/>
    <mergeCell ref="A1:I1"/>
    <mergeCell ref="A4:I4"/>
    <mergeCell ref="B5:B9"/>
    <mergeCell ref="A10:F10"/>
    <mergeCell ref="A11:I11"/>
    <mergeCell ref="B12:B25"/>
    <mergeCell ref="A26:F26"/>
    <mergeCell ref="G26:H26"/>
    <mergeCell ref="A27:I27"/>
    <mergeCell ref="B28:B30"/>
    <mergeCell ref="A2:I2"/>
    <mergeCell ref="A46:F46"/>
    <mergeCell ref="G46:H46"/>
    <mergeCell ref="A47:F47"/>
    <mergeCell ref="B41:B44"/>
    <mergeCell ref="A32:I32"/>
    <mergeCell ref="B33:B38"/>
    <mergeCell ref="A39:F39"/>
    <mergeCell ref="A40:I40"/>
  </mergeCells>
  <phoneticPr fontId="66" type="noConversion"/>
  <pageMargins left="0.70000000000000007" right="0.70000000000000007" top="0.75000000000000011" bottom="0.75000000000000011" header="0.30000000000000004" footer="0.3000000000000000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总览</vt:lpstr>
      <vt:lpstr>上海站</vt:lpstr>
      <vt:lpstr>北京站</vt:lpstr>
      <vt:lpstr>合计</vt:lpstr>
      <vt:lpstr>秦皇岛站</vt:lpstr>
      <vt:lpstr>汕头站</vt:lpstr>
      <vt:lpstr>成都站</vt:lpstr>
      <vt:lpstr>苏州站</vt:lpstr>
      <vt:lpstr>总览!Print_Area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lastPrinted>2020-06-30T02:30:59Z</cp:lastPrinted>
  <dcterms:created xsi:type="dcterms:W3CDTF">2006-09-13T11:21:00Z</dcterms:created>
  <dcterms:modified xsi:type="dcterms:W3CDTF">2020-11-17T03:08:48Z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