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520" windowWidth="25600" windowHeight="13980"/>
  </bookViews>
  <sheets>
    <sheet name="0423" sheetId="7" r:id="rId1"/>
    <sheet name="住宿明细" sheetId="12" r:id="rId2"/>
    <sheet name="大交通" sheetId="9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2" i="7" l="1"/>
  <c r="J112" i="7"/>
  <c r="J87" i="7"/>
  <c r="M79" i="9"/>
  <c r="M75" i="9"/>
  <c r="M89" i="9"/>
  <c r="I124" i="7"/>
  <c r="M78" i="9"/>
  <c r="M80" i="9"/>
  <c r="M81" i="9"/>
  <c r="M82" i="9"/>
  <c r="M83" i="9"/>
  <c r="M84" i="9"/>
  <c r="M85" i="9"/>
  <c r="M86" i="9"/>
  <c r="M87" i="9"/>
  <c r="M88" i="9"/>
  <c r="J120" i="7"/>
  <c r="J119" i="7"/>
  <c r="J89" i="7"/>
  <c r="J96" i="7"/>
  <c r="J95" i="7"/>
  <c r="J81" i="7"/>
  <c r="J36" i="7"/>
  <c r="J40" i="7"/>
  <c r="J32" i="7"/>
  <c r="E86" i="7"/>
  <c r="J88" i="7"/>
  <c r="J125" i="7"/>
  <c r="J118" i="7"/>
  <c r="J114" i="7"/>
  <c r="J115" i="7"/>
  <c r="J116" i="7"/>
  <c r="J117" i="7"/>
  <c r="I121" i="7"/>
  <c r="J121" i="7"/>
  <c r="J122" i="7"/>
  <c r="J123" i="7"/>
  <c r="J124" i="7"/>
  <c r="J126" i="7"/>
  <c r="J106" i="7"/>
  <c r="J107" i="7"/>
  <c r="J108" i="7"/>
  <c r="J109" i="7"/>
  <c r="J110" i="7"/>
  <c r="J111" i="7"/>
  <c r="J113" i="7"/>
  <c r="J103" i="7"/>
  <c r="J104" i="7"/>
  <c r="J105" i="7"/>
  <c r="J98" i="7"/>
  <c r="J99" i="7"/>
  <c r="J100" i="7"/>
  <c r="J101" i="7"/>
  <c r="J102" i="7"/>
  <c r="J86" i="7"/>
  <c r="J74" i="7"/>
  <c r="J75" i="7"/>
  <c r="J76" i="7"/>
  <c r="J77" i="7"/>
  <c r="J78" i="7"/>
  <c r="J79" i="7"/>
  <c r="J80" i="7"/>
  <c r="J82" i="7"/>
  <c r="J83" i="7"/>
  <c r="J84" i="7"/>
  <c r="J85" i="7"/>
  <c r="J90" i="7"/>
  <c r="J91" i="7"/>
  <c r="J92" i="7"/>
  <c r="J93" i="7"/>
  <c r="J94" i="7"/>
  <c r="J97" i="7"/>
  <c r="J65" i="7"/>
  <c r="J66" i="7"/>
  <c r="J67" i="7"/>
  <c r="J68" i="7"/>
  <c r="J69" i="7"/>
  <c r="J70" i="7"/>
  <c r="J71" i="7"/>
  <c r="J72" i="7"/>
  <c r="J73" i="7"/>
  <c r="J49" i="7"/>
  <c r="J50" i="7"/>
  <c r="J51" i="7"/>
  <c r="J52" i="7"/>
  <c r="J53" i="7"/>
  <c r="E54" i="7"/>
  <c r="J54" i="7"/>
  <c r="J55" i="7"/>
  <c r="J56" i="7"/>
  <c r="J57" i="7"/>
  <c r="J58" i="7"/>
  <c r="I59" i="7"/>
  <c r="J59" i="7"/>
  <c r="J60" i="7"/>
  <c r="J61" i="7"/>
  <c r="J62" i="7"/>
  <c r="J63" i="7"/>
  <c r="J64" i="7"/>
  <c r="J11" i="7"/>
  <c r="J12" i="7"/>
  <c r="J13" i="7"/>
  <c r="J14" i="7"/>
  <c r="J15" i="7"/>
  <c r="J16" i="7"/>
  <c r="I17" i="7"/>
  <c r="J17" i="7"/>
  <c r="J18" i="7"/>
  <c r="J19" i="7"/>
  <c r="J20" i="7"/>
  <c r="J21" i="7"/>
  <c r="J22" i="7"/>
  <c r="I23" i="7"/>
  <c r="J23" i="7"/>
  <c r="J24" i="7"/>
  <c r="J25" i="7"/>
  <c r="J9" i="7"/>
  <c r="J10" i="7"/>
  <c r="J6" i="7"/>
  <c r="J7" i="7"/>
  <c r="J8" i="7"/>
  <c r="J37" i="7"/>
  <c r="J35" i="7"/>
  <c r="J38" i="7"/>
  <c r="J26" i="7"/>
  <c r="J27" i="7"/>
  <c r="J28" i="7"/>
  <c r="J29" i="7"/>
  <c r="J30" i="7"/>
  <c r="J31" i="7"/>
  <c r="J33" i="7"/>
  <c r="J34" i="7"/>
  <c r="J39" i="7"/>
  <c r="J41" i="7"/>
  <c r="J42" i="7"/>
  <c r="J43" i="7"/>
  <c r="J44" i="7"/>
  <c r="J45" i="7"/>
  <c r="J46" i="7"/>
  <c r="J47" i="7"/>
  <c r="J48" i="7"/>
  <c r="C46" i="12"/>
  <c r="E46" i="12"/>
  <c r="G46" i="12"/>
  <c r="I46" i="12"/>
  <c r="K46" i="12"/>
  <c r="M46" i="12"/>
  <c r="N46" i="12"/>
  <c r="J128" i="7"/>
  <c r="M3" i="9"/>
  <c r="M4" i="9"/>
  <c r="M5" i="9"/>
  <c r="M6" i="9"/>
  <c r="M10" i="9"/>
  <c r="M11" i="9"/>
  <c r="M14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30" i="9"/>
  <c r="M32" i="9"/>
  <c r="M33" i="9"/>
  <c r="M34" i="9"/>
  <c r="M35" i="9"/>
  <c r="M36" i="9"/>
  <c r="M38" i="9"/>
  <c r="M39" i="9"/>
  <c r="M40" i="9"/>
  <c r="M41" i="9"/>
  <c r="M42" i="9"/>
  <c r="M43" i="9"/>
  <c r="M44" i="9"/>
  <c r="M45" i="9"/>
  <c r="M46" i="9"/>
  <c r="M47" i="9"/>
  <c r="M49" i="9"/>
  <c r="M50" i="9"/>
  <c r="M51" i="9"/>
  <c r="M52" i="9"/>
  <c r="M53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3" i="9"/>
  <c r="M74" i="9"/>
  <c r="N75" i="9"/>
  <c r="O75" i="9"/>
  <c r="O74" i="9"/>
  <c r="O73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3" i="9"/>
  <c r="O52" i="9"/>
  <c r="O51" i="9"/>
  <c r="O50" i="9"/>
  <c r="O49" i="9"/>
  <c r="O47" i="9"/>
  <c r="O46" i="9"/>
  <c r="O45" i="9"/>
  <c r="O44" i="9"/>
  <c r="O43" i="9"/>
  <c r="O42" i="9"/>
  <c r="O41" i="9"/>
  <c r="O40" i="9"/>
  <c r="O39" i="9"/>
  <c r="O38" i="9"/>
  <c r="O36" i="9"/>
  <c r="O34" i="9"/>
  <c r="O32" i="9"/>
  <c r="O30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4" i="9"/>
  <c r="O10" i="9"/>
  <c r="O5" i="9"/>
  <c r="O3" i="9"/>
  <c r="J129" i="7"/>
  <c r="J130" i="7"/>
  <c r="J127" i="7"/>
  <c r="J131" i="7"/>
  <c r="J132" i="7"/>
</calcChain>
</file>

<file path=xl/sharedStrings.xml><?xml version="1.0" encoding="utf-8"?>
<sst xmlns="http://schemas.openxmlformats.org/spreadsheetml/2006/main" count="1130" uniqueCount="560">
  <si>
    <t>2019年360KA渠道高层交流会项目报价表</t>
  </si>
  <si>
    <t>供应商名称</t>
  </si>
  <si>
    <t>康辉集团北京国际会议展览有限公司</t>
  </si>
  <si>
    <t>报价日期</t>
  </si>
  <si>
    <t>联系人</t>
  </si>
  <si>
    <t>侯莹</t>
  </si>
  <si>
    <t>电子邮件</t>
  </si>
  <si>
    <t>houying@cct.cn</t>
  </si>
  <si>
    <t>电话</t>
  </si>
  <si>
    <t>报价有效期（天）</t>
  </si>
  <si>
    <t>30天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</si>
  <si>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</si>
  <si>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</si>
  <si>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</si>
  <si>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</si>
  <si>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</si>
  <si>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</si>
  <si>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</si>
  <si>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</si>
  <si>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</si>
  <si>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大交通服务</t>
  </si>
  <si>
    <t>人</t>
  </si>
  <si>
    <t>项（往返）</t>
  </si>
  <si>
    <t>机票费用合计</t>
  </si>
  <si>
    <t>酒店服务</t>
  </si>
  <si>
    <t>大禹开元观堂</t>
  </si>
  <si>
    <t>酒店费用合计（无需茶歇）</t>
  </si>
  <si>
    <t>餐饮服务</t>
  </si>
  <si>
    <t>次</t>
  </si>
  <si>
    <t>桌</t>
  </si>
  <si>
    <t>古城北大院</t>
  </si>
  <si>
    <t>项</t>
  </si>
  <si>
    <t>活动用车</t>
  </si>
  <si>
    <t>趟</t>
  </si>
  <si>
    <t>天</t>
  </si>
  <si>
    <t>用车费用合计</t>
  </si>
  <si>
    <t>会议承办服务（搭建、物料）</t>
  </si>
  <si>
    <t>活动易拉宝</t>
  </si>
  <si>
    <t>活动主形象</t>
  </si>
  <si>
    <t>个</t>
  </si>
  <si>
    <t>5m*3m</t>
  </si>
  <si>
    <t>平米</t>
  </si>
  <si>
    <t>酒店LED</t>
  </si>
  <si>
    <t>会场场租</t>
  </si>
  <si>
    <t>会场茶歇</t>
  </si>
  <si>
    <t>特色点心</t>
  </si>
  <si>
    <t>场</t>
  </si>
  <si>
    <t>搭建工人</t>
  </si>
  <si>
    <t>搭建运输</t>
  </si>
  <si>
    <t>会议费用合计（会场自有设备即可）</t>
  </si>
  <si>
    <t>项目费</t>
  </si>
  <si>
    <t>门票</t>
  </si>
  <si>
    <t>评书包场</t>
  </si>
  <si>
    <t>45min-60min（评书/莲花落）</t>
  </si>
  <si>
    <t>导游服务</t>
  </si>
  <si>
    <t>团队建设费用合计</t>
  </si>
  <si>
    <t>制作物料</t>
  </si>
  <si>
    <t>物料及活动用品等费用合计</t>
  </si>
  <si>
    <t>摄影摄像</t>
  </si>
  <si>
    <t>摄影师</t>
  </si>
  <si>
    <t>专业公关摄影</t>
  </si>
  <si>
    <t>图片直播</t>
  </si>
  <si>
    <t>活动花絮剪辑</t>
  </si>
  <si>
    <t>支</t>
  </si>
  <si>
    <t>摄影摄像差旅费用</t>
  </si>
  <si>
    <t>摄影、摄像服务费用合计</t>
  </si>
  <si>
    <t>礼品</t>
  </si>
  <si>
    <t>定制镇纸</t>
  </si>
  <si>
    <t>份</t>
  </si>
  <si>
    <t>礼品费用合计</t>
  </si>
  <si>
    <t>供应商人员</t>
  </si>
  <si>
    <t>供应商工作人员差旅（大交通）</t>
  </si>
  <si>
    <t>供应商工作人员差旅（用餐及其他补助）</t>
  </si>
  <si>
    <t>外请当地工作人员</t>
  </si>
  <si>
    <t>前期踩点费用</t>
  </si>
  <si>
    <t>人员费用合计</t>
  </si>
  <si>
    <t>其他项
（杂费等）</t>
  </si>
  <si>
    <t>其他项费用合计</t>
  </si>
  <si>
    <t>小计</t>
  </si>
  <si>
    <t>机票服务费</t>
  </si>
  <si>
    <t>酒店服务费</t>
  </si>
  <si>
    <t>其他服务费</t>
  </si>
  <si>
    <t>税费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</si>
  <si>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</si>
  <si>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</si>
  <si>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</si>
  <si>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</si>
  <si>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</si>
  <si>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</si>
  <si>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</si>
  <si>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次</t>
    <rPh sb="0" eb="1">
      <t>ci</t>
    </rPh>
    <phoneticPr fontId="11" type="noConversion"/>
  </si>
  <si>
    <t>爬山向导</t>
    <rPh sb="0" eb="1">
      <t>pa'shan</t>
    </rPh>
    <rPh sb="2" eb="3">
      <t>xiang'dao</t>
    </rPh>
    <phoneticPr fontId="11" type="noConversion"/>
  </si>
  <si>
    <t>人</t>
    <rPh sb="0" eb="1">
      <t>ren</t>
    </rPh>
    <phoneticPr fontId="11" type="noConversion"/>
  </si>
  <si>
    <t>桌</t>
    <rPh sb="0" eb="1">
      <t>zhuo</t>
    </rPh>
    <phoneticPr fontId="11" type="noConversion"/>
  </si>
  <si>
    <t>场</t>
    <rPh sb="0" eb="1">
      <t>chang</t>
    </rPh>
    <phoneticPr fontId="11" type="noConversion"/>
  </si>
  <si>
    <t>讲师费用</t>
    <rPh sb="0" eb="1">
      <t>jiang'shi</t>
    </rPh>
    <rPh sb="2" eb="3">
      <t>fei'y</t>
    </rPh>
    <phoneticPr fontId="11" type="noConversion"/>
  </si>
  <si>
    <t>LED屏幕</t>
  </si>
  <si>
    <t>晚宴表演</t>
  </si>
  <si>
    <t>越剧演员</t>
  </si>
  <si>
    <t>黄酒开坛酒</t>
  </si>
  <si>
    <t xml:space="preserve">物料及活动用品等费用
</t>
    <phoneticPr fontId="11" type="noConversion"/>
  </si>
  <si>
    <t>房间欢迎信：鹿鸣纸（特种纸，无法过印刷机，需要每张单独印刷）</t>
    <rPh sb="6" eb="7">
      <t>lu'mign'zhi</t>
    </rPh>
    <rPh sb="10" eb="11">
      <t>te'zhong</t>
    </rPh>
    <rPh sb="12" eb="13">
      <t>zhi</t>
    </rPh>
    <rPh sb="14" eb="15">
      <t>wu'fa</t>
    </rPh>
    <rPh sb="16" eb="17">
      <t>guo</t>
    </rPh>
    <rPh sb="17" eb="18">
      <t>yin'shua'ji</t>
    </rPh>
    <rPh sb="21" eb="22">
      <t>xu'yao</t>
    </rPh>
    <rPh sb="23" eb="24">
      <t>mei'zhang</t>
    </rPh>
    <rPh sb="25" eb="26">
      <t>dan'du</t>
    </rPh>
    <rPh sb="27" eb="28">
      <t>yin'shua</t>
    </rPh>
    <phoneticPr fontId="11" type="noConversion"/>
  </si>
  <si>
    <t>个</t>
    <rPh sb="0" eb="1">
      <t>ge</t>
    </rPh>
    <phoneticPr fontId="11" type="noConversion"/>
  </si>
  <si>
    <t>车头牌</t>
    <rPh sb="0" eb="1">
      <t>che'tou'p</t>
    </rPh>
    <phoneticPr fontId="11" type="noConversion"/>
  </si>
  <si>
    <t>批</t>
    <rPh sb="0" eb="1">
      <t>pi</t>
    </rPh>
    <phoneticPr fontId="11" type="noConversion"/>
  </si>
  <si>
    <t>定制黄酒</t>
  </si>
  <si>
    <r>
      <t>最终报价（RMB）:</t>
    </r>
    <r>
      <rPr>
        <b/>
        <sz val="10"/>
        <color indexed="10"/>
        <rFont val="微软雅黑"/>
        <family val="3"/>
        <charset val="134"/>
      </rPr>
      <t>（含税报价）</t>
    </r>
  </si>
  <si>
    <t>4月17日</t>
    <rPh sb="1" eb="2">
      <t>yue</t>
    </rPh>
    <rPh sb="4" eb="5">
      <t>ri</t>
    </rPh>
    <phoneticPr fontId="11" type="noConversion"/>
  </si>
  <si>
    <t>4月18日</t>
    <rPh sb="1" eb="2">
      <t>yue</t>
    </rPh>
    <rPh sb="4" eb="5">
      <t>ri</t>
    </rPh>
    <phoneticPr fontId="11" type="noConversion"/>
  </si>
  <si>
    <t>4月16日</t>
    <rPh sb="1" eb="2">
      <t>yue</t>
    </rPh>
    <rPh sb="4" eb="5">
      <t>ri</t>
    </rPh>
    <phoneticPr fontId="11" type="noConversion"/>
  </si>
  <si>
    <t>4月19日</t>
    <rPh sb="1" eb="2">
      <t>yue</t>
    </rPh>
    <rPh sb="4" eb="5">
      <t>ri</t>
    </rPh>
    <phoneticPr fontId="11" type="noConversion"/>
  </si>
  <si>
    <t>4月20日</t>
    <rPh sb="1" eb="2">
      <t>yue</t>
    </rPh>
    <rPh sb="4" eb="5">
      <t>ri</t>
    </rPh>
    <phoneticPr fontId="11" type="noConversion"/>
  </si>
  <si>
    <t>360KA合作伙伴峰会--机票明细</t>
    <phoneticPr fontId="11" type="noConversion"/>
  </si>
  <si>
    <t>序号</t>
    <phoneticPr fontId="11" type="noConversion"/>
  </si>
  <si>
    <t>类别</t>
    <phoneticPr fontId="11" type="noConversion"/>
  </si>
  <si>
    <t>公司</t>
    <phoneticPr fontId="11" type="noConversion"/>
  </si>
  <si>
    <t>参与人</t>
    <phoneticPr fontId="11" type="noConversion"/>
  </si>
  <si>
    <t>交通方式</t>
    <phoneticPr fontId="11" type="noConversion"/>
  </si>
  <si>
    <t>航班/车次日期</t>
    <phoneticPr fontId="11" type="noConversion"/>
  </si>
  <si>
    <t>航班号/车次</t>
    <phoneticPr fontId="11" type="noConversion"/>
  </si>
  <si>
    <t>票号</t>
    <phoneticPr fontId="11" type="noConversion"/>
  </si>
  <si>
    <t>行程</t>
    <phoneticPr fontId="11" type="noConversion"/>
  </si>
  <si>
    <t>行程说明</t>
    <phoneticPr fontId="11" type="noConversion"/>
  </si>
  <si>
    <t>票价/退票费</t>
    <phoneticPr fontId="11" type="noConversion"/>
  </si>
  <si>
    <t>服务费</t>
    <phoneticPr fontId="11" type="noConversion"/>
  </si>
  <si>
    <t>总金额</t>
    <phoneticPr fontId="11" type="noConversion"/>
  </si>
  <si>
    <t>升舱自费金额</t>
    <phoneticPr fontId="11" type="noConversion"/>
  </si>
  <si>
    <t>结算金额</t>
    <phoneticPr fontId="11" type="noConversion"/>
  </si>
  <si>
    <t>备注</t>
    <phoneticPr fontId="11" type="noConversion"/>
  </si>
  <si>
    <t>本土</t>
    <phoneticPr fontId="11" type="noConversion"/>
  </si>
  <si>
    <t>微创</t>
    <phoneticPr fontId="11" type="noConversion"/>
  </si>
  <si>
    <t>李春辉</t>
    <phoneticPr fontId="11" type="noConversion"/>
  </si>
  <si>
    <t>飞机</t>
    <phoneticPr fontId="11" type="noConversion"/>
  </si>
  <si>
    <t xml:space="preserve">2019-04-18 11:45, 14:00  </t>
  </si>
  <si>
    <t xml:space="preserve">CA1704 </t>
  </si>
  <si>
    <t>北京首都→杭州</t>
  </si>
  <si>
    <t>待开发票</t>
    <phoneticPr fontId="11" type="noConversion"/>
  </si>
  <si>
    <t xml:space="preserve">2019-04-20 11:20, 13:45  </t>
  </si>
  <si>
    <t xml:space="preserve">CZ3570 </t>
  </si>
  <si>
    <t>杭州→深圳</t>
  </si>
  <si>
    <t>本土</t>
  </si>
  <si>
    <t>MediaV</t>
    <phoneticPr fontId="11" type="noConversion"/>
  </si>
  <si>
    <t>王南</t>
    <phoneticPr fontId="11" type="noConversion"/>
  </si>
  <si>
    <t>飞机</t>
    <phoneticPr fontId="11" type="noConversion"/>
  </si>
  <si>
    <t xml:space="preserve">2019-04-19 19:40, 22:00  </t>
  </si>
  <si>
    <t xml:space="preserve">CA1564 </t>
  </si>
  <si>
    <t>杭州→北京首都</t>
  </si>
  <si>
    <t>本土</t>
    <phoneticPr fontId="11" type="noConversion"/>
  </si>
  <si>
    <t>徐璨</t>
    <phoneticPr fontId="11" type="noConversion"/>
  </si>
  <si>
    <t>自费</t>
    <rPh sb="0" eb="1">
      <t>zi'li</t>
    </rPh>
    <phoneticPr fontId="11" type="noConversion"/>
  </si>
  <si>
    <t>无</t>
    <phoneticPr fontId="11" type="noConversion"/>
  </si>
  <si>
    <r>
      <rPr>
        <sz val="11"/>
        <rFont val="Arial Unicode MS"/>
        <family val="2"/>
        <charset val="134"/>
      </rPr>
      <t>北京首都→杭州</t>
    </r>
    <phoneticPr fontId="11" type="noConversion"/>
  </si>
  <si>
    <t>菲索</t>
    <phoneticPr fontId="11" type="noConversion"/>
  </si>
  <si>
    <t>计宏铭</t>
    <phoneticPr fontId="11" type="noConversion"/>
  </si>
  <si>
    <t>高铁</t>
    <phoneticPr fontId="11" type="noConversion"/>
  </si>
  <si>
    <t>2019-04-18 13:04,14:33</t>
    <phoneticPr fontId="11" type="noConversion"/>
  </si>
  <si>
    <t>G7528</t>
    <phoneticPr fontId="11" type="noConversion"/>
  </si>
  <si>
    <t>上海-绍兴</t>
    <phoneticPr fontId="11" type="noConversion"/>
  </si>
  <si>
    <t>收到车票后报销</t>
    <phoneticPr fontId="11" type="noConversion"/>
  </si>
  <si>
    <t>2019-04-20 21:12,22:31</t>
    <phoneticPr fontId="11" type="noConversion"/>
  </si>
  <si>
    <t>绍兴-上海</t>
    <phoneticPr fontId="11" type="noConversion"/>
  </si>
  <si>
    <t>张炜</t>
    <phoneticPr fontId="11" type="noConversion"/>
  </si>
  <si>
    <t>2019-04-18 12:15,13:37</t>
    <phoneticPr fontId="11" type="noConversion"/>
  </si>
  <si>
    <t>D3291</t>
    <phoneticPr fontId="11" type="noConversion"/>
  </si>
  <si>
    <t>一等座</t>
    <phoneticPr fontId="11" type="noConversion"/>
  </si>
  <si>
    <t>G7510</t>
  </si>
  <si>
    <t>商务座</t>
    <phoneticPr fontId="11" type="noConversion"/>
  </si>
  <si>
    <t>彩欣传媒</t>
  </si>
  <si>
    <t>朱宏刚</t>
  </si>
  <si>
    <t>自驾</t>
    <phoneticPr fontId="11" type="noConversion"/>
  </si>
  <si>
    <t>吴伟华</t>
    <phoneticPr fontId="11" type="noConversion"/>
  </si>
  <si>
    <t>飞机</t>
  </si>
  <si>
    <t xml:space="preserve">2019-04-18 10:35, 12:45  </t>
  </si>
  <si>
    <t xml:space="preserve">CA1720 </t>
  </si>
  <si>
    <t>广州→杭州</t>
  </si>
  <si>
    <t>返程自驾</t>
    <phoneticPr fontId="11" type="noConversion"/>
  </si>
  <si>
    <t>无</t>
    <phoneticPr fontId="11" type="noConversion"/>
  </si>
  <si>
    <t>无双</t>
    <phoneticPr fontId="11" type="noConversion"/>
  </si>
  <si>
    <t>冯天放</t>
    <phoneticPr fontId="11" type="noConversion"/>
  </si>
  <si>
    <t xml:space="preserve">2019-04-18 15:30, 17:40  </t>
  </si>
  <si>
    <t xml:space="preserve">CA1515 </t>
  </si>
  <si>
    <r>
      <rPr>
        <sz val="11"/>
        <rFont val="Arial Unicode MS"/>
        <family val="2"/>
        <charset val="134"/>
      </rPr>
      <t>北京首都→上海虹桥</t>
    </r>
    <phoneticPr fontId="11" type="noConversion"/>
  </si>
  <si>
    <t>退票费</t>
    <phoneticPr fontId="11" type="noConversion"/>
  </si>
  <si>
    <t xml:space="preserve">2019-04-20 14:30, 17:00  </t>
  </si>
  <si>
    <t xml:space="preserve">CA1717 </t>
  </si>
  <si>
    <r>
      <rPr>
        <sz val="11"/>
        <rFont val="Arial Unicode MS"/>
        <family val="2"/>
        <charset val="134"/>
      </rPr>
      <t>杭州→北京首都</t>
    </r>
    <phoneticPr fontId="11" type="noConversion"/>
  </si>
  <si>
    <t>退票费</t>
    <phoneticPr fontId="11" type="noConversion"/>
  </si>
  <si>
    <t>无双</t>
    <phoneticPr fontId="11" type="noConversion"/>
  </si>
  <si>
    <t>李晓玢</t>
    <phoneticPr fontId="11" type="noConversion"/>
  </si>
  <si>
    <t>北京首都→上海虹桥</t>
  </si>
  <si>
    <t>退票费</t>
    <phoneticPr fontId="11" type="noConversion"/>
  </si>
  <si>
    <t>科博赛奇</t>
  </si>
  <si>
    <t>管永胜</t>
  </si>
  <si>
    <t xml:space="preserve">2019-04-21 11:00, 13:20  </t>
  </si>
  <si>
    <t xml:space="preserve">CA1510 </t>
  </si>
  <si>
    <t>品众</t>
    <phoneticPr fontId="11" type="noConversion"/>
  </si>
  <si>
    <t>霍远 </t>
  </si>
  <si>
    <t xml:space="preserve">2019-04-21 12:15, 14:30  </t>
  </si>
  <si>
    <t xml:space="preserve">CA1596 </t>
  </si>
  <si>
    <t xml:space="preserve">2019-04-18 16:05, 18:25  </t>
  </si>
  <si>
    <t xml:space="preserve">CA1563 </t>
  </si>
  <si>
    <t>改签费</t>
    <phoneticPr fontId="11" type="noConversion"/>
  </si>
  <si>
    <t xml:space="preserve">2019-04-20 16:15, 18:35  </t>
  </si>
  <si>
    <t xml:space="preserve">CA1709 </t>
  </si>
  <si>
    <t xml:space="preserve">2019-04-22 21:15, 23:35  </t>
  </si>
  <si>
    <t xml:space="preserve">CA1713 </t>
  </si>
  <si>
    <t>优矩</t>
    <phoneticPr fontId="11" type="noConversion"/>
  </si>
  <si>
    <t>谢嵩</t>
    <phoneticPr fontId="11" type="noConversion"/>
  </si>
  <si>
    <t>去程：高铁
返程：飞机</t>
    <phoneticPr fontId="11" type="noConversion"/>
  </si>
  <si>
    <t>2019-04-18 13:04,14:33</t>
    <phoneticPr fontId="11" type="noConversion"/>
  </si>
  <si>
    <t>G7595</t>
    <phoneticPr fontId="11" type="noConversion"/>
  </si>
  <si>
    <t>无</t>
    <phoneticPr fontId="11" type="noConversion"/>
  </si>
  <si>
    <t>上海-绍兴</t>
    <phoneticPr fontId="11" type="noConversion"/>
  </si>
  <si>
    <t>马建鑫</t>
    <phoneticPr fontId="11" type="noConversion"/>
  </si>
  <si>
    <t>自费</t>
    <phoneticPr fontId="11" type="noConversion"/>
  </si>
  <si>
    <t> 千数</t>
    <phoneticPr fontId="11" type="noConversion"/>
  </si>
  <si>
    <t>姜捷 </t>
  </si>
  <si>
    <t>自理</t>
    <phoneticPr fontId="11" type="noConversion"/>
  </si>
  <si>
    <t>艾德</t>
    <phoneticPr fontId="9" type="noConversion"/>
  </si>
  <si>
    <t>谷冠军</t>
    <phoneticPr fontId="11" type="noConversion"/>
  </si>
  <si>
    <t xml:space="preserve">2019-04-18 12:45, 15:00  </t>
  </si>
  <si>
    <t xml:space="preserve">CA1712 </t>
  </si>
  <si>
    <t>待开票</t>
    <phoneticPr fontId="11" type="noConversion"/>
  </si>
  <si>
    <t xml:space="preserve">2019-04-19 21:15, 23:35  </t>
  </si>
  <si>
    <t>睿晟</t>
    <phoneticPr fontId="11" type="noConversion"/>
  </si>
  <si>
    <t>刘娜</t>
    <phoneticPr fontId="11" type="noConversion"/>
  </si>
  <si>
    <t xml:space="preserve">2019-04-20 6:55, 9:25  </t>
  </si>
  <si>
    <t xml:space="preserve">CA1701 </t>
  </si>
  <si>
    <t>海外</t>
    <phoneticPr fontId="11" type="noConversion"/>
  </si>
  <si>
    <t>qs search limited</t>
    <phoneticPr fontId="11" type="noConversion"/>
  </si>
  <si>
    <t> 叶青阳 David</t>
    <phoneticPr fontId="11" type="noConversion"/>
  </si>
  <si>
    <t xml:space="preserve">2019-04-18 12:15, 14:35  </t>
    <phoneticPr fontId="11" type="noConversion"/>
  </si>
  <si>
    <t xml:space="preserve">KA620 </t>
    <phoneticPr fontId="11" type="noConversion"/>
  </si>
  <si>
    <t>香港→杭州→香港</t>
    <phoneticPr fontId="11" type="noConversion"/>
  </si>
  <si>
    <t>联票</t>
    <phoneticPr fontId="11" type="noConversion"/>
  </si>
  <si>
    <t xml:space="preserve">2019-04-20 11:25, 13:55  </t>
    <phoneticPr fontId="11" type="noConversion"/>
  </si>
  <si>
    <t xml:space="preserve"> KA627  </t>
    <phoneticPr fontId="11" type="noConversion"/>
  </si>
  <si>
    <t>齐欣</t>
    <phoneticPr fontId="11" type="noConversion"/>
  </si>
  <si>
    <t>杨阳</t>
    <phoneticPr fontId="11" type="noConversion"/>
  </si>
  <si>
    <t xml:space="preserve">2019-04-17 11:00, 13:15  </t>
  </si>
  <si>
    <t xml:space="preserve">CA1702 </t>
  </si>
  <si>
    <t xml:space="preserve">2019-04-20 11:00, 13:20  </t>
  </si>
  <si>
    <t>改签费</t>
    <phoneticPr fontId="11" type="noConversion"/>
  </si>
  <si>
    <t>申坤</t>
    <phoneticPr fontId="11" type="noConversion"/>
  </si>
  <si>
    <t>卢坤洁</t>
    <phoneticPr fontId="11" type="noConversion"/>
  </si>
  <si>
    <t xml:space="preserve">2019-04-20 7:25, 9:35  </t>
  </si>
  <si>
    <t xml:space="preserve">CA1719 </t>
  </si>
  <si>
    <t>杭州→广州</t>
  </si>
  <si>
    <t xml:space="preserve">2019-04-20 10:00, 12:25  </t>
  </si>
  <si>
    <t xml:space="preserve">SC1186 </t>
  </si>
  <si>
    <t>去程：嘉宾自行前往机场柜台更改</t>
    <phoneticPr fontId="11" type="noConversion"/>
  </si>
  <si>
    <t>卢坤杰</t>
    <phoneticPr fontId="11" type="noConversion"/>
  </si>
  <si>
    <t xml:space="preserve">2019-04-20 07:25, 09:35  </t>
  </si>
  <si>
    <t xml:space="preserve">2019-04-18 7:30, 9:40  </t>
  </si>
  <si>
    <t xml:space="preserve">CA1509 </t>
  </si>
  <si>
    <t>鼎盛意轩</t>
    <phoneticPr fontId="11" type="noConversion"/>
  </si>
  <si>
    <t>苏鹏飞</t>
    <phoneticPr fontId="11" type="noConversion"/>
  </si>
  <si>
    <t>自理</t>
    <phoneticPr fontId="11" type="noConversion"/>
  </si>
  <si>
    <t>麦田</t>
    <phoneticPr fontId="11" type="noConversion"/>
  </si>
  <si>
    <t>王楠</t>
    <phoneticPr fontId="11" type="noConversion"/>
  </si>
  <si>
    <t xml:space="preserve">2019-04-20 21:15, 23:35  </t>
  </si>
  <si>
    <t>改签费</t>
    <phoneticPr fontId="11" type="noConversion"/>
  </si>
  <si>
    <t>英信在线</t>
    <phoneticPr fontId="11" type="noConversion"/>
  </si>
  <si>
    <t>高健人</t>
    <phoneticPr fontId="11" type="noConversion"/>
  </si>
  <si>
    <t>于俊利</t>
    <phoneticPr fontId="11" type="noConversion"/>
  </si>
  <si>
    <t>自费</t>
    <phoneticPr fontId="11" type="noConversion"/>
  </si>
  <si>
    <t>广东叁六</t>
    <phoneticPr fontId="11" type="noConversion"/>
  </si>
  <si>
    <t>刘海宾</t>
    <phoneticPr fontId="11" type="noConversion"/>
  </si>
  <si>
    <t xml:space="preserve">2019-04-18 11:15, 13:20  </t>
  </si>
  <si>
    <t xml:space="preserve">CZ3869 </t>
  </si>
  <si>
    <t xml:space="preserve">2019-04-21 10:20, 12:40  </t>
  </si>
  <si>
    <t xml:space="preserve">MF8381 </t>
  </si>
  <si>
    <t xml:space="preserve">2019-04-21 16:50, 18:50  </t>
  </si>
  <si>
    <t xml:space="preserve">CZ3512 </t>
  </si>
  <si>
    <t>杭州→广州</t>
    <phoneticPr fontId="11" type="noConversion"/>
  </si>
  <si>
    <t>退票费</t>
    <phoneticPr fontId="11" type="noConversion"/>
  </si>
  <si>
    <t>本土</t>
    <phoneticPr fontId="11" type="noConversion"/>
  </si>
  <si>
    <t>班尼</t>
    <phoneticPr fontId="11" type="noConversion"/>
  </si>
  <si>
    <t>隋鸿雁</t>
    <phoneticPr fontId="11" type="noConversion"/>
  </si>
  <si>
    <t xml:space="preserve">2019-04-20 12:15, 14:30  </t>
  </si>
  <si>
    <t>4A</t>
    <phoneticPr fontId="11" type="noConversion"/>
  </si>
  <si>
    <t>群邑</t>
    <phoneticPr fontId="11" type="noConversion"/>
  </si>
  <si>
    <t>许宏伟</t>
    <phoneticPr fontId="11" type="noConversion"/>
  </si>
  <si>
    <t>商务舱</t>
    <phoneticPr fontId="11" type="noConversion"/>
  </si>
  <si>
    <t>华扬</t>
    <phoneticPr fontId="11" type="noConversion"/>
  </si>
  <si>
    <t>赵轶俊</t>
    <phoneticPr fontId="11" type="noConversion"/>
  </si>
  <si>
    <t>G7595</t>
    <phoneticPr fontId="11" type="noConversion"/>
  </si>
  <si>
    <t>2019-04-20 20:43,22:!2</t>
    <phoneticPr fontId="11" type="noConversion"/>
  </si>
  <si>
    <t>D2286</t>
    <phoneticPr fontId="11" type="noConversion"/>
  </si>
  <si>
    <t>国双</t>
    <phoneticPr fontId="11" type="noConversion"/>
  </si>
  <si>
    <t>李峰</t>
    <phoneticPr fontId="11" type="noConversion"/>
  </si>
  <si>
    <t xml:space="preserve">2019-04-18 08:35, 10:55  </t>
  </si>
  <si>
    <t xml:space="preserve">CA1595 </t>
  </si>
  <si>
    <t xml:space="preserve">2019-04-20 19:40, 22:00  </t>
  </si>
  <si>
    <t>招商</t>
    <phoneticPr fontId="11" type="noConversion"/>
  </si>
  <si>
    <t>中视联动</t>
    <phoneticPr fontId="11" type="noConversion"/>
  </si>
  <si>
    <t xml:space="preserve">叶花艳  </t>
    <phoneticPr fontId="11" type="noConversion"/>
  </si>
  <si>
    <t>招商</t>
    <phoneticPr fontId="11" type="noConversion"/>
  </si>
  <si>
    <t>招商帮</t>
    <phoneticPr fontId="11" type="noConversion"/>
  </si>
  <si>
    <t>黄敏</t>
    <phoneticPr fontId="11" type="noConversion"/>
  </si>
  <si>
    <t xml:space="preserve">2019-04-20 16:50, 19:00  </t>
  </si>
  <si>
    <t>九星互动</t>
    <phoneticPr fontId="11" type="noConversion"/>
  </si>
  <si>
    <t>蒋绍君</t>
    <phoneticPr fontId="11" type="noConversion"/>
  </si>
  <si>
    <t xml:space="preserve">2019-04-21 18:10, 20:35  </t>
  </si>
  <si>
    <t xml:space="preserve">CA1715 </t>
  </si>
  <si>
    <t>讲师</t>
    <phoneticPr fontId="11" type="noConversion"/>
  </si>
  <si>
    <t>许晓辉</t>
    <phoneticPr fontId="11" type="noConversion"/>
  </si>
  <si>
    <t xml:space="preserve">2019-04-19 18:10, 20:35  </t>
  </si>
  <si>
    <t>合计</t>
    <phoneticPr fontId="11" type="noConversion"/>
  </si>
  <si>
    <t>序号</t>
    <phoneticPr fontId="11" type="noConversion"/>
  </si>
  <si>
    <t>类别</t>
    <phoneticPr fontId="11" type="noConversion"/>
  </si>
  <si>
    <t>公司</t>
    <phoneticPr fontId="11" type="noConversion"/>
  </si>
  <si>
    <t>参与人</t>
    <phoneticPr fontId="11" type="noConversion"/>
  </si>
  <si>
    <t>交通方式</t>
    <phoneticPr fontId="11" type="noConversion"/>
  </si>
  <si>
    <t>航班/车次日期</t>
    <phoneticPr fontId="11" type="noConversion"/>
  </si>
  <si>
    <t>航班号/车次</t>
    <phoneticPr fontId="11" type="noConversion"/>
  </si>
  <si>
    <t>票号</t>
    <phoneticPr fontId="11" type="noConversion"/>
  </si>
  <si>
    <t>行程</t>
    <phoneticPr fontId="11" type="noConversion"/>
  </si>
  <si>
    <t>行程说明</t>
    <phoneticPr fontId="11" type="noConversion"/>
  </si>
  <si>
    <t>票价/退票费</t>
    <phoneticPr fontId="11" type="noConversion"/>
  </si>
  <si>
    <t>服务费</t>
    <phoneticPr fontId="11" type="noConversion"/>
  </si>
  <si>
    <t>总金额</t>
    <phoneticPr fontId="11" type="noConversion"/>
  </si>
  <si>
    <t>升舱自费金额</t>
    <phoneticPr fontId="11" type="noConversion"/>
  </si>
  <si>
    <t>备注</t>
    <phoneticPr fontId="11" type="noConversion"/>
  </si>
  <si>
    <t>康辉</t>
    <phoneticPr fontId="11" type="noConversion"/>
  </si>
  <si>
    <t>郭燕雷</t>
  </si>
  <si>
    <t>飞机</t>
    <phoneticPr fontId="11" type="noConversion"/>
  </si>
  <si>
    <t xml:space="preserve">2019-03-31 22:00, 00:15  </t>
  </si>
  <si>
    <t xml:space="preserve">CA1566 </t>
  </si>
  <si>
    <t xml:space="preserve">2019-04-21 16:15, 18:35  </t>
  </si>
  <si>
    <t>高原</t>
  </si>
  <si>
    <t xml:space="preserve">2019-04-22 16:40, 19:05  </t>
  </si>
  <si>
    <t xml:space="preserve">FM9151 </t>
  </si>
  <si>
    <t>高亚琳</t>
  </si>
  <si>
    <t xml:space="preserve">2019-04-16 08:35, 10:55  </t>
  </si>
  <si>
    <t xml:space="preserve"> 退票</t>
    <phoneticPr fontId="11" type="noConversion"/>
  </si>
  <si>
    <t>机票</t>
    <rPh sb="0" eb="1">
      <t>ji'p</t>
    </rPh>
    <phoneticPr fontId="11" type="noConversion"/>
  </si>
  <si>
    <t>火车票</t>
    <rPh sb="0" eb="1">
      <t>huo'che'p</t>
    </rPh>
    <phoneticPr fontId="11" type="noConversion"/>
  </si>
  <si>
    <t>详见明细</t>
    <rPh sb="0" eb="1">
      <t>xiang'jian</t>
    </rPh>
    <rPh sb="2" eb="3">
      <t>mign'xi</t>
    </rPh>
    <phoneticPr fontId="11" type="noConversion"/>
  </si>
  <si>
    <t>大禹开元观堂房费</t>
    <rPh sb="6" eb="7">
      <t>fang'fei</t>
    </rPh>
    <phoneticPr fontId="11" type="noConversion"/>
  </si>
  <si>
    <t>232</t>
    <phoneticPr fontId="11" type="noConversion"/>
  </si>
  <si>
    <t>233</t>
    <phoneticPr fontId="11" type="noConversion"/>
  </si>
  <si>
    <t>601</t>
    <phoneticPr fontId="11" type="noConversion"/>
  </si>
  <si>
    <t>602</t>
  </si>
  <si>
    <t>603</t>
  </si>
  <si>
    <t>605</t>
  </si>
  <si>
    <t>606</t>
  </si>
  <si>
    <t>607</t>
  </si>
  <si>
    <t>608</t>
  </si>
  <si>
    <t>609</t>
  </si>
  <si>
    <t>612</t>
  </si>
  <si>
    <t>615</t>
  </si>
  <si>
    <t>616</t>
  </si>
  <si>
    <t>618</t>
  </si>
  <si>
    <t>620</t>
  </si>
  <si>
    <t>622</t>
  </si>
  <si>
    <t>628</t>
  </si>
  <si>
    <t>632</t>
  </si>
  <si>
    <t>636</t>
  </si>
  <si>
    <t>650</t>
  </si>
  <si>
    <t>627</t>
  </si>
  <si>
    <t>631</t>
  </si>
  <si>
    <t>633</t>
  </si>
  <si>
    <t>635</t>
  </si>
  <si>
    <t>637</t>
  </si>
  <si>
    <t>639</t>
  </si>
  <si>
    <t>651</t>
  </si>
  <si>
    <t>653</t>
  </si>
  <si>
    <t>655</t>
  </si>
  <si>
    <t>656</t>
  </si>
  <si>
    <t>657</t>
  </si>
  <si>
    <t>8239</t>
    <phoneticPr fontId="11" type="noConversion"/>
  </si>
  <si>
    <t>8312</t>
    <phoneticPr fontId="11" type="noConversion"/>
  </si>
  <si>
    <t>8316</t>
    <phoneticPr fontId="11" type="noConversion"/>
  </si>
  <si>
    <t>4月21日</t>
    <rPh sb="1" eb="2">
      <t>yue</t>
    </rPh>
    <rPh sb="4" eb="5">
      <t>ri</t>
    </rPh>
    <phoneticPr fontId="11" type="noConversion"/>
  </si>
  <si>
    <t>刘娜</t>
  </si>
  <si>
    <t>李晓玢</t>
  </si>
  <si>
    <t>卢坤杰</t>
  </si>
  <si>
    <t>曹艳艳</t>
  </si>
  <si>
    <t>苏鹏飞</t>
  </si>
  <si>
    <t>赵卓强</t>
  </si>
  <si>
    <t>黄剑</t>
  </si>
  <si>
    <t>计宏铭</t>
  </si>
  <si>
    <t>张炜</t>
  </si>
  <si>
    <t>吴伟华</t>
  </si>
  <si>
    <t>秦璐</t>
  </si>
  <si>
    <t>杨晓红</t>
  </si>
  <si>
    <t>王南</t>
  </si>
  <si>
    <t>谷冠军</t>
  </si>
  <si>
    <t>杨炯纬</t>
  </si>
  <si>
    <t>许晓辉</t>
  </si>
  <si>
    <t>杨苗</t>
  </si>
  <si>
    <t>冯天放</t>
  </si>
  <si>
    <t>李春辉</t>
  </si>
  <si>
    <t>赵轶俊</t>
  </si>
  <si>
    <t>许宏伟</t>
  </si>
  <si>
    <t>蒋绍君</t>
  </si>
  <si>
    <t>刘海宾</t>
  </si>
  <si>
    <t>隋鸿雁</t>
  </si>
  <si>
    <t>黄敏</t>
  </si>
  <si>
    <t>王楠</t>
  </si>
  <si>
    <t>谢嵩</t>
  </si>
  <si>
    <t>高远</t>
  </si>
  <si>
    <t>高健人</t>
  </si>
  <si>
    <t>杨阳</t>
  </si>
  <si>
    <t>叶青阳</t>
    <phoneticPr fontId="11" type="noConversion"/>
  </si>
  <si>
    <t>629</t>
    <phoneticPr fontId="11" type="noConversion"/>
  </si>
  <si>
    <t>李峰</t>
    <rPh sb="0" eb="1">
      <t>li'feng</t>
    </rPh>
    <rPh sb="1" eb="2">
      <t>feng</t>
    </rPh>
    <phoneticPr fontId="11" type="noConversion"/>
  </si>
  <si>
    <t>马建鑫</t>
    <phoneticPr fontId="11" type="noConversion"/>
  </si>
  <si>
    <t>652</t>
    <phoneticPr fontId="11" type="noConversion"/>
  </si>
  <si>
    <t>229</t>
    <phoneticPr fontId="11" type="noConversion"/>
  </si>
  <si>
    <t>徐璨</t>
    <phoneticPr fontId="11" type="noConversion"/>
  </si>
  <si>
    <t>于俊利</t>
    <phoneticPr fontId="11" type="noConversion"/>
  </si>
  <si>
    <t>物料间</t>
    <rPh sb="0" eb="1">
      <t>wu'liao'jian</t>
    </rPh>
    <phoneticPr fontId="11" type="noConversion"/>
  </si>
  <si>
    <t>0.5天物料</t>
    <rPh sb="3" eb="4">
      <t>tian</t>
    </rPh>
    <rPh sb="4" eb="5">
      <t>wu'liao</t>
    </rPh>
    <phoneticPr fontId="11" type="noConversion"/>
  </si>
  <si>
    <t>康辉1</t>
    <rPh sb="0" eb="1">
      <t>kang'hui</t>
    </rPh>
    <phoneticPr fontId="11" type="noConversion"/>
  </si>
  <si>
    <t>康辉2</t>
    <rPh sb="0" eb="1">
      <t>kang'hui</t>
    </rPh>
    <phoneticPr fontId="11" type="noConversion"/>
  </si>
  <si>
    <t>106</t>
    <phoneticPr fontId="11" type="noConversion"/>
  </si>
  <si>
    <t xml:space="preserve">2019-04-20 16:15, 18:35  </t>
    <phoneticPr fontId="11" type="noConversion"/>
  </si>
  <si>
    <t>2019-04-21 12:05,13:27</t>
    <phoneticPr fontId="11" type="noConversion"/>
  </si>
  <si>
    <t>合计</t>
    <rPh sb="0" eb="1">
      <t>he'ji</t>
    </rPh>
    <phoneticPr fontId="11" type="noConversion"/>
  </si>
  <si>
    <t>洗衣费</t>
    <rPh sb="0" eb="1">
      <t>xi'yi'fei</t>
    </rPh>
    <phoneticPr fontId="11" type="noConversion"/>
  </si>
  <si>
    <t>套</t>
    <rPh sb="0" eb="1">
      <t>tao</t>
    </rPh>
    <phoneticPr fontId="11" type="noConversion"/>
  </si>
  <si>
    <t>阳明心学馆长讲解阳明故里</t>
    <rPh sb="0" eb="1">
      <t>yang'm</t>
    </rPh>
    <rPh sb="2" eb="3">
      <t>xin'xue</t>
    </rPh>
    <rPh sb="4" eb="5">
      <t>guan'zhang</t>
    </rPh>
    <rPh sb="6" eb="7">
      <t>jiang'jie</t>
    </rPh>
    <rPh sb="8" eb="9">
      <t>yang'm</t>
    </rPh>
    <rPh sb="10" eb="11">
      <t>gu'li</t>
    </rPh>
    <phoneticPr fontId="11" type="noConversion"/>
  </si>
  <si>
    <t>晚宴表演</t>
    <rPh sb="0" eb="1">
      <t>wan'yan</t>
    </rPh>
    <rPh sb="2" eb="3">
      <t>biao'y</t>
    </rPh>
    <phoneticPr fontId="11" type="noConversion"/>
  </si>
  <si>
    <t>课程、游览服务</t>
    <phoneticPr fontId="11" type="noConversion"/>
  </si>
  <si>
    <t>3m*2m</t>
    <phoneticPr fontId="11" type="noConversion"/>
  </si>
  <si>
    <t>星巴克咖啡</t>
    <rPh sb="0" eb="1">
      <t>xing'ba'ka</t>
    </rPh>
    <rPh sb="2" eb="3">
      <t>ke</t>
    </rPh>
    <rPh sb="3" eb="4">
      <t>ka'fei</t>
    </rPh>
    <phoneticPr fontId="11" type="noConversion"/>
  </si>
  <si>
    <t>阳明故里讲解（19日许晓辉、20日嘉宾）</t>
    <rPh sb="4" eb="5">
      <t>jiagn'jie</t>
    </rPh>
    <rPh sb="9" eb="10">
      <t>ri</t>
    </rPh>
    <rPh sb="10" eb="11">
      <t>xu'xiao'hui</t>
    </rPh>
    <rPh sb="16" eb="17">
      <t>ri</t>
    </rPh>
    <rPh sb="17" eb="18">
      <t>jia'b</t>
    </rPh>
    <phoneticPr fontId="11" type="noConversion"/>
  </si>
  <si>
    <t>手卡</t>
    <rPh sb="0" eb="1">
      <t>shou'ka</t>
    </rPh>
    <phoneticPr fontId="11" type="noConversion"/>
  </si>
  <si>
    <t>调试超时费</t>
    <rPh sb="0" eb="1">
      <t>tiao'shi</t>
    </rPh>
    <rPh sb="2" eb="3">
      <t>chao'shi</t>
    </rPh>
    <rPh sb="4" eb="5">
      <t>fei</t>
    </rPh>
    <phoneticPr fontId="11" type="noConversion"/>
  </si>
  <si>
    <t>签到背板</t>
    <rPh sb="0" eb="1">
      <t>qian'dao</t>
    </rPh>
    <phoneticPr fontId="11" type="noConversion"/>
  </si>
  <si>
    <t>会议背板</t>
    <rPh sb="0" eb="1">
      <t>hui'yi</t>
    </rPh>
    <phoneticPr fontId="11" type="noConversion"/>
  </si>
  <si>
    <t>外带茶歇清理费</t>
    <rPh sb="0" eb="1">
      <t>wai'dai</t>
    </rPh>
    <rPh sb="2" eb="3">
      <t>cha'xie</t>
    </rPh>
    <rPh sb="4" eb="5">
      <t>qing'li'fei</t>
    </rPh>
    <phoneticPr fontId="11" type="noConversion"/>
  </si>
  <si>
    <t>瓶</t>
    <rPh sb="0" eb="1">
      <t>ping</t>
    </rPh>
    <phoneticPr fontId="11" type="noConversion"/>
  </si>
  <si>
    <t>玻璃杯赔偿</t>
    <rPh sb="0" eb="1">
      <t>bo'li'bei</t>
    </rPh>
    <rPh sb="3" eb="4">
      <t>pei'c</t>
    </rPh>
    <phoneticPr fontId="11" type="noConversion"/>
  </si>
  <si>
    <t>大禹开元观堂（啤酒）</t>
    <rPh sb="7" eb="8">
      <t>pi'jiu</t>
    </rPh>
    <phoneticPr fontId="11" type="noConversion"/>
  </si>
  <si>
    <t>红酒</t>
    <rPh sb="0" eb="1">
      <t>hong'jiu</t>
    </rPh>
    <phoneticPr fontId="11" type="noConversion"/>
  </si>
  <si>
    <t>叶花艳</t>
    <phoneticPr fontId="11" type="noConversion"/>
  </si>
  <si>
    <t>物料及摄影师</t>
    <rPh sb="0" eb="1">
      <t>wu'liao</t>
    </rPh>
    <rPh sb="2" eb="3">
      <t>ji</t>
    </rPh>
    <rPh sb="3" eb="4">
      <t>she'ying'shi</t>
    </rPh>
    <phoneticPr fontId="11" type="noConversion"/>
  </si>
  <si>
    <t>大禹开元观堂（40住宿嘉宾+2仅参会嘉宾）</t>
    <rPh sb="9" eb="10">
      <t>zhu'su</t>
    </rPh>
    <rPh sb="11" eb="12">
      <t>jia'b</t>
    </rPh>
    <rPh sb="15" eb="16">
      <t>jin</t>
    </rPh>
    <rPh sb="16" eb="17">
      <t>can'hui</t>
    </rPh>
    <rPh sb="18" eb="19">
      <t>jia'b</t>
    </rPh>
    <phoneticPr fontId="11" type="noConversion"/>
  </si>
  <si>
    <t>621</t>
    <phoneticPr fontId="11" type="noConversion"/>
  </si>
  <si>
    <t>舞台</t>
    <rPh sb="0" eb="1">
      <t>wu'tai</t>
    </rPh>
    <phoneticPr fontId="11" type="noConversion"/>
  </si>
  <si>
    <t>4.8*3.6</t>
    <phoneticPr fontId="11" type="noConversion"/>
  </si>
  <si>
    <t>地毯</t>
    <rPh sb="0" eb="1">
      <t>di'tan</t>
    </rPh>
    <phoneticPr fontId="11" type="noConversion"/>
  </si>
  <si>
    <t>台阶</t>
    <rPh sb="0" eb="1">
      <t>tai'jie</t>
    </rPh>
    <phoneticPr fontId="11" type="noConversion"/>
  </si>
  <si>
    <t>19日会议</t>
    <rPh sb="2" eb="3">
      <t>ri</t>
    </rPh>
    <rPh sb="3" eb="4">
      <t>hui'yi</t>
    </rPh>
    <phoneticPr fontId="11" type="noConversion"/>
  </si>
  <si>
    <t>采购物料</t>
    <rPh sb="0" eb="1">
      <t>cai'gou</t>
    </rPh>
    <phoneticPr fontId="11" type="noConversion"/>
  </si>
  <si>
    <t>麦克风套</t>
    <rPh sb="0" eb="1">
      <t>mai'ke'f</t>
    </rPh>
    <rPh sb="3" eb="4">
      <t>tao</t>
    </rPh>
    <phoneticPr fontId="11" type="noConversion"/>
  </si>
  <si>
    <t>KV圆贴</t>
    <rPh sb="2" eb="3">
      <t>yuan'xing</t>
    </rPh>
    <phoneticPr fontId="11" type="noConversion"/>
  </si>
  <si>
    <t>房间欢迎-毛笔酥</t>
    <rPh sb="0" eb="1">
      <t>fang'jian</t>
    </rPh>
    <rPh sb="2" eb="3">
      <t>huan'ying</t>
    </rPh>
    <rPh sb="5" eb="6">
      <t>mao'bi'su</t>
    </rPh>
    <phoneticPr fontId="11" type="noConversion"/>
  </si>
  <si>
    <t>房间欢迎-盘子租赁</t>
    <rPh sb="0" eb="1">
      <t>fang'jian</t>
    </rPh>
    <rPh sb="2" eb="3">
      <t>huan'ying</t>
    </rPh>
    <rPh sb="5" eb="6">
      <t>pan'zi</t>
    </rPh>
    <rPh sb="7" eb="8">
      <t>zu'lin</t>
    </rPh>
    <phoneticPr fontId="11" type="noConversion"/>
  </si>
  <si>
    <t>房间欢迎-乌篷船</t>
    <rPh sb="0" eb="1">
      <t>fang'jian</t>
    </rPh>
    <rPh sb="2" eb="3">
      <t>huan'ying</t>
    </rPh>
    <rPh sb="5" eb="6">
      <t>wu'peng'c</t>
    </rPh>
    <phoneticPr fontId="11" type="noConversion"/>
  </si>
  <si>
    <t>房间欢迎-香板</t>
    <rPh sb="0" eb="1">
      <t>fang'jian</t>
    </rPh>
    <rPh sb="2" eb="3">
      <t>huan'ying</t>
    </rPh>
    <rPh sb="5" eb="6">
      <t>xiang'ban</t>
    </rPh>
    <phoneticPr fontId="11" type="noConversion"/>
  </si>
  <si>
    <t>登山-雨具（雨衣、雨鞋、手机防水套）</t>
    <rPh sb="0" eb="1">
      <t>deng'shan</t>
    </rPh>
    <rPh sb="3" eb="4">
      <t>yu'ju</t>
    </rPh>
    <rPh sb="6" eb="7">
      <t>yu'yi</t>
    </rPh>
    <rPh sb="9" eb="10">
      <t>yu'xie</t>
    </rPh>
    <rPh sb="12" eb="13">
      <t>shou'ji</t>
    </rPh>
    <rPh sb="14" eb="15">
      <t>fang'shui</t>
    </rPh>
    <rPh sb="16" eb="17">
      <t>tao</t>
    </rPh>
    <phoneticPr fontId="11" type="noConversion"/>
  </si>
  <si>
    <t>登山-登山杖</t>
    <rPh sb="0" eb="1">
      <t>deng'shan</t>
    </rPh>
    <rPh sb="3" eb="4">
      <t>deg'shan'z</t>
    </rPh>
    <phoneticPr fontId="11" type="noConversion"/>
  </si>
  <si>
    <t>登山-头巾</t>
    <rPh sb="0" eb="1">
      <t>deng's</t>
    </rPh>
    <rPh sb="3" eb="4">
      <t>tou'jin</t>
    </rPh>
    <phoneticPr fontId="11" type="noConversion"/>
  </si>
  <si>
    <t>会议-桌卡架</t>
    <rPh sb="0" eb="1">
      <t>hui'yi</t>
    </rPh>
    <rPh sb="3" eb="4">
      <t>zhuo'ka</t>
    </rPh>
    <rPh sb="5" eb="6">
      <t>jia'zi</t>
    </rPh>
    <phoneticPr fontId="11" type="noConversion"/>
  </si>
  <si>
    <t>伴手礼</t>
    <phoneticPr fontId="11" type="noConversion"/>
  </si>
  <si>
    <t>晚宴mingle-桌布</t>
    <rPh sb="0" eb="1">
      <t>wan'yan</t>
    </rPh>
    <rPh sb="9" eb="10">
      <t>zhuo'bu</t>
    </rPh>
    <phoneticPr fontId="11" type="noConversion"/>
  </si>
  <si>
    <t>地址挂牌</t>
    <rPh sb="0" eb="1">
      <t>di'zhi</t>
    </rPh>
    <rPh sb="2" eb="3">
      <t>gua'pai</t>
    </rPh>
    <phoneticPr fontId="11" type="noConversion"/>
  </si>
  <si>
    <t>个</t>
    <rPh sb="0" eb="1">
      <t>g'r</t>
    </rPh>
    <phoneticPr fontId="11" type="noConversion"/>
  </si>
  <si>
    <t>咸亨酒家-桌餐</t>
    <rPh sb="5" eb="6">
      <t>zhuo'can</t>
    </rPh>
    <phoneticPr fontId="11" type="noConversion"/>
  </si>
  <si>
    <t>咸亨酒家-奶茶</t>
    <rPh sb="5" eb="6">
      <t>nai'cha</t>
    </rPh>
    <phoneticPr fontId="11" type="noConversion"/>
  </si>
  <si>
    <t>壶</t>
    <rPh sb="0" eb="1">
      <t>hu</t>
    </rPh>
    <phoneticPr fontId="11" type="noConversion"/>
  </si>
  <si>
    <t>咸亨酒家-桌餐加餐</t>
    <rPh sb="5" eb="6">
      <t>zhuo'can</t>
    </rPh>
    <rPh sb="7" eb="8">
      <t>jia'can</t>
    </rPh>
    <phoneticPr fontId="11" type="noConversion"/>
  </si>
  <si>
    <t>咸亨酒家-桌餐加黄酒</t>
    <rPh sb="5" eb="6">
      <t>zhuo'can</t>
    </rPh>
    <rPh sb="7" eb="8">
      <t>jia'can</t>
    </rPh>
    <rPh sb="8" eb="9">
      <t>huang'jiu</t>
    </rPh>
    <phoneticPr fontId="11" type="noConversion"/>
  </si>
  <si>
    <t>快递费用</t>
    <rPh sb="0" eb="1">
      <t>kuai'di</t>
    </rPh>
    <rPh sb="2" eb="3">
      <t>fei'y</t>
    </rPh>
    <phoneticPr fontId="11" type="noConversion"/>
  </si>
  <si>
    <t>物料及客人遗留物品</t>
    <rPh sb="0" eb="1">
      <t>wu'liao</t>
    </rPh>
    <rPh sb="2" eb="3">
      <t>ji</t>
    </rPh>
    <rPh sb="3" eb="4">
      <t>ke'ren</t>
    </rPh>
    <rPh sb="5" eb="6">
      <t>yi'liu</t>
    </rPh>
    <rPh sb="7" eb="8">
      <t>wu'p</t>
    </rPh>
    <phoneticPr fontId="11" type="noConversion"/>
  </si>
  <si>
    <t>炉峰禅寺</t>
    <phoneticPr fontId="11" type="noConversion"/>
  </si>
  <si>
    <t>酒坛绘制老师</t>
    <rPh sb="0" eb="1">
      <t>jiu'tan</t>
    </rPh>
    <rPh sb="2" eb="3">
      <t>hui'zh</t>
    </rPh>
    <rPh sb="4" eb="5">
      <t>lao'shi</t>
    </rPh>
    <phoneticPr fontId="11" type="noConversion"/>
  </si>
  <si>
    <t>晚宴mingle</t>
    <rPh sb="0" eb="1">
      <t>wan'yan</t>
    </rPh>
    <phoneticPr fontId="11" type="noConversion"/>
  </si>
  <si>
    <t>米</t>
    <rPh sb="0" eb="1">
      <t>mi</t>
    </rPh>
    <phoneticPr fontId="11" type="noConversion"/>
  </si>
  <si>
    <t>接机人员</t>
    <rPh sb="0" eb="1">
      <t>jie'ji</t>
    </rPh>
    <rPh sb="2" eb="3">
      <t>ren'yuan</t>
    </rPh>
    <phoneticPr fontId="11" type="noConversion"/>
  </si>
  <si>
    <t>接站人员</t>
    <rPh sb="0" eb="1">
      <t>jie'ji</t>
    </rPh>
    <rPh sb="1" eb="2">
      <t>zhan</t>
    </rPh>
    <rPh sb="2" eb="3">
      <t>ren'yuan</t>
    </rPh>
    <phoneticPr fontId="11" type="noConversion"/>
  </si>
  <si>
    <t>兼职</t>
    <rPh sb="0" eb="1">
      <t>jian'zhi</t>
    </rPh>
    <phoneticPr fontId="11" type="noConversion"/>
  </si>
  <si>
    <t>天</t>
    <rPh sb="0" eb="1">
      <t>tian</t>
    </rPh>
    <phoneticPr fontId="11" type="noConversion"/>
  </si>
  <si>
    <t>车</t>
    <phoneticPr fontId="11" type="noConversion"/>
  </si>
  <si>
    <t>车</t>
    <phoneticPr fontId="11" type="noConversion"/>
  </si>
  <si>
    <t xml:space="preserve">4月16日 </t>
    <rPh sb="1" eb="2">
      <t>yue</t>
    </rPh>
    <rPh sb="4" eb="5">
      <t>ri</t>
    </rPh>
    <phoneticPr fontId="11" type="noConversion"/>
  </si>
  <si>
    <t>GL8 接机+包车一天</t>
    <rPh sb="4" eb="5">
      <t>jie'ji</t>
    </rPh>
    <phoneticPr fontId="11" type="noConversion"/>
  </si>
  <si>
    <t>GL8 包车一天</t>
    <phoneticPr fontId="11" type="noConversion"/>
  </si>
  <si>
    <t>GL8 杭州市区-酒店</t>
    <phoneticPr fontId="11" type="noConversion"/>
  </si>
  <si>
    <t>GL8 酒店-高铁</t>
    <phoneticPr fontId="11" type="noConversion"/>
  </si>
  <si>
    <t>GL8 市区用车</t>
    <phoneticPr fontId="11" type="noConversion"/>
  </si>
  <si>
    <t>GL8 包车</t>
    <phoneticPr fontId="11" type="noConversion"/>
  </si>
  <si>
    <t>4月19日</t>
    <rPh sb="1" eb="2">
      <t>yue</t>
    </rPh>
    <rPh sb="4" eb="5">
      <t>r</t>
    </rPh>
    <phoneticPr fontId="11" type="noConversion"/>
  </si>
  <si>
    <t>SPA</t>
    <phoneticPr fontId="11" type="noConversion"/>
  </si>
  <si>
    <t>小时</t>
    <rPh sb="0" eb="1">
      <t>xiao'shi</t>
    </rPh>
    <phoneticPr fontId="11" type="noConversion"/>
  </si>
  <si>
    <t>含个人所得税</t>
    <rPh sb="0" eb="1">
      <t>han</t>
    </rPh>
    <rPh sb="1" eb="2">
      <t>ge'ren</t>
    </rPh>
    <rPh sb="3" eb="4">
      <t>suo'de'shui</t>
    </rPh>
    <phoneticPr fontId="11" type="noConversion"/>
  </si>
  <si>
    <t>会议-巴黎水</t>
    <rPh sb="0" eb="1">
      <t>hui'yi</t>
    </rPh>
    <rPh sb="3" eb="4">
      <t>ba'li'shui</t>
    </rPh>
    <phoneticPr fontId="11" type="noConversion"/>
  </si>
  <si>
    <t>GL8 包车加时</t>
    <rPh sb="6" eb="7">
      <t>jia'shi</t>
    </rPh>
    <phoneticPr fontId="11" type="noConversion"/>
  </si>
  <si>
    <t>时</t>
    <rPh sb="0" eb="1">
      <t>shi</t>
    </rPh>
    <phoneticPr fontId="11" type="noConversion"/>
  </si>
  <si>
    <t>GL8 包车加时（9:00 22:00 4h）</t>
    <rPh sb="6" eb="7">
      <t>jia'shi</t>
    </rPh>
    <phoneticPr fontId="11" type="noConversion"/>
  </si>
  <si>
    <t>GL8 包车
 （1车8:00-21:00 1车14:00-21:00）</t>
    <rPh sb="10" eb="11">
      <t>che</t>
    </rPh>
    <rPh sb="23" eb="24">
      <t>che</t>
    </rPh>
    <phoneticPr fontId="11" type="noConversion"/>
  </si>
  <si>
    <t>GL8 酒店—杭州机场</t>
    <rPh sb="7" eb="8">
      <t>hang'z</t>
    </rPh>
    <phoneticPr fontId="11" type="noConversion"/>
  </si>
  <si>
    <t>GL8 杭州机场-酒店</t>
    <phoneticPr fontId="11" type="noConversion"/>
  </si>
  <si>
    <t>GL8 绍兴高铁-酒店</t>
    <rPh sb="6" eb="7">
      <t>gao'tie</t>
    </rPh>
    <phoneticPr fontId="11" type="noConversion"/>
  </si>
  <si>
    <t>GL8 酒店-杭州机场</t>
    <rPh sb="4" eb="5">
      <t>jiu'dian</t>
    </rPh>
    <rPh sb="7" eb="8">
      <t>hang'z</t>
    </rPh>
    <phoneticPr fontId="11" type="noConversion"/>
  </si>
  <si>
    <t>GL8 杭州机场-酒店</t>
    <rPh sb="4" eb="5">
      <t>hang'z</t>
    </rPh>
    <rPh sb="9" eb="10">
      <t>jiu'idan</t>
    </rPh>
    <phoneticPr fontId="11" type="noConversion"/>
  </si>
  <si>
    <t>GL8 绍兴市区-机场（许晓辉）</t>
    <rPh sb="6" eb="7">
      <t>shi'qu</t>
    </rPh>
    <rPh sb="12" eb="13">
      <t>xu'xiao'hui</t>
    </rPh>
    <phoneticPr fontId="11" type="noConversion"/>
  </si>
  <si>
    <t>餐饮费用合计</t>
    <phoneticPr fontId="11" type="noConversion"/>
  </si>
  <si>
    <t>阳明观象台场地</t>
    <rPh sb="2" eb="3">
      <t>guan'xiang'tai</t>
    </rPh>
    <phoneticPr fontId="11" type="noConversion"/>
  </si>
  <si>
    <t>导游（18日）</t>
    <phoneticPr fontId="11" type="noConversion"/>
  </si>
  <si>
    <t>接机-充电宝</t>
    <rPh sb="0" eb="1">
      <t>jie'ji</t>
    </rPh>
    <rPh sb="3" eb="4">
      <t>chong'dian'b</t>
    </rPh>
    <phoneticPr fontId="11" type="noConversion"/>
  </si>
  <si>
    <t>登山-水果</t>
    <rPh sb="0" eb="1">
      <t>deng's</t>
    </rPh>
    <rPh sb="3" eb="4">
      <t>shui'guo</t>
    </rPh>
    <phoneticPr fontId="11" type="noConversion"/>
  </si>
  <si>
    <t>登山-能量包</t>
    <rPh sb="0" eb="1">
      <t>deng'shan</t>
    </rPh>
    <rPh sb="3" eb="4">
      <t>neng'liang'bao</t>
    </rPh>
    <phoneticPr fontId="11" type="noConversion"/>
  </si>
  <si>
    <t>登山-防晒霜</t>
    <rPh sb="0" eb="1">
      <t>deng's</t>
    </rPh>
    <rPh sb="3" eb="4">
      <t>fang'shai's</t>
    </rPh>
    <phoneticPr fontId="11" type="noConversion"/>
  </si>
  <si>
    <t>20日</t>
    <rPh sb="2" eb="3">
      <t>ri</t>
    </rPh>
    <phoneticPr fontId="11" type="noConversion"/>
  </si>
  <si>
    <t>阳明-折扇</t>
    <rPh sb="0" eb="1">
      <t>yang'mign</t>
    </rPh>
    <rPh sb="3" eb="4">
      <t>zhe'shan</t>
    </rPh>
    <phoneticPr fontId="11" type="noConversion"/>
  </si>
  <si>
    <t>药品</t>
    <phoneticPr fontId="11" type="noConversion"/>
  </si>
  <si>
    <t>康辉</t>
    <rPh sb="0" eb="1">
      <t>kang hhui</t>
    </rPh>
    <phoneticPr fontId="11" type="noConversion"/>
  </si>
  <si>
    <t>康辉</t>
    <rPh sb="0" eb="1">
      <t>kang hui</t>
    </rPh>
    <phoneticPr fontId="11" type="noConversion"/>
  </si>
  <si>
    <t>郭燕雷</t>
    <rPh sb="0" eb="1">
      <t>guo yan lei</t>
    </rPh>
    <phoneticPr fontId="11" type="noConversion"/>
  </si>
  <si>
    <t>高铁</t>
    <rPh sb="0" eb="1">
      <t>gao tie</t>
    </rPh>
    <phoneticPr fontId="11" type="noConversion"/>
  </si>
  <si>
    <t>G165</t>
    <phoneticPr fontId="11" type="noConversion"/>
  </si>
  <si>
    <t>北京南-绍兴北</t>
    <rPh sb="0" eb="1">
      <t>bei jing</t>
    </rPh>
    <rPh sb="2" eb="3">
      <t>nan</t>
    </rPh>
    <rPh sb="4" eb="5">
      <t>shao xing bei</t>
    </rPh>
    <phoneticPr fontId="11" type="noConversion"/>
  </si>
  <si>
    <t>G7517</t>
    <phoneticPr fontId="11" type="noConversion"/>
  </si>
  <si>
    <t>上海虹桥-绍兴北</t>
    <rPh sb="0" eb="1">
      <t>shang hai</t>
    </rPh>
    <rPh sb="2" eb="3">
      <t>hogn qiao</t>
    </rPh>
    <rPh sb="5" eb="6">
      <t>shao xing bei</t>
    </rPh>
    <phoneticPr fontId="11" type="noConversion"/>
  </si>
  <si>
    <t>活动去程</t>
    <rPh sb="0" eb="1">
      <t>hud oong</t>
    </rPh>
    <rPh sb="2" eb="3">
      <t>qu cheng</t>
    </rPh>
    <phoneticPr fontId="11" type="noConversion"/>
  </si>
  <si>
    <t>高原</t>
    <rPh sb="0" eb="1">
      <t>gao yu yan</t>
    </rPh>
    <rPh sb="1" eb="2">
      <t>yuan</t>
    </rPh>
    <phoneticPr fontId="11" type="noConversion"/>
  </si>
  <si>
    <t>G7508</t>
    <phoneticPr fontId="11" type="noConversion"/>
  </si>
  <si>
    <t>绍兴北-上海虹桥</t>
    <rPh sb="0" eb="1">
      <t>shao xing</t>
    </rPh>
    <rPh sb="2" eb="3">
      <t>bei</t>
    </rPh>
    <rPh sb="4" eb="5">
      <t>shang hai</t>
    </rPh>
    <rPh sb="6" eb="7">
      <t>hogn qiao</t>
    </rPh>
    <phoneticPr fontId="11" type="noConversion"/>
  </si>
  <si>
    <t>G1660</t>
    <phoneticPr fontId="11" type="noConversion"/>
  </si>
  <si>
    <t>第二次踩点去程</t>
    <rPh sb="0" eb="1">
      <t>di er ci</t>
    </rPh>
    <rPh sb="3" eb="4">
      <t>cai d</t>
    </rPh>
    <rPh sb="5" eb="6">
      <t>qu cheng</t>
    </rPh>
    <phoneticPr fontId="11" type="noConversion"/>
  </si>
  <si>
    <t>第二次踩点返程</t>
    <rPh sb="0" eb="1">
      <t>di er ci</t>
    </rPh>
    <rPh sb="3" eb="4">
      <t>cai d</t>
    </rPh>
    <rPh sb="5" eb="6">
      <t>fan ccheng</t>
    </rPh>
    <phoneticPr fontId="11" type="noConversion"/>
  </si>
  <si>
    <t xml:space="preserve">2019-04-18 10:30, 12:55  </t>
  </si>
  <si>
    <t xml:space="preserve">MU5132 </t>
  </si>
  <si>
    <t>康辉</t>
    <phoneticPr fontId="11" type="noConversion"/>
  </si>
  <si>
    <t>飞机</t>
    <phoneticPr fontId="11" type="noConversion"/>
  </si>
  <si>
    <t>活动返程</t>
    <rPh sb="2" eb="3">
      <t>fan'c</t>
    </rPh>
    <phoneticPr fontId="11" type="noConversion"/>
  </si>
  <si>
    <t>第一次踩点去程</t>
    <rPh sb="0" eb="1">
      <t>di yi ci</t>
    </rPh>
    <rPh sb="3" eb="4">
      <t>cai d</t>
    </rPh>
    <rPh sb="5" eb="6">
      <t>qu'cheng</t>
    </rPh>
    <phoneticPr fontId="11" type="noConversion"/>
  </si>
  <si>
    <t>第一次踩点返程</t>
    <rPh sb="0" eb="1">
      <t>di yi ci</t>
    </rPh>
    <rPh sb="3" eb="4">
      <t>cai d</t>
    </rPh>
    <rPh sb="5" eb="6">
      <t>fan'c</t>
    </rPh>
    <phoneticPr fontId="11" type="noConversion"/>
  </si>
  <si>
    <t>项</t>
    <rPh sb="0" eb="1">
      <t>xiang</t>
    </rPh>
    <phoneticPr fontId="11" type="noConversion"/>
  </si>
  <si>
    <t>详见明细</t>
    <rPh sb="0" eb="1">
      <t>xiang'jian</t>
    </rPh>
    <rPh sb="2" eb="3">
      <t>ming'xi</t>
    </rPh>
    <phoneticPr fontId="11" type="noConversion"/>
  </si>
  <si>
    <t>场</t>
    <phoneticPr fontId="11" type="noConversion"/>
  </si>
  <si>
    <t>登山项目</t>
    <rPh sb="0" eb="1">
      <t>deng's</t>
    </rPh>
    <rPh sb="2" eb="3">
      <t>xiang'mu</t>
    </rPh>
    <phoneticPr fontId="11" type="noConversion"/>
  </si>
  <si>
    <t>前期定制路线踩点及定制</t>
    <rPh sb="0" eb="1">
      <t>qian'qi</t>
    </rPh>
    <rPh sb="2" eb="3">
      <t>ding'zhi</t>
    </rPh>
    <rPh sb="4" eb="5">
      <t>lu'xian</t>
    </rPh>
    <rPh sb="6" eb="7">
      <t>cai'dian</t>
    </rPh>
    <rPh sb="8" eb="9">
      <t>ji</t>
    </rPh>
    <rPh sb="9" eb="10">
      <t>ding'zhi</t>
    </rPh>
    <phoneticPr fontId="11" type="noConversion"/>
  </si>
  <si>
    <t>现场向导</t>
    <rPh sb="0" eb="1">
      <t>xian'c</t>
    </rPh>
    <rPh sb="2" eb="3">
      <t>xiang'dao</t>
    </rPh>
    <phoneticPr fontId="11" type="noConversion"/>
  </si>
  <si>
    <t>18日-欢迎晚宴</t>
    <rPh sb="2" eb="3">
      <t>ri</t>
    </rPh>
    <phoneticPr fontId="11" type="noConversion"/>
  </si>
  <si>
    <t>19日-自助午餐</t>
    <rPh sb="2" eb="3">
      <t>ri</t>
    </rPh>
    <rPh sb="4" eb="5">
      <t>zi'zhu</t>
    </rPh>
    <phoneticPr fontId="11" type="noConversion"/>
  </si>
  <si>
    <t>19日-晚宴</t>
    <rPh sb="2" eb="3">
      <t>ri</t>
    </rPh>
    <phoneticPr fontId="11" type="noConversion"/>
  </si>
  <si>
    <t>19日-晚宴单点</t>
    <rPh sb="2" eb="3">
      <t>ri</t>
    </rPh>
    <rPh sb="6" eb="7">
      <t>dan'dian</t>
    </rPh>
    <phoneticPr fontId="11" type="noConversion"/>
  </si>
  <si>
    <t>18日-成茶馆</t>
    <rPh sb="4" eb="5">
      <t>cheng</t>
    </rPh>
    <rPh sb="5" eb="6">
      <t>cha'guan</t>
    </rPh>
    <phoneticPr fontId="11" type="noConversion"/>
  </si>
  <si>
    <t>19日-成茶馆</t>
    <rPh sb="4" eb="5">
      <t>cheng</t>
    </rPh>
    <rPh sb="5" eb="6">
      <t>cha'guan</t>
    </rPh>
    <phoneticPr fontId="11" type="noConversion"/>
  </si>
  <si>
    <t>19日-成茶馆-评书茶点</t>
    <rPh sb="4" eb="5">
      <t>cheng</t>
    </rPh>
    <rPh sb="5" eb="6">
      <t>cha'guan</t>
    </rPh>
    <rPh sb="8" eb="9">
      <t>ping'shu</t>
    </rPh>
    <rPh sb="10" eb="11">
      <t>cha</t>
    </rPh>
    <rPh sb="11" eb="12">
      <t>dian</t>
    </rPh>
    <phoneticPr fontId="11" type="noConversion"/>
  </si>
  <si>
    <t>20日-欢送晚宴</t>
    <phoneticPr fontId="11" type="noConversion"/>
  </si>
  <si>
    <t>20日-午餐</t>
    <phoneticPr fontId="11" type="noConversion"/>
  </si>
  <si>
    <t>20日-午餐单点</t>
    <rPh sb="6" eb="7">
      <t>dan'dian</t>
    </rPh>
    <phoneticPr fontId="11" type="noConversion"/>
  </si>
  <si>
    <t>次</t>
    <phoneticPr fontId="11" type="noConversion"/>
  </si>
  <si>
    <t>杯</t>
    <rPh sb="0" eb="1">
      <t>bei</t>
    </rPh>
    <phoneticPr fontId="11" type="noConversion"/>
  </si>
  <si>
    <t>改装豪华考斯特</t>
    <rPh sb="0" eb="1">
      <t>gai'zhuang</t>
    </rPh>
    <rPh sb="2" eb="3">
      <t>hao'hua</t>
    </rPh>
    <phoneticPr fontId="11" type="noConversion"/>
  </si>
  <si>
    <t>包车改装考斯特豪华接机费用</t>
    <rPh sb="0" eb="1">
      <t>bao'che</t>
    </rPh>
    <rPh sb="2" eb="3">
      <t>gai'zhuagn</t>
    </rPh>
    <rPh sb="7" eb="8">
      <t>hao'hua</t>
    </rPh>
    <rPh sb="9" eb="10">
      <t>jie'ji</t>
    </rPh>
    <rPh sb="11" eb="12">
      <t>fei'y</t>
    </rPh>
    <phoneticPr fontId="11" type="noConversion"/>
  </si>
  <si>
    <t>改装豪华考斯特加时（8:30 22:30 5h）</t>
    <rPh sb="7" eb="8">
      <t>jia'shi</t>
    </rPh>
    <phoneticPr fontId="11" type="noConversion"/>
  </si>
  <si>
    <t>LOGO圆贴</t>
    <phoneticPr fontId="11" type="noConversion"/>
  </si>
  <si>
    <t>黄酒绘制</t>
    <rPh sb="0" eb="1">
      <t>huang'jiu</t>
    </rPh>
    <rPh sb="2" eb="3">
      <t>hui'zhi</t>
    </rPh>
    <phoneticPr fontId="11" type="noConversion"/>
  </si>
  <si>
    <t>武夷山东-上饶
（至绍兴无票）</t>
    <rPh sb="0" eb="1">
      <t>wu yi shan</t>
    </rPh>
    <rPh sb="3" eb="4">
      <t>dong</t>
    </rPh>
    <rPh sb="5" eb="6">
      <t>shang rao</t>
    </rPh>
    <rPh sb="9" eb="10">
      <t>zhi</t>
    </rPh>
    <rPh sb="10" eb="11">
      <t>shao'xing</t>
    </rPh>
    <rPh sb="12" eb="13">
      <t>wu'p</t>
    </rPh>
    <phoneticPr fontId="11" type="noConversion"/>
  </si>
  <si>
    <t>会议-录音笔</t>
    <rPh sb="0" eb="1">
      <t>hui'yi</t>
    </rPh>
    <rPh sb="3" eb="4">
      <t>lu'yin'bi</t>
    </rPh>
    <phoneticPr fontId="11" type="noConversion"/>
  </si>
  <si>
    <t>登山-备品、食品、水果、水</t>
    <rPh sb="0" eb="1">
      <t>deng'shan</t>
    </rPh>
    <rPh sb="3" eb="4">
      <t>bei'p</t>
    </rPh>
    <rPh sb="6" eb="7">
      <t>shi'p</t>
    </rPh>
    <rPh sb="9" eb="10">
      <t>shui'guo</t>
    </rPh>
    <rPh sb="12" eb="13">
      <t>shui</t>
    </rPh>
    <phoneticPr fontId="11" type="noConversion"/>
  </si>
  <si>
    <t>接机牌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</si>
</sst>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¥#,##0_);[Red]\(\¥#,##0\)"/>
    <numFmt numFmtId="177" formatCode="0_);[Red]\(0\)"/>
    <numFmt numFmtId="178" formatCode="\¥#,##0.00_);[Red]\(\¥#,##0.00\)"/>
    <numFmt numFmtId="179" formatCode="0_);\(0\)"/>
    <numFmt numFmtId="180" formatCode="0.00_);[Red]\(0.00\)"/>
  </numFmts>
  <fonts count="28" x14ac:knownFonts="1">
    <font>
      <sz val="11"/>
      <color theme="1"/>
      <name val="DengXian"/>
      <charset val="134"/>
      <scheme val="minor"/>
    </font>
    <font>
      <sz val="12"/>
      <name val="微软雅黑"/>
      <family val="3"/>
      <charset val="134"/>
    </font>
    <font>
      <b/>
      <sz val="12"/>
      <name val="微软雅黑"/>
      <family val="3"/>
      <charset val="134"/>
    </font>
    <font>
      <b/>
      <sz val="14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u/>
      <sz val="11"/>
      <color theme="10"/>
      <name val="DengXian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name val="微软雅黑"/>
      <family val="3"/>
      <charset val="134"/>
    </font>
    <font>
      <sz val="12"/>
      <name val="宋体"/>
      <family val="3"/>
      <charset val="134"/>
    </font>
    <font>
      <sz val="9"/>
      <name val="DengXian"/>
      <family val="3"/>
      <charset val="134"/>
      <scheme val="minor"/>
    </font>
    <font>
      <u/>
      <sz val="10"/>
      <color theme="10"/>
      <name val="DengXian"/>
      <family val="3"/>
      <charset val="134"/>
      <scheme val="minor"/>
    </font>
    <font>
      <b/>
      <sz val="10"/>
      <color rgb="FF000000"/>
      <name val="微软雅黑"/>
      <family val="3"/>
      <charset val="134"/>
    </font>
    <font>
      <sz val="10"/>
      <color rgb="FF000000"/>
      <name val="微软雅黑"/>
      <family val="3"/>
      <charset val="134"/>
    </font>
    <font>
      <sz val="10"/>
      <color rgb="FFFF0000"/>
      <name val="微软雅黑"/>
      <family val="3"/>
      <charset val="134"/>
    </font>
    <font>
      <b/>
      <sz val="10"/>
      <color indexed="10"/>
      <name val="微软雅黑"/>
      <family val="3"/>
      <charset val="134"/>
    </font>
    <font>
      <b/>
      <sz val="12"/>
      <color theme="1"/>
      <name val="Arial Unicode MS"/>
      <family val="2"/>
      <charset val="134"/>
    </font>
    <font>
      <b/>
      <sz val="11"/>
      <color theme="1"/>
      <name val="Arial Unicode MS"/>
      <family val="2"/>
      <charset val="134"/>
    </font>
    <font>
      <sz val="11"/>
      <name val="Arial Unicode MS"/>
      <family val="2"/>
      <charset val="134"/>
    </font>
    <font>
      <sz val="10"/>
      <name val="Arial"/>
      <family val="2"/>
    </font>
    <font>
      <sz val="11"/>
      <color theme="1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b/>
      <sz val="11"/>
      <name val="Arial Unicode MS"/>
      <family val="2"/>
      <charset val="134"/>
    </font>
    <font>
      <u/>
      <sz val="11"/>
      <color theme="11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sz val="11"/>
      <color rgb="FFFF0000"/>
      <name val="Abadi MT Condensed Extra Bold"/>
    </font>
    <font>
      <sz val="11"/>
      <name val="DengXian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10" fillId="0" borderId="0"/>
    <xf numFmtId="0" fontId="20" fillId="0" borderId="0" applyNumberFormat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8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vertical="center" wrapText="1"/>
    </xf>
    <xf numFmtId="9" fontId="1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179" fontId="18" fillId="3" borderId="1" xfId="0" applyNumberFormat="1" applyFont="1" applyFill="1" applyBorder="1" applyAlignment="1">
      <alignment horizontal="center" vertical="center" wrapText="1"/>
    </xf>
    <xf numFmtId="180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179" fontId="19" fillId="2" borderId="1" xfId="4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179" fontId="19" fillId="0" borderId="1" xfId="4" applyNumberFormat="1" applyFont="1" applyFill="1" applyBorder="1" applyAlignment="1">
      <alignment horizontal="center" vertical="center"/>
    </xf>
    <xf numFmtId="180" fontId="21" fillId="0" borderId="1" xfId="0" applyNumberFormat="1" applyFont="1" applyBorder="1" applyAlignment="1">
      <alignment horizontal="center" vertical="center"/>
    </xf>
    <xf numFmtId="180" fontId="19" fillId="0" borderId="1" xfId="4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0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80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21" fillId="0" borderId="1" xfId="0" applyNumberFormat="1" applyFont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/>
    </xf>
    <xf numFmtId="179" fontId="19" fillId="5" borderId="1" xfId="4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180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9" fillId="6" borderId="1" xfId="4" applyFont="1" applyFill="1" applyBorder="1" applyAlignment="1">
      <alignment horizontal="center" vertical="center"/>
    </xf>
    <xf numFmtId="179" fontId="19" fillId="6" borderId="1" xfId="4" applyNumberFormat="1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80" fontId="19" fillId="5" borderId="1" xfId="4" applyNumberFormat="1" applyFont="1" applyFill="1" applyBorder="1" applyAlignment="1">
      <alignment horizontal="center" vertical="center"/>
    </xf>
    <xf numFmtId="180" fontId="21" fillId="5" borderId="0" xfId="0" applyNumberFormat="1" applyFont="1" applyFill="1" applyBorder="1" applyAlignment="1">
      <alignment horizontal="center" vertical="center"/>
    </xf>
    <xf numFmtId="180" fontId="21" fillId="5" borderId="7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19" fillId="0" borderId="1" xfId="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179" fontId="19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49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2" fontId="19" fillId="0" borderId="1" xfId="4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180" fontId="21" fillId="2" borderId="5" xfId="0" applyNumberFormat="1" applyFont="1" applyFill="1" applyBorder="1" applyAlignment="1">
      <alignment horizontal="center" vertical="center"/>
    </xf>
    <xf numFmtId="180" fontId="21" fillId="2" borderId="7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80" fontId="22" fillId="0" borderId="5" xfId="0" applyNumberFormat="1" applyFont="1" applyBorder="1" applyAlignment="1">
      <alignment horizontal="center" vertical="center"/>
    </xf>
    <xf numFmtId="180" fontId="22" fillId="0" borderId="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21" fillId="0" borderId="5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5" xfId="0" applyNumberFormat="1" applyFont="1" applyBorder="1" applyAlignment="1">
      <alignment horizontal="center" vertical="center"/>
    </xf>
    <xf numFmtId="180" fontId="21" fillId="0" borderId="7" xfId="0" applyNumberFormat="1" applyFont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179" fontId="21" fillId="0" borderId="7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179" fontId="19" fillId="0" borderId="7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80" fontId="19" fillId="2" borderId="5" xfId="4" applyNumberFormat="1" applyFont="1" applyFill="1" applyBorder="1" applyAlignment="1">
      <alignment horizontal="center" vertical="center"/>
    </xf>
    <xf numFmtId="180" fontId="19" fillId="2" borderId="7" xfId="4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180" fontId="19" fillId="0" borderId="5" xfId="4" applyNumberFormat="1" applyFont="1" applyFill="1" applyBorder="1" applyAlignment="1">
      <alignment horizontal="center" vertical="center"/>
    </xf>
    <xf numFmtId="180" fontId="19" fillId="0" borderId="7" xfId="4" applyNumberFormat="1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 wrapText="1"/>
    </xf>
  </cellXfs>
  <cellStyles count="9">
    <cellStyle name="0,0_x000d__x000a_NA_x000d__x000a_" xfId="2"/>
    <cellStyle name="常规" xfId="0" builtinId="0"/>
    <cellStyle name="常规 10" xfId="4"/>
    <cellStyle name="常规 2" xfId="3"/>
    <cellStyle name="超链接" xfId="1" builtinId="8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830385</xdr:colOff>
      <xdr:row>1</xdr:row>
      <xdr:rowOff>6091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923" y="0"/>
          <a:ext cx="830385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B1:K140"/>
  <sheetViews>
    <sheetView tabSelected="1" topLeftCell="A129" zoomScaleNormal="130" zoomScalePageLayoutView="130" workbookViewId="0">
      <selection activeCell="C25" sqref="C25:I25"/>
    </sheetView>
  </sheetViews>
  <sheetFormatPr baseColWidth="10" defaultColWidth="9" defaultRowHeight="15" x14ac:dyDescent="0.2"/>
  <cols>
    <col min="1" max="1" width="2.83203125" customWidth="1"/>
    <col min="2" max="2" width="12.1640625" customWidth="1"/>
    <col min="3" max="3" width="32.83203125" customWidth="1"/>
    <col min="4" max="4" width="36.1640625" bestFit="1" customWidth="1"/>
    <col min="5" max="5" width="12.6640625" bestFit="1" customWidth="1"/>
    <col min="6" max="6" width="14.83203125" bestFit="1" customWidth="1"/>
    <col min="7" max="7" width="6.33203125" bestFit="1" customWidth="1"/>
    <col min="8" max="8" width="11" customWidth="1"/>
    <col min="9" max="9" width="11.6640625" bestFit="1" customWidth="1"/>
    <col min="10" max="10" width="17.33203125" customWidth="1"/>
    <col min="11" max="11" width="16.5" bestFit="1" customWidth="1"/>
    <col min="12" max="12" width="12.5" customWidth="1"/>
    <col min="255" max="255" width="2.83203125" customWidth="1"/>
    <col min="256" max="256" width="9" customWidth="1"/>
    <col min="257" max="257" width="12.6640625" customWidth="1"/>
    <col min="258" max="258" width="11.5" customWidth="1"/>
    <col min="259" max="259" width="10.1640625" customWidth="1"/>
    <col min="260" max="260" width="18.1640625" customWidth="1"/>
    <col min="261" max="261" width="10.33203125" customWidth="1"/>
    <col min="262" max="263" width="8.83203125" customWidth="1"/>
    <col min="264" max="264" width="13.5" customWidth="1"/>
    <col min="265" max="265" width="12.6640625" customWidth="1"/>
    <col min="266" max="266" width="11.33203125" customWidth="1"/>
    <col min="267" max="267" width="12.6640625" customWidth="1"/>
    <col min="268" max="268" width="12.5" customWidth="1"/>
    <col min="511" max="511" width="2.83203125" customWidth="1"/>
    <col min="512" max="512" width="9" customWidth="1"/>
    <col min="513" max="513" width="12.6640625" customWidth="1"/>
    <col min="514" max="514" width="11.5" customWidth="1"/>
    <col min="515" max="515" width="10.1640625" customWidth="1"/>
    <col min="516" max="516" width="18.1640625" customWidth="1"/>
    <col min="517" max="517" width="10.33203125" customWidth="1"/>
    <col min="518" max="519" width="8.83203125" customWidth="1"/>
    <col min="520" max="520" width="13.5" customWidth="1"/>
    <col min="521" max="521" width="12.6640625" customWidth="1"/>
    <col min="522" max="522" width="11.33203125" customWidth="1"/>
    <col min="523" max="523" width="12.6640625" customWidth="1"/>
    <col min="524" max="524" width="12.5" customWidth="1"/>
    <col min="767" max="767" width="2.83203125" customWidth="1"/>
    <col min="768" max="768" width="9" customWidth="1"/>
    <col min="769" max="769" width="12.6640625" customWidth="1"/>
    <col min="770" max="770" width="11.5" customWidth="1"/>
    <col min="771" max="771" width="10.1640625" customWidth="1"/>
    <col min="772" max="772" width="18.1640625" customWidth="1"/>
    <col min="773" max="773" width="10.33203125" customWidth="1"/>
    <col min="774" max="775" width="8.83203125" customWidth="1"/>
    <col min="776" max="776" width="13.5" customWidth="1"/>
    <col min="777" max="777" width="12.6640625" customWidth="1"/>
    <col min="778" max="778" width="11.33203125" customWidth="1"/>
    <col min="779" max="779" width="12.6640625" customWidth="1"/>
    <col min="780" max="780" width="12.5" customWidth="1"/>
    <col min="1023" max="1023" width="2.83203125" customWidth="1"/>
    <col min="1024" max="1024" width="9" customWidth="1"/>
    <col min="1025" max="1025" width="12.6640625" customWidth="1"/>
    <col min="1026" max="1026" width="11.5" customWidth="1"/>
    <col min="1027" max="1027" width="10.1640625" customWidth="1"/>
    <col min="1028" max="1028" width="18.1640625" customWidth="1"/>
    <col min="1029" max="1029" width="10.33203125" customWidth="1"/>
    <col min="1030" max="1031" width="8.83203125" customWidth="1"/>
    <col min="1032" max="1032" width="13.5" customWidth="1"/>
    <col min="1033" max="1033" width="12.6640625" customWidth="1"/>
    <col min="1034" max="1034" width="11.33203125" customWidth="1"/>
    <col min="1035" max="1035" width="12.6640625" customWidth="1"/>
    <col min="1036" max="1036" width="12.5" customWidth="1"/>
    <col min="1279" max="1279" width="2.83203125" customWidth="1"/>
    <col min="1280" max="1280" width="9" customWidth="1"/>
    <col min="1281" max="1281" width="12.6640625" customWidth="1"/>
    <col min="1282" max="1282" width="11.5" customWidth="1"/>
    <col min="1283" max="1283" width="10.1640625" customWidth="1"/>
    <col min="1284" max="1284" width="18.1640625" customWidth="1"/>
    <col min="1285" max="1285" width="10.33203125" customWidth="1"/>
    <col min="1286" max="1287" width="8.83203125" customWidth="1"/>
    <col min="1288" max="1288" width="13.5" customWidth="1"/>
    <col min="1289" max="1289" width="12.6640625" customWidth="1"/>
    <col min="1290" max="1290" width="11.33203125" customWidth="1"/>
    <col min="1291" max="1291" width="12.6640625" customWidth="1"/>
    <col min="1292" max="1292" width="12.5" customWidth="1"/>
    <col min="1535" max="1535" width="2.83203125" customWidth="1"/>
    <col min="1536" max="1536" width="9" customWidth="1"/>
    <col min="1537" max="1537" width="12.6640625" customWidth="1"/>
    <col min="1538" max="1538" width="11.5" customWidth="1"/>
    <col min="1539" max="1539" width="10.1640625" customWidth="1"/>
    <col min="1540" max="1540" width="18.1640625" customWidth="1"/>
    <col min="1541" max="1541" width="10.33203125" customWidth="1"/>
    <col min="1542" max="1543" width="8.83203125" customWidth="1"/>
    <col min="1544" max="1544" width="13.5" customWidth="1"/>
    <col min="1545" max="1545" width="12.6640625" customWidth="1"/>
    <col min="1546" max="1546" width="11.33203125" customWidth="1"/>
    <col min="1547" max="1547" width="12.6640625" customWidth="1"/>
    <col min="1548" max="1548" width="12.5" customWidth="1"/>
    <col min="1791" max="1791" width="2.83203125" customWidth="1"/>
    <col min="1792" max="1792" width="9" customWidth="1"/>
    <col min="1793" max="1793" width="12.6640625" customWidth="1"/>
    <col min="1794" max="1794" width="11.5" customWidth="1"/>
    <col min="1795" max="1795" width="10.1640625" customWidth="1"/>
    <col min="1796" max="1796" width="18.1640625" customWidth="1"/>
    <col min="1797" max="1797" width="10.33203125" customWidth="1"/>
    <col min="1798" max="1799" width="8.83203125" customWidth="1"/>
    <col min="1800" max="1800" width="13.5" customWidth="1"/>
    <col min="1801" max="1801" width="12.6640625" customWidth="1"/>
    <col min="1802" max="1802" width="11.33203125" customWidth="1"/>
    <col min="1803" max="1803" width="12.6640625" customWidth="1"/>
    <col min="1804" max="1804" width="12.5" customWidth="1"/>
    <col min="2047" max="2047" width="2.83203125" customWidth="1"/>
    <col min="2048" max="2048" width="9" customWidth="1"/>
    <col min="2049" max="2049" width="12.6640625" customWidth="1"/>
    <col min="2050" max="2050" width="11.5" customWidth="1"/>
    <col min="2051" max="2051" width="10.1640625" customWidth="1"/>
    <col min="2052" max="2052" width="18.1640625" customWidth="1"/>
    <col min="2053" max="2053" width="10.33203125" customWidth="1"/>
    <col min="2054" max="2055" width="8.83203125" customWidth="1"/>
    <col min="2056" max="2056" width="13.5" customWidth="1"/>
    <col min="2057" max="2057" width="12.6640625" customWidth="1"/>
    <col min="2058" max="2058" width="11.33203125" customWidth="1"/>
    <col min="2059" max="2059" width="12.6640625" customWidth="1"/>
    <col min="2060" max="2060" width="12.5" customWidth="1"/>
    <col min="2303" max="2303" width="2.83203125" customWidth="1"/>
    <col min="2304" max="2304" width="9" customWidth="1"/>
    <col min="2305" max="2305" width="12.6640625" customWidth="1"/>
    <col min="2306" max="2306" width="11.5" customWidth="1"/>
    <col min="2307" max="2307" width="10.1640625" customWidth="1"/>
    <col min="2308" max="2308" width="18.1640625" customWidth="1"/>
    <col min="2309" max="2309" width="10.33203125" customWidth="1"/>
    <col min="2310" max="2311" width="8.83203125" customWidth="1"/>
    <col min="2312" max="2312" width="13.5" customWidth="1"/>
    <col min="2313" max="2313" width="12.6640625" customWidth="1"/>
    <col min="2314" max="2314" width="11.33203125" customWidth="1"/>
    <col min="2315" max="2315" width="12.6640625" customWidth="1"/>
    <col min="2316" max="2316" width="12.5" customWidth="1"/>
    <col min="2559" max="2559" width="2.83203125" customWidth="1"/>
    <col min="2560" max="2560" width="9" customWidth="1"/>
    <col min="2561" max="2561" width="12.6640625" customWidth="1"/>
    <col min="2562" max="2562" width="11.5" customWidth="1"/>
    <col min="2563" max="2563" width="10.1640625" customWidth="1"/>
    <col min="2564" max="2564" width="18.1640625" customWidth="1"/>
    <col min="2565" max="2565" width="10.33203125" customWidth="1"/>
    <col min="2566" max="2567" width="8.83203125" customWidth="1"/>
    <col min="2568" max="2568" width="13.5" customWidth="1"/>
    <col min="2569" max="2569" width="12.6640625" customWidth="1"/>
    <col min="2570" max="2570" width="11.33203125" customWidth="1"/>
    <col min="2571" max="2571" width="12.6640625" customWidth="1"/>
    <col min="2572" max="2572" width="12.5" customWidth="1"/>
    <col min="2815" max="2815" width="2.83203125" customWidth="1"/>
    <col min="2816" max="2816" width="9" customWidth="1"/>
    <col min="2817" max="2817" width="12.6640625" customWidth="1"/>
    <col min="2818" max="2818" width="11.5" customWidth="1"/>
    <col min="2819" max="2819" width="10.1640625" customWidth="1"/>
    <col min="2820" max="2820" width="18.1640625" customWidth="1"/>
    <col min="2821" max="2821" width="10.33203125" customWidth="1"/>
    <col min="2822" max="2823" width="8.83203125" customWidth="1"/>
    <col min="2824" max="2824" width="13.5" customWidth="1"/>
    <col min="2825" max="2825" width="12.6640625" customWidth="1"/>
    <col min="2826" max="2826" width="11.33203125" customWidth="1"/>
    <col min="2827" max="2827" width="12.6640625" customWidth="1"/>
    <col min="2828" max="2828" width="12.5" customWidth="1"/>
    <col min="3071" max="3071" width="2.83203125" customWidth="1"/>
    <col min="3072" max="3072" width="9" customWidth="1"/>
    <col min="3073" max="3073" width="12.6640625" customWidth="1"/>
    <col min="3074" max="3074" width="11.5" customWidth="1"/>
    <col min="3075" max="3075" width="10.1640625" customWidth="1"/>
    <col min="3076" max="3076" width="18.1640625" customWidth="1"/>
    <col min="3077" max="3077" width="10.33203125" customWidth="1"/>
    <col min="3078" max="3079" width="8.83203125" customWidth="1"/>
    <col min="3080" max="3080" width="13.5" customWidth="1"/>
    <col min="3081" max="3081" width="12.6640625" customWidth="1"/>
    <col min="3082" max="3082" width="11.33203125" customWidth="1"/>
    <col min="3083" max="3083" width="12.6640625" customWidth="1"/>
    <col min="3084" max="3084" width="12.5" customWidth="1"/>
    <col min="3327" max="3327" width="2.83203125" customWidth="1"/>
    <col min="3328" max="3328" width="9" customWidth="1"/>
    <col min="3329" max="3329" width="12.6640625" customWidth="1"/>
    <col min="3330" max="3330" width="11.5" customWidth="1"/>
    <col min="3331" max="3331" width="10.1640625" customWidth="1"/>
    <col min="3332" max="3332" width="18.1640625" customWidth="1"/>
    <col min="3333" max="3333" width="10.33203125" customWidth="1"/>
    <col min="3334" max="3335" width="8.83203125" customWidth="1"/>
    <col min="3336" max="3336" width="13.5" customWidth="1"/>
    <col min="3337" max="3337" width="12.6640625" customWidth="1"/>
    <col min="3338" max="3338" width="11.33203125" customWidth="1"/>
    <col min="3339" max="3339" width="12.6640625" customWidth="1"/>
    <col min="3340" max="3340" width="12.5" customWidth="1"/>
    <col min="3583" max="3583" width="2.83203125" customWidth="1"/>
    <col min="3584" max="3584" width="9" customWidth="1"/>
    <col min="3585" max="3585" width="12.6640625" customWidth="1"/>
    <col min="3586" max="3586" width="11.5" customWidth="1"/>
    <col min="3587" max="3587" width="10.1640625" customWidth="1"/>
    <col min="3588" max="3588" width="18.1640625" customWidth="1"/>
    <col min="3589" max="3589" width="10.33203125" customWidth="1"/>
    <col min="3590" max="3591" width="8.83203125" customWidth="1"/>
    <col min="3592" max="3592" width="13.5" customWidth="1"/>
    <col min="3593" max="3593" width="12.6640625" customWidth="1"/>
    <col min="3594" max="3594" width="11.33203125" customWidth="1"/>
    <col min="3595" max="3595" width="12.6640625" customWidth="1"/>
    <col min="3596" max="3596" width="12.5" customWidth="1"/>
    <col min="3839" max="3839" width="2.83203125" customWidth="1"/>
    <col min="3840" max="3840" width="9" customWidth="1"/>
    <col min="3841" max="3841" width="12.6640625" customWidth="1"/>
    <col min="3842" max="3842" width="11.5" customWidth="1"/>
    <col min="3843" max="3843" width="10.1640625" customWidth="1"/>
    <col min="3844" max="3844" width="18.1640625" customWidth="1"/>
    <col min="3845" max="3845" width="10.33203125" customWidth="1"/>
    <col min="3846" max="3847" width="8.83203125" customWidth="1"/>
    <col min="3848" max="3848" width="13.5" customWidth="1"/>
    <col min="3849" max="3849" width="12.6640625" customWidth="1"/>
    <col min="3850" max="3850" width="11.33203125" customWidth="1"/>
    <col min="3851" max="3851" width="12.6640625" customWidth="1"/>
    <col min="3852" max="3852" width="12.5" customWidth="1"/>
    <col min="4095" max="4095" width="2.83203125" customWidth="1"/>
    <col min="4096" max="4096" width="9" customWidth="1"/>
    <col min="4097" max="4097" width="12.6640625" customWidth="1"/>
    <col min="4098" max="4098" width="11.5" customWidth="1"/>
    <col min="4099" max="4099" width="10.1640625" customWidth="1"/>
    <col min="4100" max="4100" width="18.1640625" customWidth="1"/>
    <col min="4101" max="4101" width="10.33203125" customWidth="1"/>
    <col min="4102" max="4103" width="8.83203125" customWidth="1"/>
    <col min="4104" max="4104" width="13.5" customWidth="1"/>
    <col min="4105" max="4105" width="12.6640625" customWidth="1"/>
    <col min="4106" max="4106" width="11.33203125" customWidth="1"/>
    <col min="4107" max="4107" width="12.6640625" customWidth="1"/>
    <col min="4108" max="4108" width="12.5" customWidth="1"/>
    <col min="4351" max="4351" width="2.83203125" customWidth="1"/>
    <col min="4352" max="4352" width="9" customWidth="1"/>
    <col min="4353" max="4353" width="12.6640625" customWidth="1"/>
    <col min="4354" max="4354" width="11.5" customWidth="1"/>
    <col min="4355" max="4355" width="10.1640625" customWidth="1"/>
    <col min="4356" max="4356" width="18.1640625" customWidth="1"/>
    <col min="4357" max="4357" width="10.33203125" customWidth="1"/>
    <col min="4358" max="4359" width="8.83203125" customWidth="1"/>
    <col min="4360" max="4360" width="13.5" customWidth="1"/>
    <col min="4361" max="4361" width="12.6640625" customWidth="1"/>
    <col min="4362" max="4362" width="11.33203125" customWidth="1"/>
    <col min="4363" max="4363" width="12.6640625" customWidth="1"/>
    <col min="4364" max="4364" width="12.5" customWidth="1"/>
    <col min="4607" max="4607" width="2.83203125" customWidth="1"/>
    <col min="4608" max="4608" width="9" customWidth="1"/>
    <col min="4609" max="4609" width="12.6640625" customWidth="1"/>
    <col min="4610" max="4610" width="11.5" customWidth="1"/>
    <col min="4611" max="4611" width="10.1640625" customWidth="1"/>
    <col min="4612" max="4612" width="18.1640625" customWidth="1"/>
    <col min="4613" max="4613" width="10.33203125" customWidth="1"/>
    <col min="4614" max="4615" width="8.83203125" customWidth="1"/>
    <col min="4616" max="4616" width="13.5" customWidth="1"/>
    <col min="4617" max="4617" width="12.6640625" customWidth="1"/>
    <col min="4618" max="4618" width="11.33203125" customWidth="1"/>
    <col min="4619" max="4619" width="12.6640625" customWidth="1"/>
    <col min="4620" max="4620" width="12.5" customWidth="1"/>
    <col min="4863" max="4863" width="2.83203125" customWidth="1"/>
    <col min="4864" max="4864" width="9" customWidth="1"/>
    <col min="4865" max="4865" width="12.6640625" customWidth="1"/>
    <col min="4866" max="4866" width="11.5" customWidth="1"/>
    <col min="4867" max="4867" width="10.1640625" customWidth="1"/>
    <col min="4868" max="4868" width="18.1640625" customWidth="1"/>
    <col min="4869" max="4869" width="10.33203125" customWidth="1"/>
    <col min="4870" max="4871" width="8.83203125" customWidth="1"/>
    <col min="4872" max="4872" width="13.5" customWidth="1"/>
    <col min="4873" max="4873" width="12.6640625" customWidth="1"/>
    <col min="4874" max="4874" width="11.33203125" customWidth="1"/>
    <col min="4875" max="4875" width="12.6640625" customWidth="1"/>
    <col min="4876" max="4876" width="12.5" customWidth="1"/>
    <col min="5119" max="5119" width="2.83203125" customWidth="1"/>
    <col min="5120" max="5120" width="9" customWidth="1"/>
    <col min="5121" max="5121" width="12.6640625" customWidth="1"/>
    <col min="5122" max="5122" width="11.5" customWidth="1"/>
    <col min="5123" max="5123" width="10.1640625" customWidth="1"/>
    <col min="5124" max="5124" width="18.1640625" customWidth="1"/>
    <col min="5125" max="5125" width="10.33203125" customWidth="1"/>
    <col min="5126" max="5127" width="8.83203125" customWidth="1"/>
    <col min="5128" max="5128" width="13.5" customWidth="1"/>
    <col min="5129" max="5129" width="12.6640625" customWidth="1"/>
    <col min="5130" max="5130" width="11.33203125" customWidth="1"/>
    <col min="5131" max="5131" width="12.6640625" customWidth="1"/>
    <col min="5132" max="5132" width="12.5" customWidth="1"/>
    <col min="5375" max="5375" width="2.83203125" customWidth="1"/>
    <col min="5376" max="5376" width="9" customWidth="1"/>
    <col min="5377" max="5377" width="12.6640625" customWidth="1"/>
    <col min="5378" max="5378" width="11.5" customWidth="1"/>
    <col min="5379" max="5379" width="10.1640625" customWidth="1"/>
    <col min="5380" max="5380" width="18.1640625" customWidth="1"/>
    <col min="5381" max="5381" width="10.33203125" customWidth="1"/>
    <col min="5382" max="5383" width="8.83203125" customWidth="1"/>
    <col min="5384" max="5384" width="13.5" customWidth="1"/>
    <col min="5385" max="5385" width="12.6640625" customWidth="1"/>
    <col min="5386" max="5386" width="11.33203125" customWidth="1"/>
    <col min="5387" max="5387" width="12.6640625" customWidth="1"/>
    <col min="5388" max="5388" width="12.5" customWidth="1"/>
    <col min="5631" max="5631" width="2.83203125" customWidth="1"/>
    <col min="5632" max="5632" width="9" customWidth="1"/>
    <col min="5633" max="5633" width="12.6640625" customWidth="1"/>
    <col min="5634" max="5634" width="11.5" customWidth="1"/>
    <col min="5635" max="5635" width="10.1640625" customWidth="1"/>
    <col min="5636" max="5636" width="18.1640625" customWidth="1"/>
    <col min="5637" max="5637" width="10.33203125" customWidth="1"/>
    <col min="5638" max="5639" width="8.83203125" customWidth="1"/>
    <col min="5640" max="5640" width="13.5" customWidth="1"/>
    <col min="5641" max="5641" width="12.6640625" customWidth="1"/>
    <col min="5642" max="5642" width="11.33203125" customWidth="1"/>
    <col min="5643" max="5643" width="12.6640625" customWidth="1"/>
    <col min="5644" max="5644" width="12.5" customWidth="1"/>
    <col min="5887" max="5887" width="2.83203125" customWidth="1"/>
    <col min="5888" max="5888" width="9" customWidth="1"/>
    <col min="5889" max="5889" width="12.6640625" customWidth="1"/>
    <col min="5890" max="5890" width="11.5" customWidth="1"/>
    <col min="5891" max="5891" width="10.1640625" customWidth="1"/>
    <col min="5892" max="5892" width="18.1640625" customWidth="1"/>
    <col min="5893" max="5893" width="10.33203125" customWidth="1"/>
    <col min="5894" max="5895" width="8.83203125" customWidth="1"/>
    <col min="5896" max="5896" width="13.5" customWidth="1"/>
    <col min="5897" max="5897" width="12.6640625" customWidth="1"/>
    <col min="5898" max="5898" width="11.33203125" customWidth="1"/>
    <col min="5899" max="5899" width="12.6640625" customWidth="1"/>
    <col min="5900" max="5900" width="12.5" customWidth="1"/>
    <col min="6143" max="6143" width="2.83203125" customWidth="1"/>
    <col min="6144" max="6144" width="9" customWidth="1"/>
    <col min="6145" max="6145" width="12.6640625" customWidth="1"/>
    <col min="6146" max="6146" width="11.5" customWidth="1"/>
    <col min="6147" max="6147" width="10.1640625" customWidth="1"/>
    <col min="6148" max="6148" width="18.1640625" customWidth="1"/>
    <col min="6149" max="6149" width="10.33203125" customWidth="1"/>
    <col min="6150" max="6151" width="8.83203125" customWidth="1"/>
    <col min="6152" max="6152" width="13.5" customWidth="1"/>
    <col min="6153" max="6153" width="12.6640625" customWidth="1"/>
    <col min="6154" max="6154" width="11.33203125" customWidth="1"/>
    <col min="6155" max="6155" width="12.6640625" customWidth="1"/>
    <col min="6156" max="6156" width="12.5" customWidth="1"/>
    <col min="6399" max="6399" width="2.83203125" customWidth="1"/>
    <col min="6400" max="6400" width="9" customWidth="1"/>
    <col min="6401" max="6401" width="12.6640625" customWidth="1"/>
    <col min="6402" max="6402" width="11.5" customWidth="1"/>
    <col min="6403" max="6403" width="10.1640625" customWidth="1"/>
    <col min="6404" max="6404" width="18.1640625" customWidth="1"/>
    <col min="6405" max="6405" width="10.33203125" customWidth="1"/>
    <col min="6406" max="6407" width="8.83203125" customWidth="1"/>
    <col min="6408" max="6408" width="13.5" customWidth="1"/>
    <col min="6409" max="6409" width="12.6640625" customWidth="1"/>
    <col min="6410" max="6410" width="11.33203125" customWidth="1"/>
    <col min="6411" max="6411" width="12.6640625" customWidth="1"/>
    <col min="6412" max="6412" width="12.5" customWidth="1"/>
    <col min="6655" max="6655" width="2.83203125" customWidth="1"/>
    <col min="6656" max="6656" width="9" customWidth="1"/>
    <col min="6657" max="6657" width="12.6640625" customWidth="1"/>
    <col min="6658" max="6658" width="11.5" customWidth="1"/>
    <col min="6659" max="6659" width="10.1640625" customWidth="1"/>
    <col min="6660" max="6660" width="18.1640625" customWidth="1"/>
    <col min="6661" max="6661" width="10.33203125" customWidth="1"/>
    <col min="6662" max="6663" width="8.83203125" customWidth="1"/>
    <col min="6664" max="6664" width="13.5" customWidth="1"/>
    <col min="6665" max="6665" width="12.6640625" customWidth="1"/>
    <col min="6666" max="6666" width="11.33203125" customWidth="1"/>
    <col min="6667" max="6667" width="12.6640625" customWidth="1"/>
    <col min="6668" max="6668" width="12.5" customWidth="1"/>
    <col min="6911" max="6911" width="2.83203125" customWidth="1"/>
    <col min="6912" max="6912" width="9" customWidth="1"/>
    <col min="6913" max="6913" width="12.6640625" customWidth="1"/>
    <col min="6914" max="6914" width="11.5" customWidth="1"/>
    <col min="6915" max="6915" width="10.1640625" customWidth="1"/>
    <col min="6916" max="6916" width="18.1640625" customWidth="1"/>
    <col min="6917" max="6917" width="10.33203125" customWidth="1"/>
    <col min="6918" max="6919" width="8.83203125" customWidth="1"/>
    <col min="6920" max="6920" width="13.5" customWidth="1"/>
    <col min="6921" max="6921" width="12.6640625" customWidth="1"/>
    <col min="6922" max="6922" width="11.33203125" customWidth="1"/>
    <col min="6923" max="6923" width="12.6640625" customWidth="1"/>
    <col min="6924" max="6924" width="12.5" customWidth="1"/>
    <col min="7167" max="7167" width="2.83203125" customWidth="1"/>
    <col min="7168" max="7168" width="9" customWidth="1"/>
    <col min="7169" max="7169" width="12.6640625" customWidth="1"/>
    <col min="7170" max="7170" width="11.5" customWidth="1"/>
    <col min="7171" max="7171" width="10.1640625" customWidth="1"/>
    <col min="7172" max="7172" width="18.1640625" customWidth="1"/>
    <col min="7173" max="7173" width="10.33203125" customWidth="1"/>
    <col min="7174" max="7175" width="8.83203125" customWidth="1"/>
    <col min="7176" max="7176" width="13.5" customWidth="1"/>
    <col min="7177" max="7177" width="12.6640625" customWidth="1"/>
    <col min="7178" max="7178" width="11.33203125" customWidth="1"/>
    <col min="7179" max="7179" width="12.6640625" customWidth="1"/>
    <col min="7180" max="7180" width="12.5" customWidth="1"/>
    <col min="7423" max="7423" width="2.83203125" customWidth="1"/>
    <col min="7424" max="7424" width="9" customWidth="1"/>
    <col min="7425" max="7425" width="12.6640625" customWidth="1"/>
    <col min="7426" max="7426" width="11.5" customWidth="1"/>
    <col min="7427" max="7427" width="10.1640625" customWidth="1"/>
    <col min="7428" max="7428" width="18.1640625" customWidth="1"/>
    <col min="7429" max="7429" width="10.33203125" customWidth="1"/>
    <col min="7430" max="7431" width="8.83203125" customWidth="1"/>
    <col min="7432" max="7432" width="13.5" customWidth="1"/>
    <col min="7433" max="7433" width="12.6640625" customWidth="1"/>
    <col min="7434" max="7434" width="11.33203125" customWidth="1"/>
    <col min="7435" max="7435" width="12.6640625" customWidth="1"/>
    <col min="7436" max="7436" width="12.5" customWidth="1"/>
    <col min="7679" max="7679" width="2.83203125" customWidth="1"/>
    <col min="7680" max="7680" width="9" customWidth="1"/>
    <col min="7681" max="7681" width="12.6640625" customWidth="1"/>
    <col min="7682" max="7682" width="11.5" customWidth="1"/>
    <col min="7683" max="7683" width="10.1640625" customWidth="1"/>
    <col min="7684" max="7684" width="18.1640625" customWidth="1"/>
    <col min="7685" max="7685" width="10.33203125" customWidth="1"/>
    <col min="7686" max="7687" width="8.83203125" customWidth="1"/>
    <col min="7688" max="7688" width="13.5" customWidth="1"/>
    <col min="7689" max="7689" width="12.6640625" customWidth="1"/>
    <col min="7690" max="7690" width="11.33203125" customWidth="1"/>
    <col min="7691" max="7691" width="12.6640625" customWidth="1"/>
    <col min="7692" max="7692" width="12.5" customWidth="1"/>
    <col min="7935" max="7935" width="2.83203125" customWidth="1"/>
    <col min="7936" max="7936" width="9" customWidth="1"/>
    <col min="7937" max="7937" width="12.6640625" customWidth="1"/>
    <col min="7938" max="7938" width="11.5" customWidth="1"/>
    <col min="7939" max="7939" width="10.1640625" customWidth="1"/>
    <col min="7940" max="7940" width="18.1640625" customWidth="1"/>
    <col min="7941" max="7941" width="10.33203125" customWidth="1"/>
    <col min="7942" max="7943" width="8.83203125" customWidth="1"/>
    <col min="7944" max="7944" width="13.5" customWidth="1"/>
    <col min="7945" max="7945" width="12.6640625" customWidth="1"/>
    <col min="7946" max="7946" width="11.33203125" customWidth="1"/>
    <col min="7947" max="7947" width="12.6640625" customWidth="1"/>
    <col min="7948" max="7948" width="12.5" customWidth="1"/>
    <col min="8191" max="8191" width="2.83203125" customWidth="1"/>
    <col min="8192" max="8192" width="9" customWidth="1"/>
    <col min="8193" max="8193" width="12.6640625" customWidth="1"/>
    <col min="8194" max="8194" width="11.5" customWidth="1"/>
    <col min="8195" max="8195" width="10.1640625" customWidth="1"/>
    <col min="8196" max="8196" width="18.1640625" customWidth="1"/>
    <col min="8197" max="8197" width="10.33203125" customWidth="1"/>
    <col min="8198" max="8199" width="8.83203125" customWidth="1"/>
    <col min="8200" max="8200" width="13.5" customWidth="1"/>
    <col min="8201" max="8201" width="12.6640625" customWidth="1"/>
    <col min="8202" max="8202" width="11.33203125" customWidth="1"/>
    <col min="8203" max="8203" width="12.6640625" customWidth="1"/>
    <col min="8204" max="8204" width="12.5" customWidth="1"/>
    <col min="8447" max="8447" width="2.83203125" customWidth="1"/>
    <col min="8448" max="8448" width="9" customWidth="1"/>
    <col min="8449" max="8449" width="12.6640625" customWidth="1"/>
    <col min="8450" max="8450" width="11.5" customWidth="1"/>
    <col min="8451" max="8451" width="10.1640625" customWidth="1"/>
    <col min="8452" max="8452" width="18.1640625" customWidth="1"/>
    <col min="8453" max="8453" width="10.33203125" customWidth="1"/>
    <col min="8454" max="8455" width="8.83203125" customWidth="1"/>
    <col min="8456" max="8456" width="13.5" customWidth="1"/>
    <col min="8457" max="8457" width="12.6640625" customWidth="1"/>
    <col min="8458" max="8458" width="11.33203125" customWidth="1"/>
    <col min="8459" max="8459" width="12.6640625" customWidth="1"/>
    <col min="8460" max="8460" width="12.5" customWidth="1"/>
    <col min="8703" max="8703" width="2.83203125" customWidth="1"/>
    <col min="8704" max="8704" width="9" customWidth="1"/>
    <col min="8705" max="8705" width="12.6640625" customWidth="1"/>
    <col min="8706" max="8706" width="11.5" customWidth="1"/>
    <col min="8707" max="8707" width="10.1640625" customWidth="1"/>
    <col min="8708" max="8708" width="18.1640625" customWidth="1"/>
    <col min="8709" max="8709" width="10.33203125" customWidth="1"/>
    <col min="8710" max="8711" width="8.83203125" customWidth="1"/>
    <col min="8712" max="8712" width="13.5" customWidth="1"/>
    <col min="8713" max="8713" width="12.6640625" customWidth="1"/>
    <col min="8714" max="8714" width="11.33203125" customWidth="1"/>
    <col min="8715" max="8715" width="12.6640625" customWidth="1"/>
    <col min="8716" max="8716" width="12.5" customWidth="1"/>
    <col min="8959" max="8959" width="2.83203125" customWidth="1"/>
    <col min="8960" max="8960" width="9" customWidth="1"/>
    <col min="8961" max="8961" width="12.6640625" customWidth="1"/>
    <col min="8962" max="8962" width="11.5" customWidth="1"/>
    <col min="8963" max="8963" width="10.1640625" customWidth="1"/>
    <col min="8964" max="8964" width="18.1640625" customWidth="1"/>
    <col min="8965" max="8965" width="10.33203125" customWidth="1"/>
    <col min="8966" max="8967" width="8.83203125" customWidth="1"/>
    <col min="8968" max="8968" width="13.5" customWidth="1"/>
    <col min="8969" max="8969" width="12.6640625" customWidth="1"/>
    <col min="8970" max="8970" width="11.33203125" customWidth="1"/>
    <col min="8971" max="8971" width="12.6640625" customWidth="1"/>
    <col min="8972" max="8972" width="12.5" customWidth="1"/>
    <col min="9215" max="9215" width="2.83203125" customWidth="1"/>
    <col min="9216" max="9216" width="9" customWidth="1"/>
    <col min="9217" max="9217" width="12.6640625" customWidth="1"/>
    <col min="9218" max="9218" width="11.5" customWidth="1"/>
    <col min="9219" max="9219" width="10.1640625" customWidth="1"/>
    <col min="9220" max="9220" width="18.1640625" customWidth="1"/>
    <col min="9221" max="9221" width="10.33203125" customWidth="1"/>
    <col min="9222" max="9223" width="8.83203125" customWidth="1"/>
    <col min="9224" max="9224" width="13.5" customWidth="1"/>
    <col min="9225" max="9225" width="12.6640625" customWidth="1"/>
    <col min="9226" max="9226" width="11.33203125" customWidth="1"/>
    <col min="9227" max="9227" width="12.6640625" customWidth="1"/>
    <col min="9228" max="9228" width="12.5" customWidth="1"/>
    <col min="9471" max="9471" width="2.83203125" customWidth="1"/>
    <col min="9472" max="9472" width="9" customWidth="1"/>
    <col min="9473" max="9473" width="12.6640625" customWidth="1"/>
    <col min="9474" max="9474" width="11.5" customWidth="1"/>
    <col min="9475" max="9475" width="10.1640625" customWidth="1"/>
    <col min="9476" max="9476" width="18.1640625" customWidth="1"/>
    <col min="9477" max="9477" width="10.33203125" customWidth="1"/>
    <col min="9478" max="9479" width="8.83203125" customWidth="1"/>
    <col min="9480" max="9480" width="13.5" customWidth="1"/>
    <col min="9481" max="9481" width="12.6640625" customWidth="1"/>
    <col min="9482" max="9482" width="11.33203125" customWidth="1"/>
    <col min="9483" max="9483" width="12.6640625" customWidth="1"/>
    <col min="9484" max="9484" width="12.5" customWidth="1"/>
    <col min="9727" max="9727" width="2.83203125" customWidth="1"/>
    <col min="9728" max="9728" width="9" customWidth="1"/>
    <col min="9729" max="9729" width="12.6640625" customWidth="1"/>
    <col min="9730" max="9730" width="11.5" customWidth="1"/>
    <col min="9731" max="9731" width="10.1640625" customWidth="1"/>
    <col min="9732" max="9732" width="18.1640625" customWidth="1"/>
    <col min="9733" max="9733" width="10.33203125" customWidth="1"/>
    <col min="9734" max="9735" width="8.83203125" customWidth="1"/>
    <col min="9736" max="9736" width="13.5" customWidth="1"/>
    <col min="9737" max="9737" width="12.6640625" customWidth="1"/>
    <col min="9738" max="9738" width="11.33203125" customWidth="1"/>
    <col min="9739" max="9739" width="12.6640625" customWidth="1"/>
    <col min="9740" max="9740" width="12.5" customWidth="1"/>
    <col min="9983" max="9983" width="2.83203125" customWidth="1"/>
    <col min="9984" max="9984" width="9" customWidth="1"/>
    <col min="9985" max="9985" width="12.6640625" customWidth="1"/>
    <col min="9986" max="9986" width="11.5" customWidth="1"/>
    <col min="9987" max="9987" width="10.1640625" customWidth="1"/>
    <col min="9988" max="9988" width="18.1640625" customWidth="1"/>
    <col min="9989" max="9989" width="10.33203125" customWidth="1"/>
    <col min="9990" max="9991" width="8.83203125" customWidth="1"/>
    <col min="9992" max="9992" width="13.5" customWidth="1"/>
    <col min="9993" max="9993" width="12.6640625" customWidth="1"/>
    <col min="9994" max="9994" width="11.33203125" customWidth="1"/>
    <col min="9995" max="9995" width="12.6640625" customWidth="1"/>
    <col min="9996" max="9996" width="12.5" customWidth="1"/>
    <col min="10239" max="10239" width="2.83203125" customWidth="1"/>
    <col min="10240" max="10240" width="9" customWidth="1"/>
    <col min="10241" max="10241" width="12.6640625" customWidth="1"/>
    <col min="10242" max="10242" width="11.5" customWidth="1"/>
    <col min="10243" max="10243" width="10.1640625" customWidth="1"/>
    <col min="10244" max="10244" width="18.1640625" customWidth="1"/>
    <col min="10245" max="10245" width="10.33203125" customWidth="1"/>
    <col min="10246" max="10247" width="8.83203125" customWidth="1"/>
    <col min="10248" max="10248" width="13.5" customWidth="1"/>
    <col min="10249" max="10249" width="12.6640625" customWidth="1"/>
    <col min="10250" max="10250" width="11.33203125" customWidth="1"/>
    <col min="10251" max="10251" width="12.6640625" customWidth="1"/>
    <col min="10252" max="10252" width="12.5" customWidth="1"/>
    <col min="10495" max="10495" width="2.83203125" customWidth="1"/>
    <col min="10496" max="10496" width="9" customWidth="1"/>
    <col min="10497" max="10497" width="12.6640625" customWidth="1"/>
    <col min="10498" max="10498" width="11.5" customWidth="1"/>
    <col min="10499" max="10499" width="10.1640625" customWidth="1"/>
    <col min="10500" max="10500" width="18.1640625" customWidth="1"/>
    <col min="10501" max="10501" width="10.33203125" customWidth="1"/>
    <col min="10502" max="10503" width="8.83203125" customWidth="1"/>
    <col min="10504" max="10504" width="13.5" customWidth="1"/>
    <col min="10505" max="10505" width="12.6640625" customWidth="1"/>
    <col min="10506" max="10506" width="11.33203125" customWidth="1"/>
    <col min="10507" max="10507" width="12.6640625" customWidth="1"/>
    <col min="10508" max="10508" width="12.5" customWidth="1"/>
    <col min="10751" max="10751" width="2.83203125" customWidth="1"/>
    <col min="10752" max="10752" width="9" customWidth="1"/>
    <col min="10753" max="10753" width="12.6640625" customWidth="1"/>
    <col min="10754" max="10754" width="11.5" customWidth="1"/>
    <col min="10755" max="10755" width="10.1640625" customWidth="1"/>
    <col min="10756" max="10756" width="18.1640625" customWidth="1"/>
    <col min="10757" max="10757" width="10.33203125" customWidth="1"/>
    <col min="10758" max="10759" width="8.83203125" customWidth="1"/>
    <col min="10760" max="10760" width="13.5" customWidth="1"/>
    <col min="10761" max="10761" width="12.6640625" customWidth="1"/>
    <col min="10762" max="10762" width="11.33203125" customWidth="1"/>
    <col min="10763" max="10763" width="12.6640625" customWidth="1"/>
    <col min="10764" max="10764" width="12.5" customWidth="1"/>
    <col min="11007" max="11007" width="2.83203125" customWidth="1"/>
    <col min="11008" max="11008" width="9" customWidth="1"/>
    <col min="11009" max="11009" width="12.6640625" customWidth="1"/>
    <col min="11010" max="11010" width="11.5" customWidth="1"/>
    <col min="11011" max="11011" width="10.1640625" customWidth="1"/>
    <col min="11012" max="11012" width="18.1640625" customWidth="1"/>
    <col min="11013" max="11013" width="10.33203125" customWidth="1"/>
    <col min="11014" max="11015" width="8.83203125" customWidth="1"/>
    <col min="11016" max="11016" width="13.5" customWidth="1"/>
    <col min="11017" max="11017" width="12.6640625" customWidth="1"/>
    <col min="11018" max="11018" width="11.33203125" customWidth="1"/>
    <col min="11019" max="11019" width="12.6640625" customWidth="1"/>
    <col min="11020" max="11020" width="12.5" customWidth="1"/>
    <col min="11263" max="11263" width="2.83203125" customWidth="1"/>
    <col min="11264" max="11264" width="9" customWidth="1"/>
    <col min="11265" max="11265" width="12.6640625" customWidth="1"/>
    <col min="11266" max="11266" width="11.5" customWidth="1"/>
    <col min="11267" max="11267" width="10.1640625" customWidth="1"/>
    <col min="11268" max="11268" width="18.1640625" customWidth="1"/>
    <col min="11269" max="11269" width="10.33203125" customWidth="1"/>
    <col min="11270" max="11271" width="8.83203125" customWidth="1"/>
    <col min="11272" max="11272" width="13.5" customWidth="1"/>
    <col min="11273" max="11273" width="12.6640625" customWidth="1"/>
    <col min="11274" max="11274" width="11.33203125" customWidth="1"/>
    <col min="11275" max="11275" width="12.6640625" customWidth="1"/>
    <col min="11276" max="11276" width="12.5" customWidth="1"/>
    <col min="11519" max="11519" width="2.83203125" customWidth="1"/>
    <col min="11520" max="11520" width="9" customWidth="1"/>
    <col min="11521" max="11521" width="12.6640625" customWidth="1"/>
    <col min="11522" max="11522" width="11.5" customWidth="1"/>
    <col min="11523" max="11523" width="10.1640625" customWidth="1"/>
    <col min="11524" max="11524" width="18.1640625" customWidth="1"/>
    <col min="11525" max="11525" width="10.33203125" customWidth="1"/>
    <col min="11526" max="11527" width="8.83203125" customWidth="1"/>
    <col min="11528" max="11528" width="13.5" customWidth="1"/>
    <col min="11529" max="11529" width="12.6640625" customWidth="1"/>
    <col min="11530" max="11530" width="11.33203125" customWidth="1"/>
    <col min="11531" max="11531" width="12.6640625" customWidth="1"/>
    <col min="11532" max="11532" width="12.5" customWidth="1"/>
    <col min="11775" max="11775" width="2.83203125" customWidth="1"/>
    <col min="11776" max="11776" width="9" customWidth="1"/>
    <col min="11777" max="11777" width="12.6640625" customWidth="1"/>
    <col min="11778" max="11778" width="11.5" customWidth="1"/>
    <col min="11779" max="11779" width="10.1640625" customWidth="1"/>
    <col min="11780" max="11780" width="18.1640625" customWidth="1"/>
    <col min="11781" max="11781" width="10.33203125" customWidth="1"/>
    <col min="11782" max="11783" width="8.83203125" customWidth="1"/>
    <col min="11784" max="11784" width="13.5" customWidth="1"/>
    <col min="11785" max="11785" width="12.6640625" customWidth="1"/>
    <col min="11786" max="11786" width="11.33203125" customWidth="1"/>
    <col min="11787" max="11787" width="12.6640625" customWidth="1"/>
    <col min="11788" max="11788" width="12.5" customWidth="1"/>
    <col min="12031" max="12031" width="2.83203125" customWidth="1"/>
    <col min="12032" max="12032" width="9" customWidth="1"/>
    <col min="12033" max="12033" width="12.6640625" customWidth="1"/>
    <col min="12034" max="12034" width="11.5" customWidth="1"/>
    <col min="12035" max="12035" width="10.1640625" customWidth="1"/>
    <col min="12036" max="12036" width="18.1640625" customWidth="1"/>
    <col min="12037" max="12037" width="10.33203125" customWidth="1"/>
    <col min="12038" max="12039" width="8.83203125" customWidth="1"/>
    <col min="12040" max="12040" width="13.5" customWidth="1"/>
    <col min="12041" max="12041" width="12.6640625" customWidth="1"/>
    <col min="12042" max="12042" width="11.33203125" customWidth="1"/>
    <col min="12043" max="12043" width="12.6640625" customWidth="1"/>
    <col min="12044" max="12044" width="12.5" customWidth="1"/>
    <col min="12287" max="12287" width="2.83203125" customWidth="1"/>
    <col min="12288" max="12288" width="9" customWidth="1"/>
    <col min="12289" max="12289" width="12.6640625" customWidth="1"/>
    <col min="12290" max="12290" width="11.5" customWidth="1"/>
    <col min="12291" max="12291" width="10.1640625" customWidth="1"/>
    <col min="12292" max="12292" width="18.1640625" customWidth="1"/>
    <col min="12293" max="12293" width="10.33203125" customWidth="1"/>
    <col min="12294" max="12295" width="8.83203125" customWidth="1"/>
    <col min="12296" max="12296" width="13.5" customWidth="1"/>
    <col min="12297" max="12297" width="12.6640625" customWidth="1"/>
    <col min="12298" max="12298" width="11.33203125" customWidth="1"/>
    <col min="12299" max="12299" width="12.6640625" customWidth="1"/>
    <col min="12300" max="12300" width="12.5" customWidth="1"/>
    <col min="12543" max="12543" width="2.83203125" customWidth="1"/>
    <col min="12544" max="12544" width="9" customWidth="1"/>
    <col min="12545" max="12545" width="12.6640625" customWidth="1"/>
    <col min="12546" max="12546" width="11.5" customWidth="1"/>
    <col min="12547" max="12547" width="10.1640625" customWidth="1"/>
    <col min="12548" max="12548" width="18.1640625" customWidth="1"/>
    <col min="12549" max="12549" width="10.33203125" customWidth="1"/>
    <col min="12550" max="12551" width="8.83203125" customWidth="1"/>
    <col min="12552" max="12552" width="13.5" customWidth="1"/>
    <col min="12553" max="12553" width="12.6640625" customWidth="1"/>
    <col min="12554" max="12554" width="11.33203125" customWidth="1"/>
    <col min="12555" max="12555" width="12.6640625" customWidth="1"/>
    <col min="12556" max="12556" width="12.5" customWidth="1"/>
    <col min="12799" max="12799" width="2.83203125" customWidth="1"/>
    <col min="12800" max="12800" width="9" customWidth="1"/>
    <col min="12801" max="12801" width="12.6640625" customWidth="1"/>
    <col min="12802" max="12802" width="11.5" customWidth="1"/>
    <col min="12803" max="12803" width="10.1640625" customWidth="1"/>
    <col min="12804" max="12804" width="18.1640625" customWidth="1"/>
    <col min="12805" max="12805" width="10.33203125" customWidth="1"/>
    <col min="12806" max="12807" width="8.83203125" customWidth="1"/>
    <col min="12808" max="12808" width="13.5" customWidth="1"/>
    <col min="12809" max="12809" width="12.6640625" customWidth="1"/>
    <col min="12810" max="12810" width="11.33203125" customWidth="1"/>
    <col min="12811" max="12811" width="12.6640625" customWidth="1"/>
    <col min="12812" max="12812" width="12.5" customWidth="1"/>
    <col min="13055" max="13055" width="2.83203125" customWidth="1"/>
    <col min="13056" max="13056" width="9" customWidth="1"/>
    <col min="13057" max="13057" width="12.6640625" customWidth="1"/>
    <col min="13058" max="13058" width="11.5" customWidth="1"/>
    <col min="13059" max="13059" width="10.1640625" customWidth="1"/>
    <col min="13060" max="13060" width="18.1640625" customWidth="1"/>
    <col min="13061" max="13061" width="10.33203125" customWidth="1"/>
    <col min="13062" max="13063" width="8.83203125" customWidth="1"/>
    <col min="13064" max="13064" width="13.5" customWidth="1"/>
    <col min="13065" max="13065" width="12.6640625" customWidth="1"/>
    <col min="13066" max="13066" width="11.33203125" customWidth="1"/>
    <col min="13067" max="13067" width="12.6640625" customWidth="1"/>
    <col min="13068" max="13068" width="12.5" customWidth="1"/>
    <col min="13311" max="13311" width="2.83203125" customWidth="1"/>
    <col min="13312" max="13312" width="9" customWidth="1"/>
    <col min="13313" max="13313" width="12.6640625" customWidth="1"/>
    <col min="13314" max="13314" width="11.5" customWidth="1"/>
    <col min="13315" max="13315" width="10.1640625" customWidth="1"/>
    <col min="13316" max="13316" width="18.1640625" customWidth="1"/>
    <col min="13317" max="13317" width="10.33203125" customWidth="1"/>
    <col min="13318" max="13319" width="8.83203125" customWidth="1"/>
    <col min="13320" max="13320" width="13.5" customWidth="1"/>
    <col min="13321" max="13321" width="12.6640625" customWidth="1"/>
    <col min="13322" max="13322" width="11.33203125" customWidth="1"/>
    <col min="13323" max="13323" width="12.6640625" customWidth="1"/>
    <col min="13324" max="13324" width="12.5" customWidth="1"/>
    <col min="13567" max="13567" width="2.83203125" customWidth="1"/>
    <col min="13568" max="13568" width="9" customWidth="1"/>
    <col min="13569" max="13569" width="12.6640625" customWidth="1"/>
    <col min="13570" max="13570" width="11.5" customWidth="1"/>
    <col min="13571" max="13571" width="10.1640625" customWidth="1"/>
    <col min="13572" max="13572" width="18.1640625" customWidth="1"/>
    <col min="13573" max="13573" width="10.33203125" customWidth="1"/>
    <col min="13574" max="13575" width="8.83203125" customWidth="1"/>
    <col min="13576" max="13576" width="13.5" customWidth="1"/>
    <col min="13577" max="13577" width="12.6640625" customWidth="1"/>
    <col min="13578" max="13578" width="11.33203125" customWidth="1"/>
    <col min="13579" max="13579" width="12.6640625" customWidth="1"/>
    <col min="13580" max="13580" width="12.5" customWidth="1"/>
    <col min="13823" max="13823" width="2.83203125" customWidth="1"/>
    <col min="13824" max="13824" width="9" customWidth="1"/>
    <col min="13825" max="13825" width="12.6640625" customWidth="1"/>
    <col min="13826" max="13826" width="11.5" customWidth="1"/>
    <col min="13827" max="13827" width="10.1640625" customWidth="1"/>
    <col min="13828" max="13828" width="18.1640625" customWidth="1"/>
    <col min="13829" max="13829" width="10.33203125" customWidth="1"/>
    <col min="13830" max="13831" width="8.83203125" customWidth="1"/>
    <col min="13832" max="13832" width="13.5" customWidth="1"/>
    <col min="13833" max="13833" width="12.6640625" customWidth="1"/>
    <col min="13834" max="13834" width="11.33203125" customWidth="1"/>
    <col min="13835" max="13835" width="12.6640625" customWidth="1"/>
    <col min="13836" max="13836" width="12.5" customWidth="1"/>
    <col min="14079" max="14079" width="2.83203125" customWidth="1"/>
    <col min="14080" max="14080" width="9" customWidth="1"/>
    <col min="14081" max="14081" width="12.6640625" customWidth="1"/>
    <col min="14082" max="14082" width="11.5" customWidth="1"/>
    <col min="14083" max="14083" width="10.1640625" customWidth="1"/>
    <col min="14084" max="14084" width="18.1640625" customWidth="1"/>
    <col min="14085" max="14085" width="10.33203125" customWidth="1"/>
    <col min="14086" max="14087" width="8.83203125" customWidth="1"/>
    <col min="14088" max="14088" width="13.5" customWidth="1"/>
    <col min="14089" max="14089" width="12.6640625" customWidth="1"/>
    <col min="14090" max="14090" width="11.33203125" customWidth="1"/>
    <col min="14091" max="14091" width="12.6640625" customWidth="1"/>
    <col min="14092" max="14092" width="12.5" customWidth="1"/>
    <col min="14335" max="14335" width="2.83203125" customWidth="1"/>
    <col min="14336" max="14336" width="9" customWidth="1"/>
    <col min="14337" max="14337" width="12.6640625" customWidth="1"/>
    <col min="14338" max="14338" width="11.5" customWidth="1"/>
    <col min="14339" max="14339" width="10.1640625" customWidth="1"/>
    <col min="14340" max="14340" width="18.1640625" customWidth="1"/>
    <col min="14341" max="14341" width="10.33203125" customWidth="1"/>
    <col min="14342" max="14343" width="8.83203125" customWidth="1"/>
    <col min="14344" max="14344" width="13.5" customWidth="1"/>
    <col min="14345" max="14345" width="12.6640625" customWidth="1"/>
    <col min="14346" max="14346" width="11.33203125" customWidth="1"/>
    <col min="14347" max="14347" width="12.6640625" customWidth="1"/>
    <col min="14348" max="14348" width="12.5" customWidth="1"/>
    <col min="14591" max="14591" width="2.83203125" customWidth="1"/>
    <col min="14592" max="14592" width="9" customWidth="1"/>
    <col min="14593" max="14593" width="12.6640625" customWidth="1"/>
    <col min="14594" max="14594" width="11.5" customWidth="1"/>
    <col min="14595" max="14595" width="10.1640625" customWidth="1"/>
    <col min="14596" max="14596" width="18.1640625" customWidth="1"/>
    <col min="14597" max="14597" width="10.33203125" customWidth="1"/>
    <col min="14598" max="14599" width="8.83203125" customWidth="1"/>
    <col min="14600" max="14600" width="13.5" customWidth="1"/>
    <col min="14601" max="14601" width="12.6640625" customWidth="1"/>
    <col min="14602" max="14602" width="11.33203125" customWidth="1"/>
    <col min="14603" max="14603" width="12.6640625" customWidth="1"/>
    <col min="14604" max="14604" width="12.5" customWidth="1"/>
    <col min="14847" max="14847" width="2.83203125" customWidth="1"/>
    <col min="14848" max="14848" width="9" customWidth="1"/>
    <col min="14849" max="14849" width="12.6640625" customWidth="1"/>
    <col min="14850" max="14850" width="11.5" customWidth="1"/>
    <col min="14851" max="14851" width="10.1640625" customWidth="1"/>
    <col min="14852" max="14852" width="18.1640625" customWidth="1"/>
    <col min="14853" max="14853" width="10.33203125" customWidth="1"/>
    <col min="14854" max="14855" width="8.83203125" customWidth="1"/>
    <col min="14856" max="14856" width="13.5" customWidth="1"/>
    <col min="14857" max="14857" width="12.6640625" customWidth="1"/>
    <col min="14858" max="14858" width="11.33203125" customWidth="1"/>
    <col min="14859" max="14859" width="12.6640625" customWidth="1"/>
    <col min="14860" max="14860" width="12.5" customWidth="1"/>
    <col min="15103" max="15103" width="2.83203125" customWidth="1"/>
    <col min="15104" max="15104" width="9" customWidth="1"/>
    <col min="15105" max="15105" width="12.6640625" customWidth="1"/>
    <col min="15106" max="15106" width="11.5" customWidth="1"/>
    <col min="15107" max="15107" width="10.1640625" customWidth="1"/>
    <col min="15108" max="15108" width="18.1640625" customWidth="1"/>
    <col min="15109" max="15109" width="10.33203125" customWidth="1"/>
    <col min="15110" max="15111" width="8.83203125" customWidth="1"/>
    <col min="15112" max="15112" width="13.5" customWidth="1"/>
    <col min="15113" max="15113" width="12.6640625" customWidth="1"/>
    <col min="15114" max="15114" width="11.33203125" customWidth="1"/>
    <col min="15115" max="15115" width="12.6640625" customWidth="1"/>
    <col min="15116" max="15116" width="12.5" customWidth="1"/>
    <col min="15359" max="15359" width="2.83203125" customWidth="1"/>
    <col min="15360" max="15360" width="9" customWidth="1"/>
    <col min="15361" max="15361" width="12.6640625" customWidth="1"/>
    <col min="15362" max="15362" width="11.5" customWidth="1"/>
    <col min="15363" max="15363" width="10.1640625" customWidth="1"/>
    <col min="15364" max="15364" width="18.1640625" customWidth="1"/>
    <col min="15365" max="15365" width="10.33203125" customWidth="1"/>
    <col min="15366" max="15367" width="8.83203125" customWidth="1"/>
    <col min="15368" max="15368" width="13.5" customWidth="1"/>
    <col min="15369" max="15369" width="12.6640625" customWidth="1"/>
    <col min="15370" max="15370" width="11.33203125" customWidth="1"/>
    <col min="15371" max="15371" width="12.6640625" customWidth="1"/>
    <col min="15372" max="15372" width="12.5" customWidth="1"/>
    <col min="15615" max="15615" width="2.83203125" customWidth="1"/>
    <col min="15616" max="15616" width="9" customWidth="1"/>
    <col min="15617" max="15617" width="12.6640625" customWidth="1"/>
    <col min="15618" max="15618" width="11.5" customWidth="1"/>
    <col min="15619" max="15619" width="10.1640625" customWidth="1"/>
    <col min="15620" max="15620" width="18.1640625" customWidth="1"/>
    <col min="15621" max="15621" width="10.33203125" customWidth="1"/>
    <col min="15622" max="15623" width="8.83203125" customWidth="1"/>
    <col min="15624" max="15624" width="13.5" customWidth="1"/>
    <col min="15625" max="15625" width="12.6640625" customWidth="1"/>
    <col min="15626" max="15626" width="11.33203125" customWidth="1"/>
    <col min="15627" max="15627" width="12.6640625" customWidth="1"/>
    <col min="15628" max="15628" width="12.5" customWidth="1"/>
    <col min="15871" max="15871" width="2.83203125" customWidth="1"/>
    <col min="15872" max="15872" width="9" customWidth="1"/>
    <col min="15873" max="15873" width="12.6640625" customWidth="1"/>
    <col min="15874" max="15874" width="11.5" customWidth="1"/>
    <col min="15875" max="15875" width="10.1640625" customWidth="1"/>
    <col min="15876" max="15876" width="18.1640625" customWidth="1"/>
    <col min="15877" max="15877" width="10.33203125" customWidth="1"/>
    <col min="15878" max="15879" width="8.83203125" customWidth="1"/>
    <col min="15880" max="15880" width="13.5" customWidth="1"/>
    <col min="15881" max="15881" width="12.6640625" customWidth="1"/>
    <col min="15882" max="15882" width="11.33203125" customWidth="1"/>
    <col min="15883" max="15883" width="12.6640625" customWidth="1"/>
    <col min="15884" max="15884" width="12.5" customWidth="1"/>
    <col min="16127" max="16127" width="2.83203125" customWidth="1"/>
    <col min="16128" max="16128" width="9" customWidth="1"/>
    <col min="16129" max="16129" width="12.6640625" customWidth="1"/>
    <col min="16130" max="16130" width="11.5" customWidth="1"/>
    <col min="16131" max="16131" width="10.1640625" customWidth="1"/>
    <col min="16132" max="16132" width="18.1640625" customWidth="1"/>
    <col min="16133" max="16133" width="10.33203125" customWidth="1"/>
    <col min="16134" max="16135" width="8.83203125" customWidth="1"/>
    <col min="16136" max="16136" width="13.5" customWidth="1"/>
    <col min="16137" max="16137" width="12.6640625" customWidth="1"/>
    <col min="16138" max="16138" width="11.33203125" customWidth="1"/>
    <col min="16139" max="16139" width="12.6640625" customWidth="1"/>
    <col min="16140" max="16140" width="12.5" customWidth="1"/>
  </cols>
  <sheetData>
    <row r="1" spans="2:11" s="1" customFormat="1" ht="21" x14ac:dyDescent="0.2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</row>
    <row r="2" spans="2:11" s="10" customFormat="1" ht="16" x14ac:dyDescent="0.2">
      <c r="B2" s="3" t="s">
        <v>1</v>
      </c>
      <c r="C2" s="4" t="s">
        <v>2</v>
      </c>
      <c r="D2" s="3" t="s">
        <v>3</v>
      </c>
      <c r="E2" s="6">
        <v>43539</v>
      </c>
      <c r="F2" s="3" t="s">
        <v>4</v>
      </c>
      <c r="G2" s="96" t="s">
        <v>5</v>
      </c>
      <c r="H2" s="97"/>
      <c r="I2" s="97"/>
      <c r="J2" s="97"/>
      <c r="K2" s="98"/>
    </row>
    <row r="3" spans="2:11" s="10" customFormat="1" ht="16" x14ac:dyDescent="0.2">
      <c r="B3" s="5" t="s">
        <v>6</v>
      </c>
      <c r="C3" s="11" t="s">
        <v>7</v>
      </c>
      <c r="D3" s="3" t="s">
        <v>8</v>
      </c>
      <c r="E3" s="7">
        <v>18800069726</v>
      </c>
      <c r="F3" s="5" t="s">
        <v>9</v>
      </c>
      <c r="G3" s="96" t="s">
        <v>10</v>
      </c>
      <c r="H3" s="97"/>
      <c r="I3" s="97"/>
      <c r="J3" s="97"/>
      <c r="K3" s="98"/>
    </row>
    <row r="4" spans="2:11" s="12" customFormat="1" ht="16" x14ac:dyDescent="0.2"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2:11" s="15" customFormat="1" ht="16" x14ac:dyDescent="0.2"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4" t="s">
        <v>16</v>
      </c>
      <c r="H5" s="13" t="s">
        <v>15</v>
      </c>
      <c r="I5" s="13" t="s">
        <v>17</v>
      </c>
      <c r="J5" s="13" t="s">
        <v>18</v>
      </c>
      <c r="K5" s="13" t="s">
        <v>19</v>
      </c>
    </row>
    <row r="6" spans="2:11" s="15" customFormat="1" ht="16" x14ac:dyDescent="0.2">
      <c r="B6" s="101" t="s">
        <v>20</v>
      </c>
      <c r="C6" s="16" t="s">
        <v>336</v>
      </c>
      <c r="D6" s="17" t="s">
        <v>338</v>
      </c>
      <c r="E6" s="18">
        <v>1</v>
      </c>
      <c r="F6" s="19"/>
      <c r="G6" s="20">
        <v>1</v>
      </c>
      <c r="H6" s="19"/>
      <c r="I6" s="21">
        <v>93735</v>
      </c>
      <c r="J6" s="21">
        <f t="shared" ref="J6:J9" si="0">I6*G6*E6</f>
        <v>93735</v>
      </c>
      <c r="K6" s="22"/>
    </row>
    <row r="7" spans="2:11" s="15" customFormat="1" ht="16" x14ac:dyDescent="0.2">
      <c r="B7" s="101"/>
      <c r="C7" s="16" t="s">
        <v>337</v>
      </c>
      <c r="D7" s="17" t="s">
        <v>338</v>
      </c>
      <c r="E7" s="18">
        <v>1</v>
      </c>
      <c r="F7" s="19"/>
      <c r="G7" s="20">
        <v>1</v>
      </c>
      <c r="H7" s="19"/>
      <c r="I7" s="21">
        <v>395</v>
      </c>
      <c r="J7" s="21">
        <f t="shared" si="0"/>
        <v>395</v>
      </c>
      <c r="K7" s="23"/>
    </row>
    <row r="8" spans="2:11" s="15" customFormat="1" ht="16" x14ac:dyDescent="0.2">
      <c r="B8" s="101"/>
      <c r="C8" s="102" t="s">
        <v>23</v>
      </c>
      <c r="D8" s="102"/>
      <c r="E8" s="102"/>
      <c r="F8" s="102"/>
      <c r="G8" s="102"/>
      <c r="H8" s="102"/>
      <c r="I8" s="103"/>
      <c r="J8" s="24">
        <f>SUM(J6:J7)</f>
        <v>94130</v>
      </c>
      <c r="K8" s="22"/>
    </row>
    <row r="9" spans="2:11" s="15" customFormat="1" ht="16" x14ac:dyDescent="0.2">
      <c r="B9" s="101" t="s">
        <v>24</v>
      </c>
      <c r="C9" s="35" t="s">
        <v>339</v>
      </c>
      <c r="D9" s="17" t="s">
        <v>338</v>
      </c>
      <c r="E9" s="18">
        <v>1</v>
      </c>
      <c r="F9" s="19"/>
      <c r="G9" s="18">
        <v>1</v>
      </c>
      <c r="H9" s="19"/>
      <c r="I9" s="21">
        <v>139110</v>
      </c>
      <c r="J9" s="21">
        <f t="shared" si="0"/>
        <v>139110</v>
      </c>
      <c r="K9" s="22"/>
    </row>
    <row r="10" spans="2:11" s="15" customFormat="1" ht="16" x14ac:dyDescent="0.2">
      <c r="B10" s="101"/>
      <c r="C10" s="102" t="s">
        <v>26</v>
      </c>
      <c r="D10" s="102"/>
      <c r="E10" s="102"/>
      <c r="F10" s="102"/>
      <c r="G10" s="102"/>
      <c r="H10" s="102"/>
      <c r="I10" s="103"/>
      <c r="J10" s="24">
        <f>SUM(J9:J9)</f>
        <v>139110</v>
      </c>
      <c r="K10" s="22"/>
    </row>
    <row r="11" spans="2:11" s="15" customFormat="1" ht="16" x14ac:dyDescent="0.2">
      <c r="B11" s="101" t="s">
        <v>27</v>
      </c>
      <c r="C11" s="107" t="s">
        <v>539</v>
      </c>
      <c r="D11" s="22" t="s">
        <v>462</v>
      </c>
      <c r="E11" s="18">
        <v>6</v>
      </c>
      <c r="F11" s="19" t="s">
        <v>93</v>
      </c>
      <c r="G11" s="18">
        <v>1</v>
      </c>
      <c r="H11" s="19" t="s">
        <v>28</v>
      </c>
      <c r="I11" s="21">
        <v>1600</v>
      </c>
      <c r="J11" s="21">
        <f>I11*G11*E11</f>
        <v>9600</v>
      </c>
      <c r="K11" s="22"/>
    </row>
    <row r="12" spans="2:11" s="15" customFormat="1" ht="16" x14ac:dyDescent="0.2">
      <c r="B12" s="101"/>
      <c r="C12" s="108"/>
      <c r="D12" s="22" t="s">
        <v>466</v>
      </c>
      <c r="E12" s="18">
        <v>16</v>
      </c>
      <c r="F12" s="19" t="s">
        <v>464</v>
      </c>
      <c r="G12" s="18">
        <v>1</v>
      </c>
      <c r="H12" s="19" t="s">
        <v>90</v>
      </c>
      <c r="I12" s="21">
        <v>88</v>
      </c>
      <c r="J12" s="21">
        <f t="shared" ref="J12:J17" si="1">I12*G12*E12</f>
        <v>1408</v>
      </c>
      <c r="K12" s="22"/>
    </row>
    <row r="13" spans="2:11" s="15" customFormat="1" ht="16" x14ac:dyDescent="0.2">
      <c r="B13" s="101"/>
      <c r="C13" s="108"/>
      <c r="D13" s="22" t="s">
        <v>465</v>
      </c>
      <c r="E13" s="18">
        <v>1</v>
      </c>
      <c r="F13" s="19" t="s">
        <v>90</v>
      </c>
      <c r="G13" s="18">
        <v>1</v>
      </c>
      <c r="H13" s="19" t="s">
        <v>90</v>
      </c>
      <c r="I13" s="21">
        <v>161</v>
      </c>
      <c r="J13" s="21">
        <f t="shared" ref="J13" si="2">I13*G13*E13</f>
        <v>161</v>
      </c>
      <c r="K13" s="22"/>
    </row>
    <row r="14" spans="2:11" s="15" customFormat="1" ht="16" x14ac:dyDescent="0.2">
      <c r="B14" s="101"/>
      <c r="C14" s="110"/>
      <c r="D14" s="22" t="s">
        <v>463</v>
      </c>
      <c r="E14" s="18">
        <v>35</v>
      </c>
      <c r="F14" s="19" t="s">
        <v>102</v>
      </c>
      <c r="G14" s="18">
        <v>1</v>
      </c>
      <c r="H14" s="19" t="s">
        <v>90</v>
      </c>
      <c r="I14" s="21">
        <v>24</v>
      </c>
      <c r="J14" s="21">
        <f t="shared" si="1"/>
        <v>840</v>
      </c>
      <c r="K14" s="22"/>
    </row>
    <row r="15" spans="2:11" s="15" customFormat="1" ht="16" x14ac:dyDescent="0.2">
      <c r="B15" s="101"/>
      <c r="C15" s="16" t="s">
        <v>540</v>
      </c>
      <c r="D15" s="16" t="s">
        <v>440</v>
      </c>
      <c r="E15" s="18">
        <v>42</v>
      </c>
      <c r="F15" s="19" t="s">
        <v>21</v>
      </c>
      <c r="G15" s="18">
        <v>1</v>
      </c>
      <c r="H15" s="19" t="s">
        <v>28</v>
      </c>
      <c r="I15" s="21">
        <v>228</v>
      </c>
      <c r="J15" s="21">
        <f t="shared" si="1"/>
        <v>9576</v>
      </c>
      <c r="K15" s="22"/>
    </row>
    <row r="16" spans="2:11" s="15" customFormat="1" ht="16" x14ac:dyDescent="0.2">
      <c r="B16" s="101"/>
      <c r="C16" s="16" t="s">
        <v>541</v>
      </c>
      <c r="D16" s="16" t="s">
        <v>25</v>
      </c>
      <c r="E16" s="18">
        <v>4</v>
      </c>
      <c r="F16" s="19" t="s">
        <v>29</v>
      </c>
      <c r="G16" s="18">
        <v>1</v>
      </c>
      <c r="H16" s="19" t="s">
        <v>28</v>
      </c>
      <c r="I16" s="21">
        <v>3800</v>
      </c>
      <c r="J16" s="21">
        <f t="shared" si="1"/>
        <v>15200</v>
      </c>
      <c r="K16" s="22"/>
    </row>
    <row r="17" spans="2:11" s="15" customFormat="1" ht="16" x14ac:dyDescent="0.2">
      <c r="B17" s="101"/>
      <c r="C17" s="16" t="s">
        <v>542</v>
      </c>
      <c r="D17" s="16" t="s">
        <v>436</v>
      </c>
      <c r="E17" s="18">
        <v>1</v>
      </c>
      <c r="F17" s="19" t="s">
        <v>90</v>
      </c>
      <c r="G17" s="18">
        <v>1</v>
      </c>
      <c r="H17" s="19" t="s">
        <v>28</v>
      </c>
      <c r="I17" s="21">
        <f>415+30</f>
        <v>445</v>
      </c>
      <c r="J17" s="21">
        <f t="shared" si="1"/>
        <v>445</v>
      </c>
      <c r="K17" s="22"/>
    </row>
    <row r="18" spans="2:11" s="15" customFormat="1" ht="16" x14ac:dyDescent="0.2">
      <c r="B18" s="101"/>
      <c r="C18" s="16" t="s">
        <v>547</v>
      </c>
      <c r="D18" s="16" t="s">
        <v>25</v>
      </c>
      <c r="E18" s="18">
        <v>3</v>
      </c>
      <c r="F18" s="19" t="s">
        <v>93</v>
      </c>
      <c r="G18" s="18">
        <v>1</v>
      </c>
      <c r="H18" s="19" t="s">
        <v>28</v>
      </c>
      <c r="I18" s="21">
        <v>2916</v>
      </c>
      <c r="J18" s="21">
        <f t="shared" ref="J18:J24" si="3">I18*G18*E18</f>
        <v>8748</v>
      </c>
      <c r="K18" s="22"/>
    </row>
    <row r="19" spans="2:11" s="15" customFormat="1" ht="16" x14ac:dyDescent="0.2">
      <c r="B19" s="101"/>
      <c r="C19" s="16" t="s">
        <v>548</v>
      </c>
      <c r="D19" s="16" t="s">
        <v>25</v>
      </c>
      <c r="E19" s="18">
        <v>1</v>
      </c>
      <c r="F19" s="19" t="s">
        <v>90</v>
      </c>
      <c r="G19" s="18">
        <v>1</v>
      </c>
      <c r="H19" s="19" t="s">
        <v>549</v>
      </c>
      <c r="I19" s="21">
        <v>216</v>
      </c>
      <c r="J19" s="21">
        <f t="shared" ref="J19" si="4">I19*G19*E19</f>
        <v>216</v>
      </c>
      <c r="K19" s="22"/>
    </row>
    <row r="20" spans="2:11" s="15" customFormat="1" ht="16" x14ac:dyDescent="0.2">
      <c r="B20" s="101"/>
      <c r="C20" s="16" t="s">
        <v>546</v>
      </c>
      <c r="D20" s="22" t="s">
        <v>30</v>
      </c>
      <c r="E20" s="18">
        <v>3</v>
      </c>
      <c r="F20" s="19" t="s">
        <v>93</v>
      </c>
      <c r="G20" s="18">
        <v>1</v>
      </c>
      <c r="H20" s="19" t="s">
        <v>28</v>
      </c>
      <c r="I20" s="21">
        <v>4200</v>
      </c>
      <c r="J20" s="21">
        <f t="shared" si="3"/>
        <v>12600</v>
      </c>
      <c r="K20" s="22"/>
    </row>
    <row r="21" spans="2:11" s="15" customFormat="1" ht="16" x14ac:dyDescent="0.2">
      <c r="B21" s="101"/>
      <c r="C21" s="16" t="s">
        <v>543</v>
      </c>
      <c r="D21" s="22"/>
      <c r="E21" s="18">
        <v>1</v>
      </c>
      <c r="F21" s="19" t="s">
        <v>90</v>
      </c>
      <c r="G21" s="18">
        <v>1</v>
      </c>
      <c r="H21" s="19" t="s">
        <v>90</v>
      </c>
      <c r="I21" s="21">
        <v>668</v>
      </c>
      <c r="J21" s="21">
        <f t="shared" ref="J21:J22" si="5">I21*G21*E21</f>
        <v>668</v>
      </c>
      <c r="K21" s="22"/>
    </row>
    <row r="22" spans="2:11" s="15" customFormat="1" ht="16" x14ac:dyDescent="0.2">
      <c r="B22" s="101"/>
      <c r="C22" s="16" t="s">
        <v>545</v>
      </c>
      <c r="D22" s="22"/>
      <c r="E22" s="18">
        <v>40</v>
      </c>
      <c r="F22" s="19" t="s">
        <v>550</v>
      </c>
      <c r="G22" s="18">
        <v>1</v>
      </c>
      <c r="H22" s="19" t="s">
        <v>28</v>
      </c>
      <c r="I22" s="21">
        <v>43</v>
      </c>
      <c r="J22" s="21">
        <f t="shared" si="5"/>
        <v>1720</v>
      </c>
      <c r="K22" s="22"/>
    </row>
    <row r="23" spans="2:11" s="15" customFormat="1" ht="16" x14ac:dyDescent="0.2">
      <c r="B23" s="101"/>
      <c r="C23" s="16" t="s">
        <v>544</v>
      </c>
      <c r="D23" s="22"/>
      <c r="E23" s="18">
        <v>1</v>
      </c>
      <c r="F23" s="19" t="s">
        <v>28</v>
      </c>
      <c r="G23" s="18">
        <v>1</v>
      </c>
      <c r="H23" s="19" t="s">
        <v>28</v>
      </c>
      <c r="I23" s="21">
        <f>868+1137+1137</f>
        <v>3142</v>
      </c>
      <c r="J23" s="21">
        <f t="shared" ref="J23" si="6">I23*G23*E23</f>
        <v>3142</v>
      </c>
      <c r="K23" s="22"/>
    </row>
    <row r="24" spans="2:11" s="15" customFormat="1" ht="16" x14ac:dyDescent="0.2">
      <c r="B24" s="101"/>
      <c r="C24" s="16" t="s">
        <v>437</v>
      </c>
      <c r="D24" s="22"/>
      <c r="E24" s="18">
        <v>54</v>
      </c>
      <c r="F24" s="19" t="s">
        <v>434</v>
      </c>
      <c r="G24" s="18">
        <v>1</v>
      </c>
      <c r="H24" s="19" t="s">
        <v>31</v>
      </c>
      <c r="I24" s="21">
        <v>315</v>
      </c>
      <c r="J24" s="21">
        <f t="shared" si="3"/>
        <v>17010</v>
      </c>
      <c r="K24" s="22"/>
    </row>
    <row r="25" spans="2:11" s="15" customFormat="1" ht="16" x14ac:dyDescent="0.2">
      <c r="B25" s="101"/>
      <c r="C25" s="103" t="s">
        <v>501</v>
      </c>
      <c r="D25" s="109"/>
      <c r="E25" s="109"/>
      <c r="F25" s="109"/>
      <c r="G25" s="109"/>
      <c r="H25" s="109"/>
      <c r="I25" s="109"/>
      <c r="J25" s="24">
        <f>SUM(J11:J24)</f>
        <v>81334</v>
      </c>
      <c r="K25" s="22"/>
    </row>
    <row r="26" spans="2:11" s="15" customFormat="1" ht="16" x14ac:dyDescent="0.2">
      <c r="B26" s="101" t="s">
        <v>32</v>
      </c>
      <c r="C26" s="16" t="s">
        <v>479</v>
      </c>
      <c r="D26" s="16" t="s">
        <v>480</v>
      </c>
      <c r="E26" s="16">
        <v>1</v>
      </c>
      <c r="F26" s="16" t="s">
        <v>477</v>
      </c>
      <c r="G26" s="18">
        <v>1</v>
      </c>
      <c r="H26" s="19" t="s">
        <v>476</v>
      </c>
      <c r="I26" s="21">
        <v>2000</v>
      </c>
      <c r="J26" s="21">
        <f t="shared" ref="J26:J47" si="7">I26*G26*E26</f>
        <v>2000</v>
      </c>
      <c r="K26" s="22"/>
    </row>
    <row r="27" spans="2:11" s="15" customFormat="1" ht="16" x14ac:dyDescent="0.2">
      <c r="B27" s="101"/>
      <c r="C27" s="16" t="s">
        <v>107</v>
      </c>
      <c r="D27" s="16" t="s">
        <v>481</v>
      </c>
      <c r="E27" s="16">
        <v>1</v>
      </c>
      <c r="F27" s="16" t="s">
        <v>477</v>
      </c>
      <c r="G27" s="18">
        <v>1</v>
      </c>
      <c r="H27" s="19" t="s">
        <v>476</v>
      </c>
      <c r="I27" s="21">
        <v>1600</v>
      </c>
      <c r="J27" s="21">
        <f t="shared" si="7"/>
        <v>1600</v>
      </c>
      <c r="K27" s="22"/>
    </row>
    <row r="28" spans="2:11" s="15" customFormat="1" ht="16" x14ac:dyDescent="0.2">
      <c r="B28" s="101"/>
      <c r="C28" s="107" t="s">
        <v>108</v>
      </c>
      <c r="D28" s="16" t="s">
        <v>496</v>
      </c>
      <c r="E28" s="16">
        <v>6</v>
      </c>
      <c r="F28" s="16" t="s">
        <v>477</v>
      </c>
      <c r="G28" s="18">
        <v>1</v>
      </c>
      <c r="H28" s="19" t="s">
        <v>33</v>
      </c>
      <c r="I28" s="21">
        <v>1000</v>
      </c>
      <c r="J28" s="21">
        <f t="shared" si="7"/>
        <v>6000</v>
      </c>
      <c r="K28" s="22"/>
    </row>
    <row r="29" spans="2:11" s="15" customFormat="1" ht="16" x14ac:dyDescent="0.2">
      <c r="B29" s="101"/>
      <c r="C29" s="108"/>
      <c r="D29" s="16" t="s">
        <v>497</v>
      </c>
      <c r="E29" s="16">
        <v>4</v>
      </c>
      <c r="F29" s="16" t="s">
        <v>477</v>
      </c>
      <c r="G29" s="18">
        <v>1</v>
      </c>
      <c r="H29" s="19" t="s">
        <v>33</v>
      </c>
      <c r="I29" s="21">
        <v>500</v>
      </c>
      <c r="J29" s="21">
        <f t="shared" si="7"/>
        <v>2000</v>
      </c>
      <c r="K29" s="22"/>
    </row>
    <row r="30" spans="2:11" s="15" customFormat="1" ht="16" x14ac:dyDescent="0.2">
      <c r="B30" s="101"/>
      <c r="C30" s="108"/>
      <c r="D30" s="16" t="s">
        <v>482</v>
      </c>
      <c r="E30" s="16">
        <v>1</v>
      </c>
      <c r="F30" s="16" t="s">
        <v>477</v>
      </c>
      <c r="G30" s="18">
        <v>1</v>
      </c>
      <c r="H30" s="19" t="s">
        <v>33</v>
      </c>
      <c r="I30" s="21">
        <v>1200</v>
      </c>
      <c r="J30" s="21">
        <f t="shared" si="7"/>
        <v>1200</v>
      </c>
      <c r="K30" s="22"/>
    </row>
    <row r="31" spans="2:11" s="15" customFormat="1" ht="16" x14ac:dyDescent="0.2">
      <c r="B31" s="101"/>
      <c r="C31" s="108"/>
      <c r="D31" s="16" t="s">
        <v>485</v>
      </c>
      <c r="E31" s="16">
        <v>1</v>
      </c>
      <c r="F31" s="16" t="s">
        <v>478</v>
      </c>
      <c r="G31" s="18">
        <v>1</v>
      </c>
      <c r="H31" s="19" t="s">
        <v>476</v>
      </c>
      <c r="I31" s="21">
        <v>1600</v>
      </c>
      <c r="J31" s="21">
        <f t="shared" si="7"/>
        <v>1600</v>
      </c>
      <c r="K31" s="22"/>
    </row>
    <row r="32" spans="2:11" s="15" customFormat="1" ht="16" x14ac:dyDescent="0.2">
      <c r="B32" s="101"/>
      <c r="C32" s="108"/>
      <c r="D32" s="16" t="s">
        <v>493</v>
      </c>
      <c r="E32" s="16">
        <v>1</v>
      </c>
      <c r="F32" s="16" t="s">
        <v>478</v>
      </c>
      <c r="G32" s="18">
        <v>4</v>
      </c>
      <c r="H32" s="19" t="s">
        <v>492</v>
      </c>
      <c r="I32" s="21">
        <v>150</v>
      </c>
      <c r="J32" s="21">
        <f t="shared" ref="J32" si="8">I32*G32*E32</f>
        <v>600</v>
      </c>
      <c r="K32" s="22"/>
    </row>
    <row r="33" spans="2:11" s="15" customFormat="1" ht="16" x14ac:dyDescent="0.2">
      <c r="B33" s="101"/>
      <c r="C33" s="108"/>
      <c r="D33" s="16" t="s">
        <v>551</v>
      </c>
      <c r="E33" s="16">
        <v>3</v>
      </c>
      <c r="F33" s="16" t="s">
        <v>478</v>
      </c>
      <c r="G33" s="18">
        <v>1</v>
      </c>
      <c r="H33" s="19" t="s">
        <v>476</v>
      </c>
      <c r="I33" s="21">
        <v>4800</v>
      </c>
      <c r="J33" s="21">
        <f t="shared" si="7"/>
        <v>14400</v>
      </c>
      <c r="K33" s="22"/>
    </row>
    <row r="34" spans="2:11" s="15" customFormat="1" ht="16" x14ac:dyDescent="0.2">
      <c r="B34" s="101"/>
      <c r="C34" s="110"/>
      <c r="D34" s="16" t="s">
        <v>552</v>
      </c>
      <c r="E34" s="16">
        <v>3</v>
      </c>
      <c r="F34" s="16" t="s">
        <v>478</v>
      </c>
      <c r="G34" s="18">
        <v>1</v>
      </c>
      <c r="H34" s="19" t="s">
        <v>476</v>
      </c>
      <c r="I34" s="21">
        <v>1200</v>
      </c>
      <c r="J34" s="21">
        <f t="shared" si="7"/>
        <v>3600</v>
      </c>
      <c r="K34" s="22"/>
    </row>
    <row r="35" spans="2:11" s="15" customFormat="1" ht="16" x14ac:dyDescent="0.2">
      <c r="B35" s="101"/>
      <c r="C35" s="107" t="s">
        <v>486</v>
      </c>
      <c r="D35" s="16" t="s">
        <v>498</v>
      </c>
      <c r="E35" s="16">
        <v>2</v>
      </c>
      <c r="F35" s="16" t="s">
        <v>478</v>
      </c>
      <c r="G35" s="18">
        <v>1</v>
      </c>
      <c r="H35" s="19" t="s">
        <v>33</v>
      </c>
      <c r="I35" s="21">
        <v>1000</v>
      </c>
      <c r="J35" s="21">
        <f t="shared" si="7"/>
        <v>2000</v>
      </c>
      <c r="K35" s="22"/>
    </row>
    <row r="36" spans="2:11" s="15" customFormat="1" ht="16" x14ac:dyDescent="0.2">
      <c r="B36" s="101"/>
      <c r="C36" s="108"/>
      <c r="D36" s="16" t="s">
        <v>499</v>
      </c>
      <c r="E36" s="16">
        <v>1</v>
      </c>
      <c r="F36" s="16" t="s">
        <v>478</v>
      </c>
      <c r="G36" s="18">
        <v>1</v>
      </c>
      <c r="H36" s="19" t="s">
        <v>33</v>
      </c>
      <c r="I36" s="21">
        <v>1000</v>
      </c>
      <c r="J36" s="21">
        <f t="shared" ref="J36" si="9">I36*G36*E36</f>
        <v>1000</v>
      </c>
      <c r="K36" s="22"/>
    </row>
    <row r="37" spans="2:11" s="15" customFormat="1" ht="16" x14ac:dyDescent="0.2">
      <c r="B37" s="101"/>
      <c r="C37" s="108"/>
      <c r="D37" s="16" t="s">
        <v>500</v>
      </c>
      <c r="E37" s="16">
        <v>1</v>
      </c>
      <c r="F37" s="16" t="s">
        <v>478</v>
      </c>
      <c r="G37" s="18">
        <v>1</v>
      </c>
      <c r="H37" s="19" t="s">
        <v>33</v>
      </c>
      <c r="I37" s="21">
        <v>1200</v>
      </c>
      <c r="J37" s="21">
        <f t="shared" si="7"/>
        <v>1200</v>
      </c>
      <c r="K37" s="22"/>
    </row>
    <row r="38" spans="2:11" s="15" customFormat="1" ht="16" x14ac:dyDescent="0.2">
      <c r="B38" s="101"/>
      <c r="C38" s="108"/>
      <c r="D38" s="16" t="s">
        <v>483</v>
      </c>
      <c r="E38" s="16">
        <v>1</v>
      </c>
      <c r="F38" s="16" t="s">
        <v>478</v>
      </c>
      <c r="G38" s="18">
        <v>1</v>
      </c>
      <c r="H38" s="19" t="s">
        <v>33</v>
      </c>
      <c r="I38" s="21">
        <v>500</v>
      </c>
      <c r="J38" s="21">
        <f t="shared" si="7"/>
        <v>500</v>
      </c>
      <c r="K38" s="22"/>
    </row>
    <row r="39" spans="2:11" s="15" customFormat="1" ht="32" x14ac:dyDescent="0.2">
      <c r="B39" s="101"/>
      <c r="C39" s="108"/>
      <c r="D39" s="16" t="s">
        <v>494</v>
      </c>
      <c r="E39" s="16">
        <v>2</v>
      </c>
      <c r="F39" s="16" t="s">
        <v>478</v>
      </c>
      <c r="G39" s="18">
        <v>1</v>
      </c>
      <c r="H39" s="19" t="s">
        <v>476</v>
      </c>
      <c r="I39" s="21">
        <v>1600</v>
      </c>
      <c r="J39" s="21">
        <f t="shared" si="7"/>
        <v>3200</v>
      </c>
      <c r="K39" s="22"/>
    </row>
    <row r="40" spans="2:11" s="15" customFormat="1" ht="16" x14ac:dyDescent="0.2">
      <c r="B40" s="101"/>
      <c r="C40" s="110"/>
      <c r="D40" s="16" t="s">
        <v>491</v>
      </c>
      <c r="E40" s="16">
        <v>1</v>
      </c>
      <c r="F40" s="16" t="s">
        <v>478</v>
      </c>
      <c r="G40" s="18">
        <v>4</v>
      </c>
      <c r="H40" s="19" t="s">
        <v>492</v>
      </c>
      <c r="I40" s="21">
        <v>150</v>
      </c>
      <c r="J40" s="21">
        <f t="shared" si="7"/>
        <v>600</v>
      </c>
      <c r="K40" s="22"/>
    </row>
    <row r="41" spans="2:11" s="15" customFormat="1" ht="16" x14ac:dyDescent="0.2">
      <c r="B41" s="101"/>
      <c r="C41" s="107" t="s">
        <v>111</v>
      </c>
      <c r="D41" s="16" t="s">
        <v>495</v>
      </c>
      <c r="E41" s="16">
        <v>8</v>
      </c>
      <c r="F41" s="16" t="s">
        <v>478</v>
      </c>
      <c r="G41" s="18">
        <v>1</v>
      </c>
      <c r="H41" s="19" t="s">
        <v>33</v>
      </c>
      <c r="I41" s="21">
        <v>1000</v>
      </c>
      <c r="J41" s="21">
        <f t="shared" si="7"/>
        <v>8000</v>
      </c>
      <c r="K41" s="22"/>
    </row>
    <row r="42" spans="2:11" s="15" customFormat="1" ht="16" x14ac:dyDescent="0.2">
      <c r="B42" s="101"/>
      <c r="C42" s="108"/>
      <c r="D42" s="16" t="s">
        <v>484</v>
      </c>
      <c r="E42" s="16">
        <v>1</v>
      </c>
      <c r="F42" s="16" t="s">
        <v>478</v>
      </c>
      <c r="G42" s="18">
        <v>1</v>
      </c>
      <c r="H42" s="19" t="s">
        <v>33</v>
      </c>
      <c r="I42" s="21">
        <v>1300</v>
      </c>
      <c r="J42" s="21">
        <f t="shared" si="7"/>
        <v>1300</v>
      </c>
      <c r="K42" s="22"/>
    </row>
    <row r="43" spans="2:11" s="15" customFormat="1" ht="16" x14ac:dyDescent="0.2">
      <c r="B43" s="101"/>
      <c r="C43" s="108"/>
      <c r="D43" s="16" t="s">
        <v>485</v>
      </c>
      <c r="E43" s="16">
        <v>1</v>
      </c>
      <c r="F43" s="16" t="s">
        <v>478</v>
      </c>
      <c r="G43" s="18">
        <v>1</v>
      </c>
      <c r="H43" s="19" t="s">
        <v>476</v>
      </c>
      <c r="I43" s="21">
        <v>1600</v>
      </c>
      <c r="J43" s="21">
        <f t="shared" si="7"/>
        <v>1600</v>
      </c>
      <c r="K43" s="22"/>
    </row>
    <row r="44" spans="2:11" s="15" customFormat="1" ht="16" x14ac:dyDescent="0.2">
      <c r="B44" s="101"/>
      <c r="C44" s="108"/>
      <c r="D44" s="16" t="s">
        <v>551</v>
      </c>
      <c r="E44" s="16">
        <v>3</v>
      </c>
      <c r="F44" s="16" t="s">
        <v>478</v>
      </c>
      <c r="G44" s="18">
        <v>1</v>
      </c>
      <c r="H44" s="19" t="s">
        <v>476</v>
      </c>
      <c r="I44" s="21">
        <v>4800</v>
      </c>
      <c r="J44" s="21">
        <f t="shared" si="7"/>
        <v>14400</v>
      </c>
      <c r="K44" s="22"/>
    </row>
    <row r="45" spans="2:11" s="15" customFormat="1" ht="16" x14ac:dyDescent="0.2">
      <c r="B45" s="101"/>
      <c r="C45" s="108"/>
      <c r="D45" s="16" t="s">
        <v>553</v>
      </c>
      <c r="E45" s="16">
        <v>3</v>
      </c>
      <c r="F45" s="16" t="s">
        <v>478</v>
      </c>
      <c r="G45" s="18">
        <v>5</v>
      </c>
      <c r="H45" s="19" t="s">
        <v>488</v>
      </c>
      <c r="I45" s="21">
        <v>400</v>
      </c>
      <c r="J45" s="21">
        <f t="shared" si="7"/>
        <v>6000</v>
      </c>
      <c r="K45" s="22"/>
    </row>
    <row r="46" spans="2:11" s="15" customFormat="1" ht="16" x14ac:dyDescent="0.2">
      <c r="B46" s="101"/>
      <c r="C46" s="110"/>
      <c r="D46" s="16" t="s">
        <v>485</v>
      </c>
      <c r="E46" s="16">
        <v>1</v>
      </c>
      <c r="F46" s="16" t="s">
        <v>478</v>
      </c>
      <c r="G46" s="18">
        <v>1</v>
      </c>
      <c r="H46" s="19" t="s">
        <v>476</v>
      </c>
      <c r="I46" s="21">
        <v>1600</v>
      </c>
      <c r="J46" s="21">
        <f t="shared" si="7"/>
        <v>1600</v>
      </c>
      <c r="K46" s="22"/>
    </row>
    <row r="47" spans="2:11" s="15" customFormat="1" ht="16" x14ac:dyDescent="0.2">
      <c r="B47" s="101"/>
      <c r="C47" s="16" t="s">
        <v>374</v>
      </c>
      <c r="D47" s="16" t="s">
        <v>498</v>
      </c>
      <c r="E47" s="16">
        <v>5</v>
      </c>
      <c r="F47" s="16" t="s">
        <v>478</v>
      </c>
      <c r="G47" s="18">
        <v>1</v>
      </c>
      <c r="H47" s="19" t="s">
        <v>33</v>
      </c>
      <c r="I47" s="21">
        <v>1000</v>
      </c>
      <c r="J47" s="21">
        <f t="shared" si="7"/>
        <v>5000</v>
      </c>
      <c r="K47" s="22"/>
    </row>
    <row r="48" spans="2:11" s="15" customFormat="1" ht="16" x14ac:dyDescent="0.2">
      <c r="B48" s="101"/>
      <c r="C48" s="102" t="s">
        <v>35</v>
      </c>
      <c r="D48" s="102"/>
      <c r="E48" s="102"/>
      <c r="F48" s="102"/>
      <c r="G48" s="102"/>
      <c r="H48" s="102"/>
      <c r="I48" s="103"/>
      <c r="J48" s="24">
        <f>SUM(J26:J47)</f>
        <v>79400</v>
      </c>
      <c r="K48" s="22"/>
    </row>
    <row r="49" spans="2:11" s="15" customFormat="1" ht="16" x14ac:dyDescent="0.2">
      <c r="B49" s="101" t="s">
        <v>36</v>
      </c>
      <c r="C49" s="25" t="s">
        <v>37</v>
      </c>
      <c r="D49" s="17" t="s">
        <v>38</v>
      </c>
      <c r="E49" s="18">
        <v>9</v>
      </c>
      <c r="F49" s="19" t="s">
        <v>39</v>
      </c>
      <c r="G49" s="18">
        <v>1</v>
      </c>
      <c r="H49" s="19" t="s">
        <v>28</v>
      </c>
      <c r="I49" s="21">
        <v>160</v>
      </c>
      <c r="J49" s="21">
        <f t="shared" ref="J49:J63" si="10">I49*G49*E49</f>
        <v>1440</v>
      </c>
      <c r="K49" s="22"/>
    </row>
    <row r="50" spans="2:11" s="15" customFormat="1" ht="16" x14ac:dyDescent="0.2">
      <c r="B50" s="101"/>
      <c r="C50" s="25" t="s">
        <v>448</v>
      </c>
      <c r="D50" s="17"/>
      <c r="E50" s="18">
        <v>6</v>
      </c>
      <c r="F50" s="19" t="s">
        <v>39</v>
      </c>
      <c r="G50" s="18">
        <v>1</v>
      </c>
      <c r="H50" s="19" t="s">
        <v>28</v>
      </c>
      <c r="I50" s="21">
        <v>40</v>
      </c>
      <c r="J50" s="21">
        <f t="shared" si="10"/>
        <v>240</v>
      </c>
      <c r="K50" s="22"/>
    </row>
    <row r="51" spans="2:11" s="15" customFormat="1" ht="16" x14ac:dyDescent="0.2">
      <c r="B51" s="101"/>
      <c r="C51" s="25" t="s">
        <v>429</v>
      </c>
      <c r="D51" s="17"/>
      <c r="E51" s="18">
        <v>40</v>
      </c>
      <c r="F51" s="19" t="s">
        <v>102</v>
      </c>
      <c r="G51" s="18">
        <v>1</v>
      </c>
      <c r="H51" s="19" t="s">
        <v>28</v>
      </c>
      <c r="I51" s="21">
        <v>2</v>
      </c>
      <c r="J51" s="21">
        <f t="shared" si="10"/>
        <v>80</v>
      </c>
      <c r="K51" s="22"/>
    </row>
    <row r="52" spans="2:11" s="15" customFormat="1" ht="16" x14ac:dyDescent="0.2">
      <c r="B52" s="101"/>
      <c r="C52" s="25" t="s">
        <v>431</v>
      </c>
      <c r="D52" s="17" t="s">
        <v>40</v>
      </c>
      <c r="E52" s="18">
        <v>15</v>
      </c>
      <c r="F52" s="19" t="s">
        <v>41</v>
      </c>
      <c r="G52" s="18">
        <v>1</v>
      </c>
      <c r="H52" s="19" t="s">
        <v>28</v>
      </c>
      <c r="I52" s="21">
        <v>200</v>
      </c>
      <c r="J52" s="21">
        <f t="shared" si="10"/>
        <v>3000</v>
      </c>
      <c r="K52" s="22"/>
    </row>
    <row r="53" spans="2:11" s="15" customFormat="1" ht="16" x14ac:dyDescent="0.2">
      <c r="B53" s="101"/>
      <c r="C53" s="25" t="s">
        <v>432</v>
      </c>
      <c r="D53" s="17" t="s">
        <v>426</v>
      </c>
      <c r="E53" s="18">
        <v>6</v>
      </c>
      <c r="F53" s="19" t="s">
        <v>41</v>
      </c>
      <c r="G53" s="18">
        <v>1</v>
      </c>
      <c r="H53" s="19" t="s">
        <v>28</v>
      </c>
      <c r="I53" s="21">
        <v>200</v>
      </c>
      <c r="J53" s="21">
        <f t="shared" ref="J53" si="11">I53*G53*E53</f>
        <v>1200</v>
      </c>
      <c r="K53" s="22"/>
    </row>
    <row r="54" spans="2:11" s="15" customFormat="1" ht="16" x14ac:dyDescent="0.2">
      <c r="B54" s="101"/>
      <c r="C54" s="25" t="s">
        <v>442</v>
      </c>
      <c r="D54" s="17" t="s">
        <v>443</v>
      </c>
      <c r="E54" s="18">
        <f>4.8*3.6</f>
        <v>17.28</v>
      </c>
      <c r="F54" s="19" t="s">
        <v>41</v>
      </c>
      <c r="G54" s="18">
        <v>1</v>
      </c>
      <c r="H54" s="19" t="s">
        <v>28</v>
      </c>
      <c r="I54" s="21">
        <v>180</v>
      </c>
      <c r="J54" s="21">
        <f t="shared" ref="J54" si="12">I54*G54*E54</f>
        <v>3110.4</v>
      </c>
      <c r="K54" s="22"/>
    </row>
    <row r="55" spans="2:11" s="15" customFormat="1" ht="16" x14ac:dyDescent="0.2">
      <c r="B55" s="101"/>
      <c r="C55" s="25" t="s">
        <v>444</v>
      </c>
      <c r="D55" s="17"/>
      <c r="E55" s="18">
        <v>24</v>
      </c>
      <c r="F55" s="19" t="s">
        <v>41</v>
      </c>
      <c r="G55" s="18">
        <v>1</v>
      </c>
      <c r="H55" s="19" t="s">
        <v>28</v>
      </c>
      <c r="I55" s="21">
        <v>28</v>
      </c>
      <c r="J55" s="21">
        <f t="shared" ref="J55:J56" si="13">I55*G55*E55</f>
        <v>672</v>
      </c>
      <c r="K55" s="22"/>
    </row>
    <row r="56" spans="2:11" s="15" customFormat="1" ht="16" x14ac:dyDescent="0.2">
      <c r="B56" s="101"/>
      <c r="C56" s="25" t="s">
        <v>445</v>
      </c>
      <c r="D56" s="17"/>
      <c r="E56" s="18">
        <v>1</v>
      </c>
      <c r="F56" s="19" t="s">
        <v>102</v>
      </c>
      <c r="G56" s="18">
        <v>1</v>
      </c>
      <c r="H56" s="19" t="s">
        <v>90</v>
      </c>
      <c r="I56" s="21">
        <v>240</v>
      </c>
      <c r="J56" s="21">
        <f t="shared" si="13"/>
        <v>240</v>
      </c>
      <c r="K56" s="22"/>
    </row>
    <row r="57" spans="2:11" s="15" customFormat="1" ht="16" x14ac:dyDescent="0.2">
      <c r="B57" s="101"/>
      <c r="C57" s="25" t="s">
        <v>96</v>
      </c>
      <c r="D57" s="17" t="s">
        <v>42</v>
      </c>
      <c r="E57" s="18">
        <v>1</v>
      </c>
      <c r="F57" s="19" t="s">
        <v>94</v>
      </c>
      <c r="G57" s="18">
        <v>2</v>
      </c>
      <c r="H57" s="19" t="s">
        <v>28</v>
      </c>
      <c r="I57" s="21">
        <v>6000</v>
      </c>
      <c r="J57" s="21">
        <f t="shared" si="10"/>
        <v>12000</v>
      </c>
      <c r="K57" s="22"/>
    </row>
    <row r="58" spans="2:11" s="15" customFormat="1" ht="16" x14ac:dyDescent="0.2">
      <c r="B58" s="101"/>
      <c r="C58" s="26" t="s">
        <v>430</v>
      </c>
      <c r="D58" s="17"/>
      <c r="E58" s="18">
        <v>1</v>
      </c>
      <c r="F58" s="19" t="s">
        <v>28</v>
      </c>
      <c r="G58" s="18">
        <v>1</v>
      </c>
      <c r="H58" s="19" t="s">
        <v>34</v>
      </c>
      <c r="I58" s="21">
        <v>4000</v>
      </c>
      <c r="J58" s="21">
        <f t="shared" ref="J58" si="14">I58*G58*E58</f>
        <v>4000</v>
      </c>
      <c r="K58" s="22"/>
    </row>
    <row r="59" spans="2:11" s="15" customFormat="1" ht="16" x14ac:dyDescent="0.2">
      <c r="B59" s="101"/>
      <c r="C59" s="26" t="s">
        <v>43</v>
      </c>
      <c r="D59" s="22"/>
      <c r="E59" s="18">
        <v>1</v>
      </c>
      <c r="F59" s="19" t="s">
        <v>28</v>
      </c>
      <c r="G59" s="18">
        <v>1</v>
      </c>
      <c r="H59" s="19" t="s">
        <v>34</v>
      </c>
      <c r="I59" s="21">
        <f>6800*2</f>
        <v>13600</v>
      </c>
      <c r="J59" s="21">
        <f t="shared" si="10"/>
        <v>13600</v>
      </c>
      <c r="K59" s="22"/>
    </row>
    <row r="60" spans="2:11" s="15" customFormat="1" ht="16" x14ac:dyDescent="0.2">
      <c r="B60" s="101"/>
      <c r="C60" s="26" t="s">
        <v>433</v>
      </c>
      <c r="D60" s="22"/>
      <c r="E60" s="18">
        <v>1</v>
      </c>
      <c r="F60" s="19" t="s">
        <v>28</v>
      </c>
      <c r="G60" s="18">
        <v>1</v>
      </c>
      <c r="H60" s="19" t="s">
        <v>34</v>
      </c>
      <c r="I60" s="21">
        <v>1000</v>
      </c>
      <c r="J60" s="21">
        <f t="shared" ref="J60" si="15">I60*G60*E60</f>
        <v>1000</v>
      </c>
      <c r="K60" s="22"/>
    </row>
    <row r="61" spans="2:11" s="15" customFormat="1" ht="16" x14ac:dyDescent="0.2">
      <c r="B61" s="101"/>
      <c r="C61" s="26" t="s">
        <v>44</v>
      </c>
      <c r="D61" s="22" t="s">
        <v>45</v>
      </c>
      <c r="E61" s="18">
        <v>1</v>
      </c>
      <c r="F61" s="19" t="s">
        <v>46</v>
      </c>
      <c r="G61" s="18">
        <v>1</v>
      </c>
      <c r="H61" s="19" t="s">
        <v>28</v>
      </c>
      <c r="I61" s="21">
        <v>3000</v>
      </c>
      <c r="J61" s="21">
        <f t="shared" si="10"/>
        <v>3000</v>
      </c>
      <c r="K61" s="22"/>
    </row>
    <row r="62" spans="2:11" s="15" customFormat="1" ht="16" x14ac:dyDescent="0.2">
      <c r="B62" s="101"/>
      <c r="C62" s="26" t="s">
        <v>47</v>
      </c>
      <c r="D62" s="22"/>
      <c r="E62" s="18">
        <v>2</v>
      </c>
      <c r="F62" s="19" t="s">
        <v>21</v>
      </c>
      <c r="G62" s="18">
        <v>2</v>
      </c>
      <c r="H62" s="19" t="s">
        <v>34</v>
      </c>
      <c r="I62" s="21">
        <v>300</v>
      </c>
      <c r="J62" s="21">
        <f t="shared" si="10"/>
        <v>1200</v>
      </c>
      <c r="K62" s="22"/>
    </row>
    <row r="63" spans="2:11" s="15" customFormat="1" ht="16" x14ac:dyDescent="0.2">
      <c r="B63" s="101"/>
      <c r="C63" s="26" t="s">
        <v>48</v>
      </c>
      <c r="D63" s="22"/>
      <c r="E63" s="18">
        <v>1</v>
      </c>
      <c r="F63" s="19" t="s">
        <v>46</v>
      </c>
      <c r="G63" s="18">
        <v>2</v>
      </c>
      <c r="H63" s="19" t="s">
        <v>28</v>
      </c>
      <c r="I63" s="21">
        <v>800</v>
      </c>
      <c r="J63" s="21">
        <f t="shared" si="10"/>
        <v>1600</v>
      </c>
      <c r="K63" s="22"/>
    </row>
    <row r="64" spans="2:11" s="15" customFormat="1" ht="16" x14ac:dyDescent="0.2">
      <c r="B64" s="101"/>
      <c r="C64" s="102" t="s">
        <v>49</v>
      </c>
      <c r="D64" s="102"/>
      <c r="E64" s="102"/>
      <c r="F64" s="102"/>
      <c r="G64" s="102"/>
      <c r="H64" s="102"/>
      <c r="I64" s="103"/>
      <c r="J64" s="24">
        <f>SUM(J49:J63)</f>
        <v>46382.400000000001</v>
      </c>
      <c r="K64" s="22"/>
    </row>
    <row r="65" spans="2:11" s="15" customFormat="1" ht="16" x14ac:dyDescent="0.2">
      <c r="B65" s="105" t="s">
        <v>425</v>
      </c>
      <c r="C65" s="16" t="s">
        <v>50</v>
      </c>
      <c r="D65" s="17" t="s">
        <v>502</v>
      </c>
      <c r="E65" s="18">
        <v>1</v>
      </c>
      <c r="F65" s="19" t="s">
        <v>31</v>
      </c>
      <c r="G65" s="18">
        <v>1</v>
      </c>
      <c r="H65" s="19" t="s">
        <v>28</v>
      </c>
      <c r="I65" s="21">
        <v>6000</v>
      </c>
      <c r="J65" s="21">
        <f t="shared" ref="J65:J72" si="16">I65*G65*E65</f>
        <v>6000</v>
      </c>
      <c r="K65" s="22"/>
    </row>
    <row r="66" spans="2:11" s="15" customFormat="1" ht="16" x14ac:dyDescent="0.2">
      <c r="B66" s="105"/>
      <c r="C66" s="16" t="s">
        <v>50</v>
      </c>
      <c r="D66" s="17" t="s">
        <v>423</v>
      </c>
      <c r="E66" s="18">
        <v>1</v>
      </c>
      <c r="F66" s="19" t="s">
        <v>21</v>
      </c>
      <c r="G66" s="18">
        <v>1</v>
      </c>
      <c r="H66" s="19" t="s">
        <v>28</v>
      </c>
      <c r="I66" s="27">
        <v>10000</v>
      </c>
      <c r="J66" s="21">
        <f t="shared" si="16"/>
        <v>10000</v>
      </c>
      <c r="K66" s="23"/>
    </row>
    <row r="67" spans="2:11" s="15" customFormat="1" ht="16" x14ac:dyDescent="0.2">
      <c r="B67" s="105"/>
      <c r="C67" s="16" t="s">
        <v>50</v>
      </c>
      <c r="D67" s="17" t="s">
        <v>428</v>
      </c>
      <c r="E67" s="18">
        <v>1</v>
      </c>
      <c r="F67" s="19" t="s">
        <v>21</v>
      </c>
      <c r="G67" s="18">
        <v>2</v>
      </c>
      <c r="H67" s="19" t="s">
        <v>28</v>
      </c>
      <c r="I67" s="27">
        <v>2000</v>
      </c>
      <c r="J67" s="21">
        <f t="shared" ref="J67" si="17">I67*G67*E67</f>
        <v>4000</v>
      </c>
      <c r="K67" s="23"/>
    </row>
    <row r="68" spans="2:11" s="15" customFormat="1" ht="16" x14ac:dyDescent="0.2">
      <c r="B68" s="105"/>
      <c r="C68" s="16" t="s">
        <v>51</v>
      </c>
      <c r="D68" s="17" t="s">
        <v>469</v>
      </c>
      <c r="E68" s="18">
        <v>30</v>
      </c>
      <c r="F68" s="19" t="s">
        <v>21</v>
      </c>
      <c r="G68" s="18">
        <v>1</v>
      </c>
      <c r="H68" s="19" t="s">
        <v>28</v>
      </c>
      <c r="I68" s="21">
        <v>15</v>
      </c>
      <c r="J68" s="21">
        <f t="shared" si="16"/>
        <v>450</v>
      </c>
      <c r="K68" s="22"/>
    </row>
    <row r="69" spans="2:11" s="15" customFormat="1" ht="16" x14ac:dyDescent="0.2">
      <c r="B69" s="105"/>
      <c r="C69" s="16" t="s">
        <v>52</v>
      </c>
      <c r="D69" s="17" t="s">
        <v>53</v>
      </c>
      <c r="E69" s="18">
        <v>1</v>
      </c>
      <c r="F69" s="19" t="s">
        <v>46</v>
      </c>
      <c r="G69" s="18">
        <v>1</v>
      </c>
      <c r="H69" s="19" t="s">
        <v>28</v>
      </c>
      <c r="I69" s="21">
        <v>8500</v>
      </c>
      <c r="J69" s="21">
        <f t="shared" si="16"/>
        <v>8500</v>
      </c>
      <c r="K69" s="22"/>
    </row>
    <row r="70" spans="2:11" s="15" customFormat="1" ht="16" x14ac:dyDescent="0.2">
      <c r="B70" s="105"/>
      <c r="C70" s="36" t="s">
        <v>424</v>
      </c>
      <c r="D70" s="17" t="s">
        <v>98</v>
      </c>
      <c r="E70" s="18">
        <v>2</v>
      </c>
      <c r="F70" s="19" t="s">
        <v>21</v>
      </c>
      <c r="G70" s="18">
        <v>1</v>
      </c>
      <c r="H70" s="19" t="s">
        <v>28</v>
      </c>
      <c r="I70" s="21">
        <v>2600</v>
      </c>
      <c r="J70" s="21">
        <f t="shared" si="16"/>
        <v>5200</v>
      </c>
      <c r="K70" s="22"/>
    </row>
    <row r="71" spans="2:11" s="15" customFormat="1" ht="16" x14ac:dyDescent="0.2">
      <c r="B71" s="105"/>
      <c r="C71" s="16" t="s">
        <v>97</v>
      </c>
      <c r="D71" s="17" t="s">
        <v>99</v>
      </c>
      <c r="E71" s="18">
        <v>1</v>
      </c>
      <c r="F71" s="19" t="s">
        <v>21</v>
      </c>
      <c r="G71" s="18">
        <v>1</v>
      </c>
      <c r="H71" s="19" t="s">
        <v>28</v>
      </c>
      <c r="I71" s="21">
        <v>2000</v>
      </c>
      <c r="J71" s="21">
        <f t="shared" si="16"/>
        <v>2000</v>
      </c>
      <c r="K71" s="22"/>
    </row>
    <row r="72" spans="2:11" s="15" customFormat="1" ht="16" x14ac:dyDescent="0.2">
      <c r="B72" s="105"/>
      <c r="C72" s="16" t="s">
        <v>54</v>
      </c>
      <c r="D72" s="17" t="s">
        <v>503</v>
      </c>
      <c r="E72" s="18">
        <v>2</v>
      </c>
      <c r="F72" s="19" t="s">
        <v>21</v>
      </c>
      <c r="G72" s="18">
        <v>3</v>
      </c>
      <c r="H72" s="19" t="s">
        <v>94</v>
      </c>
      <c r="I72" s="21">
        <v>300</v>
      </c>
      <c r="J72" s="21">
        <f t="shared" si="16"/>
        <v>1800</v>
      </c>
      <c r="K72" s="22"/>
    </row>
    <row r="73" spans="2:11" s="15" customFormat="1" ht="16" x14ac:dyDescent="0.2">
      <c r="B73" s="106"/>
      <c r="C73" s="102" t="s">
        <v>55</v>
      </c>
      <c r="D73" s="102"/>
      <c r="E73" s="102"/>
      <c r="F73" s="102"/>
      <c r="G73" s="102"/>
      <c r="H73" s="102"/>
      <c r="I73" s="103"/>
      <c r="J73" s="24">
        <f>SUM(J65:J72)</f>
        <v>37950</v>
      </c>
      <c r="K73" s="22"/>
    </row>
    <row r="74" spans="2:11" s="15" customFormat="1" ht="32" x14ac:dyDescent="0.2">
      <c r="B74" s="104" t="s">
        <v>100</v>
      </c>
      <c r="C74" s="107" t="s">
        <v>56</v>
      </c>
      <c r="D74" s="17" t="s">
        <v>101</v>
      </c>
      <c r="E74" s="18">
        <v>45</v>
      </c>
      <c r="F74" s="19" t="s">
        <v>102</v>
      </c>
      <c r="G74" s="18">
        <v>1</v>
      </c>
      <c r="H74" s="19" t="s">
        <v>28</v>
      </c>
      <c r="I74" s="21">
        <v>30</v>
      </c>
      <c r="J74" s="21">
        <f t="shared" ref="J74:J77" si="18">I74*G74*E74</f>
        <v>1350</v>
      </c>
      <c r="K74" s="22"/>
    </row>
    <row r="75" spans="2:11" s="15" customFormat="1" ht="16" x14ac:dyDescent="0.2">
      <c r="B75" s="105"/>
      <c r="C75" s="108"/>
      <c r="D75" s="17" t="s">
        <v>103</v>
      </c>
      <c r="E75" s="18">
        <v>10</v>
      </c>
      <c r="F75" s="19" t="s">
        <v>102</v>
      </c>
      <c r="G75" s="18">
        <v>1</v>
      </c>
      <c r="H75" s="19" t="s">
        <v>28</v>
      </c>
      <c r="I75" s="21">
        <v>35</v>
      </c>
      <c r="J75" s="21">
        <f t="shared" si="18"/>
        <v>350</v>
      </c>
      <c r="K75" s="22"/>
    </row>
    <row r="76" spans="2:11" s="15" customFormat="1" ht="16" x14ac:dyDescent="0.2">
      <c r="B76" s="105"/>
      <c r="C76" s="108"/>
      <c r="D76" s="17" t="s">
        <v>559</v>
      </c>
      <c r="E76" s="18">
        <v>5</v>
      </c>
      <c r="F76" s="19" t="s">
        <v>102</v>
      </c>
      <c r="G76" s="18">
        <v>1</v>
      </c>
      <c r="H76" s="19" t="s">
        <v>28</v>
      </c>
      <c r="I76" s="21">
        <v>65</v>
      </c>
      <c r="J76" s="21">
        <f t="shared" si="18"/>
        <v>325</v>
      </c>
      <c r="K76" s="22"/>
    </row>
    <row r="77" spans="2:11" s="15" customFormat="1" ht="16" x14ac:dyDescent="0.2">
      <c r="B77" s="105"/>
      <c r="C77" s="108"/>
      <c r="D77" s="17" t="s">
        <v>449</v>
      </c>
      <c r="E77" s="18">
        <v>200</v>
      </c>
      <c r="F77" s="19" t="s">
        <v>102</v>
      </c>
      <c r="G77" s="18">
        <v>1</v>
      </c>
      <c r="H77" s="19" t="s">
        <v>28</v>
      </c>
      <c r="I77" s="21">
        <v>1</v>
      </c>
      <c r="J77" s="21">
        <f t="shared" si="18"/>
        <v>200</v>
      </c>
      <c r="K77" s="22"/>
    </row>
    <row r="78" spans="2:11" s="15" customFormat="1" ht="16" x14ac:dyDescent="0.2">
      <c r="B78" s="105"/>
      <c r="C78" s="108"/>
      <c r="D78" s="17" t="s">
        <v>554</v>
      </c>
      <c r="E78" s="18">
        <v>200</v>
      </c>
      <c r="F78" s="19" t="s">
        <v>102</v>
      </c>
      <c r="G78" s="18">
        <v>1</v>
      </c>
      <c r="H78" s="19" t="s">
        <v>28</v>
      </c>
      <c r="I78" s="21">
        <v>1</v>
      </c>
      <c r="J78" s="21">
        <f t="shared" ref="J78" si="19">I78*G78*E78</f>
        <v>200</v>
      </c>
      <c r="K78" s="22"/>
    </row>
    <row r="79" spans="2:11" s="15" customFormat="1" ht="16" x14ac:dyDescent="0.2">
      <c r="B79" s="105"/>
      <c r="C79" s="108"/>
      <c r="D79" s="17" t="s">
        <v>460</v>
      </c>
      <c r="E79" s="22">
        <v>45</v>
      </c>
      <c r="F79" s="22" t="s">
        <v>461</v>
      </c>
      <c r="G79" s="18">
        <v>1</v>
      </c>
      <c r="H79" s="19" t="s">
        <v>28</v>
      </c>
      <c r="I79" s="21">
        <v>3</v>
      </c>
      <c r="J79" s="22">
        <f t="shared" ref="J79" si="20">I79*G79*E79</f>
        <v>135</v>
      </c>
      <c r="K79" s="22"/>
    </row>
    <row r="80" spans="2:11" s="15" customFormat="1" ht="16" x14ac:dyDescent="0.2">
      <c r="B80" s="105"/>
      <c r="C80" s="107" t="s">
        <v>447</v>
      </c>
      <c r="D80" s="17" t="s">
        <v>504</v>
      </c>
      <c r="E80" s="18">
        <v>2</v>
      </c>
      <c r="F80" s="19" t="s">
        <v>422</v>
      </c>
      <c r="G80" s="18">
        <v>1</v>
      </c>
      <c r="H80" s="19" t="s">
        <v>28</v>
      </c>
      <c r="I80" s="21">
        <v>119</v>
      </c>
      <c r="J80" s="21">
        <f t="shared" ref="J80:J86" si="21">I80*G80*E80</f>
        <v>238</v>
      </c>
      <c r="K80" s="22"/>
    </row>
    <row r="81" spans="2:11" s="15" customFormat="1" ht="16" x14ac:dyDescent="0.2">
      <c r="B81" s="105"/>
      <c r="C81" s="108"/>
      <c r="D81" s="17" t="s">
        <v>450</v>
      </c>
      <c r="E81" s="18">
        <v>42</v>
      </c>
      <c r="F81" s="19" t="s">
        <v>422</v>
      </c>
      <c r="G81" s="18">
        <v>1</v>
      </c>
      <c r="H81" s="19" t="s">
        <v>28</v>
      </c>
      <c r="I81" s="21">
        <v>80</v>
      </c>
      <c r="J81" s="21">
        <f t="shared" ref="J81" si="22">I81*G81*E81</f>
        <v>3360</v>
      </c>
      <c r="K81" s="22"/>
    </row>
    <row r="82" spans="2:11" s="15" customFormat="1" ht="16" x14ac:dyDescent="0.2">
      <c r="B82" s="105"/>
      <c r="C82" s="108"/>
      <c r="D82" s="17" t="s">
        <v>451</v>
      </c>
      <c r="E82" s="18">
        <v>42</v>
      </c>
      <c r="F82" s="19" t="s">
        <v>102</v>
      </c>
      <c r="G82" s="18">
        <v>1</v>
      </c>
      <c r="H82" s="19" t="s">
        <v>28</v>
      </c>
      <c r="I82" s="21">
        <v>24</v>
      </c>
      <c r="J82" s="21">
        <f t="shared" si="21"/>
        <v>1008</v>
      </c>
      <c r="K82" s="22"/>
    </row>
    <row r="83" spans="2:11" s="15" customFormat="1" ht="16" x14ac:dyDescent="0.2">
      <c r="B83" s="105"/>
      <c r="C83" s="108"/>
      <c r="D83" s="17" t="s">
        <v>452</v>
      </c>
      <c r="E83" s="18">
        <v>42</v>
      </c>
      <c r="F83" s="19" t="s">
        <v>102</v>
      </c>
      <c r="G83" s="18">
        <v>1</v>
      </c>
      <c r="H83" s="19" t="s">
        <v>28</v>
      </c>
      <c r="I83" s="21">
        <v>38</v>
      </c>
      <c r="J83" s="21">
        <f t="shared" si="21"/>
        <v>1596</v>
      </c>
      <c r="K83" s="22"/>
    </row>
    <row r="84" spans="2:11" s="15" customFormat="1" ht="16" x14ac:dyDescent="0.2">
      <c r="B84" s="105"/>
      <c r="C84" s="108"/>
      <c r="D84" s="17" t="s">
        <v>453</v>
      </c>
      <c r="E84" s="18">
        <v>42</v>
      </c>
      <c r="F84" s="19" t="s">
        <v>102</v>
      </c>
      <c r="G84" s="18">
        <v>1</v>
      </c>
      <c r="H84" s="19" t="s">
        <v>28</v>
      </c>
      <c r="I84" s="21">
        <v>26</v>
      </c>
      <c r="J84" s="21">
        <f t="shared" si="21"/>
        <v>1092</v>
      </c>
      <c r="K84" s="22"/>
    </row>
    <row r="85" spans="2:11" s="15" customFormat="1" ht="16" x14ac:dyDescent="0.2">
      <c r="B85" s="105"/>
      <c r="C85" s="108"/>
      <c r="D85" s="17" t="s">
        <v>457</v>
      </c>
      <c r="E85" s="18">
        <v>45</v>
      </c>
      <c r="F85" s="19" t="s">
        <v>102</v>
      </c>
      <c r="G85" s="18">
        <v>1</v>
      </c>
      <c r="H85" s="19" t="s">
        <v>28</v>
      </c>
      <c r="I85" s="21">
        <v>6.8</v>
      </c>
      <c r="J85" s="21">
        <f t="shared" si="21"/>
        <v>306</v>
      </c>
      <c r="K85" s="22"/>
    </row>
    <row r="86" spans="2:11" s="15" customFormat="1" ht="16" x14ac:dyDescent="0.2">
      <c r="B86" s="105"/>
      <c r="C86" s="108"/>
      <c r="D86" s="17" t="s">
        <v>490</v>
      </c>
      <c r="E86" s="18">
        <f>24*4</f>
        <v>96</v>
      </c>
      <c r="F86" s="19" t="s">
        <v>434</v>
      </c>
      <c r="G86" s="18">
        <v>1</v>
      </c>
      <c r="H86" s="19" t="s">
        <v>90</v>
      </c>
      <c r="I86" s="21">
        <v>12</v>
      </c>
      <c r="J86" s="21">
        <f t="shared" si="21"/>
        <v>1152</v>
      </c>
      <c r="K86" s="22"/>
    </row>
    <row r="87" spans="2:11" s="15" customFormat="1" ht="16" x14ac:dyDescent="0.2">
      <c r="B87" s="105"/>
      <c r="C87" s="108"/>
      <c r="D87" s="17" t="s">
        <v>557</v>
      </c>
      <c r="E87" s="18">
        <v>1</v>
      </c>
      <c r="F87" s="19" t="s">
        <v>90</v>
      </c>
      <c r="G87" s="18">
        <v>1</v>
      </c>
      <c r="H87" s="19" t="s">
        <v>90</v>
      </c>
      <c r="I87" s="21">
        <v>338</v>
      </c>
      <c r="J87" s="21">
        <f t="shared" ref="J87" si="23">I87*G87*E87</f>
        <v>338</v>
      </c>
      <c r="K87" s="22"/>
    </row>
    <row r="88" spans="2:11" s="15" customFormat="1" ht="16" x14ac:dyDescent="0.2">
      <c r="B88" s="105"/>
      <c r="C88" s="108"/>
      <c r="D88" s="17" t="s">
        <v>459</v>
      </c>
      <c r="E88" s="18">
        <v>18</v>
      </c>
      <c r="F88" s="19" t="s">
        <v>472</v>
      </c>
      <c r="G88" s="18">
        <v>1</v>
      </c>
      <c r="H88" s="19" t="s">
        <v>90</v>
      </c>
      <c r="I88" s="21">
        <v>35</v>
      </c>
      <c r="J88" s="21">
        <f t="shared" ref="J88:J89" si="24">I88*G88*E88</f>
        <v>630</v>
      </c>
      <c r="K88" s="22"/>
    </row>
    <row r="89" spans="2:11" s="15" customFormat="1" ht="16" x14ac:dyDescent="0.2">
      <c r="B89" s="105"/>
      <c r="C89" s="108"/>
      <c r="D89" s="17" t="s">
        <v>509</v>
      </c>
      <c r="E89" s="18">
        <v>42</v>
      </c>
      <c r="F89" s="19" t="s">
        <v>422</v>
      </c>
      <c r="G89" s="18">
        <v>1</v>
      </c>
      <c r="H89" s="19" t="s">
        <v>90</v>
      </c>
      <c r="I89" s="21">
        <v>160</v>
      </c>
      <c r="J89" s="21">
        <f t="shared" si="24"/>
        <v>6720</v>
      </c>
      <c r="K89" s="22"/>
    </row>
    <row r="90" spans="2:11" s="15" customFormat="1" ht="16" x14ac:dyDescent="0.2">
      <c r="B90" s="105"/>
      <c r="C90" s="108"/>
      <c r="D90" s="17" t="s">
        <v>454</v>
      </c>
      <c r="E90" s="18">
        <v>35</v>
      </c>
      <c r="F90" s="19" t="s">
        <v>422</v>
      </c>
      <c r="G90" s="18">
        <v>1</v>
      </c>
      <c r="H90" s="19" t="s">
        <v>28</v>
      </c>
      <c r="I90" s="21">
        <v>45</v>
      </c>
      <c r="J90" s="21">
        <f t="shared" ref="J90" si="25">E90*G90*I90</f>
        <v>1575</v>
      </c>
      <c r="K90" s="22"/>
    </row>
    <row r="91" spans="2:11" s="15" customFormat="1" ht="16" x14ac:dyDescent="0.2">
      <c r="B91" s="105"/>
      <c r="C91" s="108"/>
      <c r="D91" s="17" t="s">
        <v>455</v>
      </c>
      <c r="E91" s="18">
        <v>35</v>
      </c>
      <c r="F91" s="19" t="s">
        <v>422</v>
      </c>
      <c r="G91" s="18">
        <v>1</v>
      </c>
      <c r="H91" s="19" t="s">
        <v>28</v>
      </c>
      <c r="I91" s="21">
        <v>168</v>
      </c>
      <c r="J91" s="21">
        <f t="shared" ref="J91:J94" si="26">E91*G91*I91</f>
        <v>5880</v>
      </c>
      <c r="K91" s="22"/>
    </row>
    <row r="92" spans="2:11" s="15" customFormat="1" ht="16" x14ac:dyDescent="0.2">
      <c r="B92" s="105"/>
      <c r="C92" s="108"/>
      <c r="D92" s="17" t="s">
        <v>506</v>
      </c>
      <c r="E92" s="18">
        <v>35</v>
      </c>
      <c r="F92" s="19" t="s">
        <v>102</v>
      </c>
      <c r="G92" s="18">
        <v>1</v>
      </c>
      <c r="H92" s="19" t="s">
        <v>28</v>
      </c>
      <c r="I92" s="21">
        <v>20</v>
      </c>
      <c r="J92" s="21">
        <f t="shared" si="26"/>
        <v>700</v>
      </c>
      <c r="K92" s="22"/>
    </row>
    <row r="93" spans="2:11" s="15" customFormat="1" ht="16" x14ac:dyDescent="0.2">
      <c r="B93" s="105"/>
      <c r="C93" s="108"/>
      <c r="D93" s="17" t="s">
        <v>558</v>
      </c>
      <c r="E93" s="18">
        <v>1</v>
      </c>
      <c r="F93" s="19" t="s">
        <v>104</v>
      </c>
      <c r="G93" s="18">
        <v>1</v>
      </c>
      <c r="H93" s="19" t="s">
        <v>28</v>
      </c>
      <c r="I93" s="21">
        <v>2430</v>
      </c>
      <c r="J93" s="21">
        <f t="shared" si="26"/>
        <v>2430</v>
      </c>
      <c r="K93" s="22"/>
    </row>
    <row r="94" spans="2:11" s="15" customFormat="1" ht="16" x14ac:dyDescent="0.2">
      <c r="B94" s="105"/>
      <c r="C94" s="108"/>
      <c r="D94" s="17" t="s">
        <v>456</v>
      </c>
      <c r="E94" s="18">
        <v>40</v>
      </c>
      <c r="F94" s="19" t="s">
        <v>102</v>
      </c>
      <c r="G94" s="18">
        <v>1</v>
      </c>
      <c r="H94" s="19" t="s">
        <v>28</v>
      </c>
      <c r="I94" s="21">
        <v>58</v>
      </c>
      <c r="J94" s="21">
        <f t="shared" si="26"/>
        <v>2320</v>
      </c>
      <c r="K94" s="22"/>
    </row>
    <row r="95" spans="2:11" s="15" customFormat="1" ht="16" x14ac:dyDescent="0.2">
      <c r="B95" s="105"/>
      <c r="C95" s="108"/>
      <c r="D95" s="17" t="s">
        <v>505</v>
      </c>
      <c r="E95" s="18">
        <v>1</v>
      </c>
      <c r="F95" s="19" t="s">
        <v>104</v>
      </c>
      <c r="G95" s="18">
        <v>1</v>
      </c>
      <c r="H95" s="19" t="s">
        <v>28</v>
      </c>
      <c r="I95" s="21">
        <v>418</v>
      </c>
      <c r="J95" s="21">
        <f t="shared" ref="J95" si="27">E95*G95*I95</f>
        <v>418</v>
      </c>
      <c r="K95" s="22"/>
    </row>
    <row r="96" spans="2:11" s="15" customFormat="1" ht="16" x14ac:dyDescent="0.2">
      <c r="B96" s="105"/>
      <c r="C96" s="108"/>
      <c r="D96" s="17" t="s">
        <v>507</v>
      </c>
      <c r="E96" s="18">
        <v>1</v>
      </c>
      <c r="F96" s="19" t="s">
        <v>104</v>
      </c>
      <c r="G96" s="18">
        <v>1</v>
      </c>
      <c r="H96" s="19" t="s">
        <v>28</v>
      </c>
      <c r="I96" s="21">
        <v>426</v>
      </c>
      <c r="J96" s="21">
        <f t="shared" ref="J96" si="28">E96*G96*I96</f>
        <v>426</v>
      </c>
      <c r="K96" s="22"/>
    </row>
    <row r="97" spans="2:11" s="15" customFormat="1" ht="16" x14ac:dyDescent="0.2">
      <c r="B97" s="106"/>
      <c r="C97" s="102" t="s">
        <v>57</v>
      </c>
      <c r="D97" s="102"/>
      <c r="E97" s="102"/>
      <c r="F97" s="102"/>
      <c r="G97" s="102"/>
      <c r="H97" s="102"/>
      <c r="I97" s="103"/>
      <c r="J97" s="24">
        <f>SUM(J74:J96)</f>
        <v>32749</v>
      </c>
      <c r="K97" s="22"/>
    </row>
    <row r="98" spans="2:11" s="15" customFormat="1" ht="16" x14ac:dyDescent="0.2">
      <c r="B98" s="101" t="s">
        <v>58</v>
      </c>
      <c r="C98" s="22" t="s">
        <v>59</v>
      </c>
      <c r="D98" s="22" t="s">
        <v>60</v>
      </c>
      <c r="E98" s="18">
        <v>1</v>
      </c>
      <c r="F98" s="19" t="s">
        <v>21</v>
      </c>
      <c r="G98" s="18">
        <v>3</v>
      </c>
      <c r="H98" s="19" t="s">
        <v>34</v>
      </c>
      <c r="I98" s="21">
        <v>4500</v>
      </c>
      <c r="J98" s="21">
        <f t="shared" ref="J98:J101" si="29">I98*G98*E98</f>
        <v>13500</v>
      </c>
      <c r="K98" s="22"/>
    </row>
    <row r="99" spans="2:11" s="15" customFormat="1" ht="16" x14ac:dyDescent="0.2">
      <c r="B99" s="101"/>
      <c r="C99" s="22" t="s">
        <v>61</v>
      </c>
      <c r="D99" s="22"/>
      <c r="E99" s="18">
        <v>1</v>
      </c>
      <c r="F99" s="19" t="s">
        <v>21</v>
      </c>
      <c r="G99" s="18">
        <v>3</v>
      </c>
      <c r="H99" s="19" t="s">
        <v>34</v>
      </c>
      <c r="I99" s="21">
        <v>2000</v>
      </c>
      <c r="J99" s="21">
        <f t="shared" si="29"/>
        <v>6000</v>
      </c>
      <c r="K99" s="22"/>
    </row>
    <row r="100" spans="2:11" s="15" customFormat="1" ht="16" x14ac:dyDescent="0.2">
      <c r="B100" s="101"/>
      <c r="C100" s="22" t="s">
        <v>62</v>
      </c>
      <c r="D100" s="22"/>
      <c r="E100" s="18">
        <v>1</v>
      </c>
      <c r="F100" s="19" t="s">
        <v>63</v>
      </c>
      <c r="G100" s="18">
        <v>1</v>
      </c>
      <c r="H100" s="19" t="s">
        <v>31</v>
      </c>
      <c r="I100" s="21">
        <v>4000</v>
      </c>
      <c r="J100" s="21">
        <f t="shared" si="29"/>
        <v>4000</v>
      </c>
      <c r="K100" s="23"/>
    </row>
    <row r="101" spans="2:11" s="15" customFormat="1" ht="16" x14ac:dyDescent="0.2">
      <c r="B101" s="101"/>
      <c r="C101" s="22" t="s">
        <v>64</v>
      </c>
      <c r="D101" s="22"/>
      <c r="E101" s="18">
        <v>1</v>
      </c>
      <c r="F101" s="19" t="s">
        <v>21</v>
      </c>
      <c r="G101" s="18">
        <v>1</v>
      </c>
      <c r="H101" s="19" t="s">
        <v>31</v>
      </c>
      <c r="I101" s="21">
        <v>2400</v>
      </c>
      <c r="J101" s="21">
        <f t="shared" si="29"/>
        <v>2400</v>
      </c>
      <c r="K101" s="22"/>
    </row>
    <row r="102" spans="2:11" s="15" customFormat="1" ht="16" x14ac:dyDescent="0.2">
      <c r="B102" s="101"/>
      <c r="C102" s="102" t="s">
        <v>65</v>
      </c>
      <c r="D102" s="102"/>
      <c r="E102" s="102"/>
      <c r="F102" s="102"/>
      <c r="G102" s="102"/>
      <c r="H102" s="102"/>
      <c r="I102" s="103"/>
      <c r="J102" s="24">
        <f>SUM(J98:J101)</f>
        <v>25900</v>
      </c>
      <c r="K102" s="22"/>
    </row>
    <row r="103" spans="2:11" s="15" customFormat="1" ht="16" x14ac:dyDescent="0.2">
      <c r="B103" s="101" t="s">
        <v>66</v>
      </c>
      <c r="C103" s="16" t="s">
        <v>458</v>
      </c>
      <c r="D103" s="17" t="s">
        <v>67</v>
      </c>
      <c r="E103" s="18">
        <v>45</v>
      </c>
      <c r="F103" s="19" t="s">
        <v>68</v>
      </c>
      <c r="G103" s="18">
        <v>1</v>
      </c>
      <c r="H103" s="19" t="s">
        <v>31</v>
      </c>
      <c r="I103" s="21">
        <v>600</v>
      </c>
      <c r="J103" s="21">
        <f>E103*G103*I103</f>
        <v>27000</v>
      </c>
      <c r="K103" s="23"/>
    </row>
    <row r="104" spans="2:11" s="15" customFormat="1" ht="16" x14ac:dyDescent="0.2">
      <c r="B104" s="101"/>
      <c r="C104" s="16" t="s">
        <v>458</v>
      </c>
      <c r="D104" s="26" t="s">
        <v>105</v>
      </c>
      <c r="E104" s="18">
        <v>44</v>
      </c>
      <c r="F104" s="19" t="s">
        <v>68</v>
      </c>
      <c r="G104" s="18">
        <v>1</v>
      </c>
      <c r="H104" s="19" t="s">
        <v>31</v>
      </c>
      <c r="I104" s="21">
        <v>800</v>
      </c>
      <c r="J104" s="21">
        <f>E104*G104*I104</f>
        <v>35200</v>
      </c>
      <c r="K104" s="23"/>
    </row>
    <row r="105" spans="2:11" s="15" customFormat="1" ht="16" x14ac:dyDescent="0.2">
      <c r="B105" s="101"/>
      <c r="C105" s="102" t="s">
        <v>69</v>
      </c>
      <c r="D105" s="102"/>
      <c r="E105" s="102"/>
      <c r="F105" s="102"/>
      <c r="G105" s="102"/>
      <c r="H105" s="102"/>
      <c r="I105" s="103"/>
      <c r="J105" s="24">
        <f>SUM(J103:J104)</f>
        <v>62200</v>
      </c>
      <c r="K105" s="22"/>
    </row>
    <row r="106" spans="2:11" s="15" customFormat="1" ht="16" x14ac:dyDescent="0.2">
      <c r="B106" s="101" t="s">
        <v>70</v>
      </c>
      <c r="C106" s="16" t="s">
        <v>71</v>
      </c>
      <c r="D106" s="17" t="s">
        <v>534</v>
      </c>
      <c r="E106" s="18">
        <v>1</v>
      </c>
      <c r="F106" s="19" t="s">
        <v>533</v>
      </c>
      <c r="G106" s="18">
        <v>1</v>
      </c>
      <c r="H106" s="19" t="s">
        <v>22</v>
      </c>
      <c r="I106" s="21">
        <v>10795</v>
      </c>
      <c r="J106" s="21">
        <f t="shared" ref="J106:J112" si="30">E106*G106*I106</f>
        <v>10795</v>
      </c>
      <c r="K106" s="22"/>
    </row>
    <row r="107" spans="2:11" s="15" customFormat="1" ht="16" x14ac:dyDescent="0.2">
      <c r="B107" s="101"/>
      <c r="C107" s="16" t="s">
        <v>72</v>
      </c>
      <c r="D107" s="17"/>
      <c r="E107" s="18">
        <v>4</v>
      </c>
      <c r="F107" s="19" t="s">
        <v>21</v>
      </c>
      <c r="G107" s="18">
        <v>5</v>
      </c>
      <c r="H107" s="19" t="s">
        <v>34</v>
      </c>
      <c r="I107" s="21">
        <v>150</v>
      </c>
      <c r="J107" s="21">
        <f t="shared" si="30"/>
        <v>3000</v>
      </c>
      <c r="K107" s="22"/>
    </row>
    <row r="108" spans="2:11" s="15" customFormat="1" ht="16" x14ac:dyDescent="0.2">
      <c r="B108" s="101"/>
      <c r="C108" s="26" t="s">
        <v>73</v>
      </c>
      <c r="D108" s="22"/>
      <c r="E108" s="18">
        <v>2</v>
      </c>
      <c r="F108" s="19" t="s">
        <v>21</v>
      </c>
      <c r="G108" s="18">
        <v>5</v>
      </c>
      <c r="H108" s="19" t="s">
        <v>34</v>
      </c>
      <c r="I108" s="21">
        <v>500</v>
      </c>
      <c r="J108" s="21">
        <f t="shared" si="30"/>
        <v>5000</v>
      </c>
      <c r="K108" s="22"/>
    </row>
    <row r="109" spans="2:11" s="15" customFormat="1" ht="16" x14ac:dyDescent="0.2">
      <c r="B109" s="101"/>
      <c r="C109" s="26" t="s">
        <v>473</v>
      </c>
      <c r="D109" s="22"/>
      <c r="E109" s="18">
        <v>2</v>
      </c>
      <c r="F109" s="19" t="s">
        <v>21</v>
      </c>
      <c r="G109" s="18">
        <v>1</v>
      </c>
      <c r="H109" s="19" t="s">
        <v>34</v>
      </c>
      <c r="I109" s="21">
        <v>500</v>
      </c>
      <c r="J109" s="21">
        <f t="shared" ref="J109" si="31">E109*G109*I109</f>
        <v>1000</v>
      </c>
      <c r="K109" s="22"/>
    </row>
    <row r="110" spans="2:11" s="15" customFormat="1" ht="16" x14ac:dyDescent="0.2">
      <c r="B110" s="101"/>
      <c r="C110" s="26" t="s">
        <v>474</v>
      </c>
      <c r="D110" s="22"/>
      <c r="E110" s="18">
        <v>1</v>
      </c>
      <c r="F110" s="19" t="s">
        <v>21</v>
      </c>
      <c r="G110" s="18">
        <v>1</v>
      </c>
      <c r="H110" s="19" t="s">
        <v>34</v>
      </c>
      <c r="I110" s="21">
        <v>500</v>
      </c>
      <c r="J110" s="21">
        <f t="shared" ref="J110" si="32">E110*G110*I110</f>
        <v>500</v>
      </c>
      <c r="K110" s="22"/>
    </row>
    <row r="111" spans="2:11" s="15" customFormat="1" ht="16" x14ac:dyDescent="0.2">
      <c r="B111" s="101"/>
      <c r="C111" s="26" t="s">
        <v>475</v>
      </c>
      <c r="D111" s="22"/>
      <c r="E111" s="18">
        <v>2</v>
      </c>
      <c r="F111" s="19" t="s">
        <v>92</v>
      </c>
      <c r="G111" s="18">
        <v>2</v>
      </c>
      <c r="H111" s="19" t="s">
        <v>476</v>
      </c>
      <c r="I111" s="21">
        <v>500</v>
      </c>
      <c r="J111" s="21">
        <f t="shared" ref="J111" si="33">E111*G111*I111</f>
        <v>2000</v>
      </c>
      <c r="K111" s="22"/>
    </row>
    <row r="112" spans="2:11" s="15" customFormat="1" ht="16" x14ac:dyDescent="0.2">
      <c r="B112" s="101"/>
      <c r="C112" s="26" t="s">
        <v>74</v>
      </c>
      <c r="D112" s="22"/>
      <c r="E112" s="18">
        <v>1</v>
      </c>
      <c r="F112" s="19" t="s">
        <v>533</v>
      </c>
      <c r="G112" s="18">
        <v>1</v>
      </c>
      <c r="H112" s="19" t="s">
        <v>533</v>
      </c>
      <c r="I112" s="21">
        <f>368+357+150*4+800</f>
        <v>2125</v>
      </c>
      <c r="J112" s="21">
        <f t="shared" ref="J112" si="34">E112*G112*I112</f>
        <v>2125</v>
      </c>
      <c r="K112" s="22"/>
    </row>
    <row r="113" spans="2:11" s="15" customFormat="1" ht="16" x14ac:dyDescent="0.2">
      <c r="B113" s="101"/>
      <c r="C113" s="102" t="s">
        <v>75</v>
      </c>
      <c r="D113" s="102"/>
      <c r="E113" s="102"/>
      <c r="F113" s="102"/>
      <c r="G113" s="102"/>
      <c r="H113" s="102"/>
      <c r="I113" s="103"/>
      <c r="J113" s="24">
        <f>SUM(J106:J112)</f>
        <v>24420</v>
      </c>
      <c r="K113" s="22"/>
    </row>
    <row r="114" spans="2:11" s="28" customFormat="1" ht="16" x14ac:dyDescent="0.25">
      <c r="B114" s="101" t="s">
        <v>76</v>
      </c>
      <c r="C114" s="16" t="s">
        <v>421</v>
      </c>
      <c r="D114" s="16"/>
      <c r="E114" s="18">
        <v>1</v>
      </c>
      <c r="F114" s="19" t="s">
        <v>28</v>
      </c>
      <c r="G114" s="18">
        <v>1</v>
      </c>
      <c r="H114" s="19" t="s">
        <v>28</v>
      </c>
      <c r="I114" s="21">
        <v>140</v>
      </c>
      <c r="J114" s="21">
        <f t="shared" ref="J114" si="35">E114*G114*I114</f>
        <v>140</v>
      </c>
      <c r="K114" s="16"/>
    </row>
    <row r="115" spans="2:11" s="28" customFormat="1" ht="16" x14ac:dyDescent="0.25">
      <c r="B115" s="101"/>
      <c r="C115" s="16" t="s">
        <v>421</v>
      </c>
      <c r="D115" s="16"/>
      <c r="E115" s="18">
        <v>1</v>
      </c>
      <c r="F115" s="19" t="s">
        <v>28</v>
      </c>
      <c r="G115" s="18">
        <v>1</v>
      </c>
      <c r="H115" s="19" t="s">
        <v>28</v>
      </c>
      <c r="I115" s="21">
        <v>80</v>
      </c>
      <c r="J115" s="21">
        <f t="shared" ref="J115:J125" si="36">E115*G115*I115</f>
        <v>80</v>
      </c>
      <c r="K115" s="16"/>
    </row>
    <row r="116" spans="2:11" s="28" customFormat="1" ht="16" x14ac:dyDescent="0.25">
      <c r="B116" s="101"/>
      <c r="C116" s="16" t="s">
        <v>435</v>
      </c>
      <c r="D116" s="16"/>
      <c r="E116" s="18">
        <v>1</v>
      </c>
      <c r="F116" s="19" t="s">
        <v>28</v>
      </c>
      <c r="G116" s="18">
        <v>1</v>
      </c>
      <c r="H116" s="19" t="s">
        <v>28</v>
      </c>
      <c r="I116" s="21">
        <v>130</v>
      </c>
      <c r="J116" s="21">
        <f t="shared" ref="J116" si="37">E116*G116*I116</f>
        <v>130</v>
      </c>
      <c r="K116" s="16"/>
    </row>
    <row r="117" spans="2:11" s="28" customFormat="1" ht="16" x14ac:dyDescent="0.25">
      <c r="B117" s="101"/>
      <c r="C117" s="16" t="s">
        <v>427</v>
      </c>
      <c r="D117" s="16" t="s">
        <v>446</v>
      </c>
      <c r="E117" s="18">
        <v>1</v>
      </c>
      <c r="F117" s="19" t="s">
        <v>28</v>
      </c>
      <c r="G117" s="18">
        <v>1</v>
      </c>
      <c r="H117" s="19" t="s">
        <v>28</v>
      </c>
      <c r="I117" s="21">
        <v>2120</v>
      </c>
      <c r="J117" s="21">
        <f t="shared" si="36"/>
        <v>2120</v>
      </c>
      <c r="K117" s="16"/>
    </row>
    <row r="118" spans="2:11" s="28" customFormat="1" ht="16" x14ac:dyDescent="0.25">
      <c r="B118" s="101"/>
      <c r="C118" s="16" t="s">
        <v>470</v>
      </c>
      <c r="D118" s="16" t="s">
        <v>471</v>
      </c>
      <c r="E118" s="18">
        <v>2</v>
      </c>
      <c r="F118" s="19" t="s">
        <v>92</v>
      </c>
      <c r="G118" s="18">
        <v>1</v>
      </c>
      <c r="H118" s="19" t="s">
        <v>28</v>
      </c>
      <c r="I118" s="21">
        <v>350</v>
      </c>
      <c r="J118" s="21">
        <f t="shared" si="36"/>
        <v>700</v>
      </c>
      <c r="K118" s="16"/>
    </row>
    <row r="119" spans="2:11" s="2" customFormat="1" ht="18" x14ac:dyDescent="0.2">
      <c r="B119" s="101"/>
      <c r="C119" s="16" t="s">
        <v>536</v>
      </c>
      <c r="D119" s="16" t="s">
        <v>537</v>
      </c>
      <c r="E119" s="18">
        <v>1</v>
      </c>
      <c r="F119" s="19" t="s">
        <v>535</v>
      </c>
      <c r="G119" s="18">
        <v>1</v>
      </c>
      <c r="H119" s="19" t="s">
        <v>28</v>
      </c>
      <c r="I119" s="21">
        <v>4400</v>
      </c>
      <c r="J119" s="21">
        <f t="shared" ref="J119" si="38">I119*G119*E119</f>
        <v>4400</v>
      </c>
      <c r="K119" s="9"/>
    </row>
    <row r="120" spans="2:11" s="2" customFormat="1" ht="18" x14ac:dyDescent="0.2">
      <c r="B120" s="101"/>
      <c r="C120" s="16" t="s">
        <v>91</v>
      </c>
      <c r="D120" s="16" t="s">
        <v>538</v>
      </c>
      <c r="E120" s="18">
        <v>3</v>
      </c>
      <c r="F120" s="19" t="s">
        <v>92</v>
      </c>
      <c r="G120" s="18">
        <v>1</v>
      </c>
      <c r="H120" s="19" t="s">
        <v>476</v>
      </c>
      <c r="I120" s="21">
        <v>600</v>
      </c>
      <c r="J120" s="21">
        <f t="shared" ref="J120" si="39">I120*G120*E120</f>
        <v>1800</v>
      </c>
      <c r="K120" s="8"/>
    </row>
    <row r="121" spans="2:11" s="28" customFormat="1" ht="16" x14ac:dyDescent="0.25">
      <c r="B121" s="101"/>
      <c r="C121" s="16" t="s">
        <v>487</v>
      </c>
      <c r="D121" s="16" t="s">
        <v>508</v>
      </c>
      <c r="E121" s="18">
        <v>1</v>
      </c>
      <c r="F121" s="19" t="s">
        <v>94</v>
      </c>
      <c r="G121" s="18">
        <v>1</v>
      </c>
      <c r="H121" s="19" t="s">
        <v>28</v>
      </c>
      <c r="I121" s="21">
        <f>1487+372+513</f>
        <v>2372</v>
      </c>
      <c r="J121" s="21">
        <f t="shared" si="36"/>
        <v>2372</v>
      </c>
      <c r="K121" s="16"/>
    </row>
    <row r="122" spans="2:11" s="28" customFormat="1" ht="16" x14ac:dyDescent="0.25">
      <c r="B122" s="101"/>
      <c r="C122" s="16" t="s">
        <v>510</v>
      </c>
      <c r="D122" s="16"/>
      <c r="E122" s="18">
        <v>1</v>
      </c>
      <c r="F122" s="19" t="s">
        <v>28</v>
      </c>
      <c r="G122" s="18">
        <v>1</v>
      </c>
      <c r="H122" s="19" t="s">
        <v>28</v>
      </c>
      <c r="I122" s="21">
        <v>557.6</v>
      </c>
      <c r="J122" s="21">
        <f t="shared" si="36"/>
        <v>557.6</v>
      </c>
      <c r="K122" s="16"/>
    </row>
    <row r="123" spans="2:11" s="28" customFormat="1" ht="16" x14ac:dyDescent="0.25">
      <c r="B123" s="101"/>
      <c r="C123" s="16" t="s">
        <v>467</v>
      </c>
      <c r="D123" s="16" t="s">
        <v>555</v>
      </c>
      <c r="E123" s="18">
        <v>1</v>
      </c>
      <c r="F123" s="19" t="s">
        <v>28</v>
      </c>
      <c r="G123" s="18">
        <v>1</v>
      </c>
      <c r="H123" s="19" t="s">
        <v>28</v>
      </c>
      <c r="I123" s="21">
        <v>1100</v>
      </c>
      <c r="J123" s="21">
        <f t="shared" ref="J123" si="40">E123*G123*I123</f>
        <v>1100</v>
      </c>
      <c r="K123" s="16"/>
    </row>
    <row r="124" spans="2:11" s="28" customFormat="1" ht="16" x14ac:dyDescent="0.25">
      <c r="B124" s="101"/>
      <c r="C124" s="16" t="s">
        <v>467</v>
      </c>
      <c r="D124" s="16" t="s">
        <v>468</v>
      </c>
      <c r="E124" s="18">
        <v>1</v>
      </c>
      <c r="F124" s="19" t="s">
        <v>28</v>
      </c>
      <c r="G124" s="18">
        <v>1</v>
      </c>
      <c r="H124" s="19" t="s">
        <v>28</v>
      </c>
      <c r="I124" s="21">
        <f>133+62+45+45+33+29+25+25+25+14</f>
        <v>436</v>
      </c>
      <c r="J124" s="21">
        <f t="shared" ref="J124" si="41">E124*G124*I124</f>
        <v>436</v>
      </c>
      <c r="K124" s="16"/>
    </row>
    <row r="125" spans="2:11" s="28" customFormat="1" ht="16" x14ac:dyDescent="0.25">
      <c r="B125" s="101"/>
      <c r="C125" s="16" t="s">
        <v>95</v>
      </c>
      <c r="D125" s="16" t="s">
        <v>489</v>
      </c>
      <c r="E125" s="18">
        <v>1</v>
      </c>
      <c r="F125" s="19" t="s">
        <v>28</v>
      </c>
      <c r="G125" s="18">
        <v>1</v>
      </c>
      <c r="H125" s="19" t="s">
        <v>28</v>
      </c>
      <c r="I125" s="21">
        <v>36842.11</v>
      </c>
      <c r="J125" s="21">
        <f t="shared" si="36"/>
        <v>36842.11</v>
      </c>
      <c r="K125" s="16"/>
    </row>
    <row r="126" spans="2:11" s="28" customFormat="1" ht="16" x14ac:dyDescent="0.25">
      <c r="B126" s="101"/>
      <c r="C126" s="102" t="s">
        <v>77</v>
      </c>
      <c r="D126" s="102"/>
      <c r="E126" s="102"/>
      <c r="F126" s="102"/>
      <c r="G126" s="102"/>
      <c r="H126" s="102"/>
      <c r="I126" s="103"/>
      <c r="J126" s="24">
        <f>SUM(J114:J125)</f>
        <v>50677.71</v>
      </c>
      <c r="K126" s="22"/>
    </row>
    <row r="127" spans="2:11" s="28" customFormat="1" ht="16" x14ac:dyDescent="0.25">
      <c r="B127" s="29" t="s">
        <v>78</v>
      </c>
      <c r="C127" s="30"/>
      <c r="D127" s="31"/>
      <c r="E127" s="32"/>
      <c r="F127" s="32"/>
      <c r="G127" s="32"/>
      <c r="H127" s="32"/>
      <c r="I127" s="32"/>
      <c r="J127" s="24">
        <f>J8+J10+J25+J48+J64+J73+J97+J102+J105+J113+J126</f>
        <v>674253.11</v>
      </c>
      <c r="K127" s="22"/>
    </row>
    <row r="128" spans="2:11" s="28" customFormat="1" ht="16" x14ac:dyDescent="0.25">
      <c r="B128" s="29" t="s">
        <v>79</v>
      </c>
      <c r="C128" s="30">
        <v>0.03</v>
      </c>
      <c r="D128" s="31"/>
      <c r="E128" s="32"/>
      <c r="F128" s="32"/>
      <c r="G128" s="32"/>
      <c r="H128" s="32"/>
      <c r="I128" s="32"/>
      <c r="J128" s="24">
        <f>J8*0.03</f>
        <v>2823.9</v>
      </c>
      <c r="K128" s="21"/>
    </row>
    <row r="129" spans="2:11" s="28" customFormat="1" ht="16" x14ac:dyDescent="0.25">
      <c r="B129" s="29" t="s">
        <v>80</v>
      </c>
      <c r="C129" s="30">
        <v>0.05</v>
      </c>
      <c r="D129" s="31"/>
      <c r="E129" s="32"/>
      <c r="F129" s="32"/>
      <c r="G129" s="32"/>
      <c r="H129" s="32"/>
      <c r="I129" s="32"/>
      <c r="J129" s="24">
        <f>J10*0.05</f>
        <v>6955.5</v>
      </c>
      <c r="K129" s="21"/>
    </row>
    <row r="130" spans="2:11" s="28" customFormat="1" ht="16" x14ac:dyDescent="0.25">
      <c r="B130" s="29" t="s">
        <v>81</v>
      </c>
      <c r="C130" s="30">
        <v>0.1</v>
      </c>
      <c r="D130" s="31"/>
      <c r="E130" s="32"/>
      <c r="F130" s="32"/>
      <c r="G130" s="32"/>
      <c r="H130" s="32"/>
      <c r="I130" s="32"/>
      <c r="J130" s="24">
        <f>(J25+J48+J64+J73+J97+J105+J102+J113+J126)*0.1</f>
        <v>44101.311000000009</v>
      </c>
      <c r="K130" s="21"/>
    </row>
    <row r="131" spans="2:11" s="28" customFormat="1" ht="16" x14ac:dyDescent="0.25">
      <c r="B131" s="29" t="s">
        <v>82</v>
      </c>
      <c r="C131" s="33">
        <v>0.06</v>
      </c>
      <c r="D131" s="31"/>
      <c r="E131" s="32"/>
      <c r="F131" s="32"/>
      <c r="G131" s="32"/>
      <c r="H131" s="32"/>
      <c r="I131" s="32"/>
      <c r="J131" s="24">
        <f>(J127+J128+J129+J130)*0.06</f>
        <v>43688.029259999996</v>
      </c>
      <c r="K131" s="24"/>
    </row>
    <row r="132" spans="2:11" s="28" customFormat="1" ht="16" x14ac:dyDescent="0.25">
      <c r="B132" s="111" t="s">
        <v>106</v>
      </c>
      <c r="C132" s="112"/>
      <c r="D132" s="112"/>
      <c r="E132" s="112"/>
      <c r="F132" s="112"/>
      <c r="G132" s="112"/>
      <c r="H132" s="112"/>
      <c r="I132" s="113"/>
      <c r="J132" s="24">
        <f>J127+J128+J129+J130+J131</f>
        <v>771821.85025999998</v>
      </c>
      <c r="K132" s="34"/>
    </row>
    <row r="133" spans="2:11" s="28" customFormat="1" ht="16" x14ac:dyDescent="0.25">
      <c r="B133" s="100" t="s">
        <v>128</v>
      </c>
      <c r="C133" s="100"/>
      <c r="D133" s="100"/>
      <c r="E133" s="100"/>
      <c r="F133" s="100"/>
      <c r="G133" s="100"/>
      <c r="H133" s="100"/>
      <c r="I133" s="100"/>
      <c r="J133" s="100"/>
      <c r="K133" s="100"/>
    </row>
    <row r="134" spans="2:11" s="28" customFormat="1" ht="16" x14ac:dyDescent="0.25">
      <c r="B134" s="100" t="s">
        <v>83</v>
      </c>
      <c r="C134" s="100"/>
      <c r="D134" s="100"/>
      <c r="E134" s="100"/>
      <c r="F134" s="100"/>
      <c r="G134" s="100"/>
      <c r="H134" s="100"/>
      <c r="I134" s="100"/>
      <c r="J134" s="100"/>
      <c r="K134" s="100"/>
    </row>
    <row r="135" spans="2:11" s="28" customFormat="1" ht="16" x14ac:dyDescent="0.25">
      <c r="B135" s="99" t="s">
        <v>84</v>
      </c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2:11" s="28" customFormat="1" ht="16" x14ac:dyDescent="0.25">
      <c r="B136" s="99" t="s">
        <v>85</v>
      </c>
      <c r="C136" s="99"/>
      <c r="D136" s="99"/>
      <c r="E136" s="99"/>
      <c r="F136" s="99"/>
      <c r="G136" s="99"/>
      <c r="H136" s="99"/>
      <c r="I136" s="99"/>
      <c r="J136" s="99"/>
      <c r="K136" s="99"/>
    </row>
    <row r="137" spans="2:11" s="28" customFormat="1" ht="16" x14ac:dyDescent="0.25">
      <c r="B137" s="99" t="s">
        <v>86</v>
      </c>
      <c r="C137" s="99"/>
      <c r="D137" s="99"/>
      <c r="E137" s="99"/>
      <c r="F137" s="99"/>
      <c r="G137" s="99"/>
      <c r="H137" s="99"/>
      <c r="I137" s="99"/>
      <c r="J137" s="99"/>
      <c r="K137" s="99"/>
    </row>
    <row r="138" spans="2:11" s="28" customFormat="1" ht="16" x14ac:dyDescent="0.25">
      <c r="B138" s="99" t="s">
        <v>87</v>
      </c>
      <c r="C138" s="99"/>
      <c r="D138" s="99"/>
      <c r="E138" s="99"/>
      <c r="F138" s="99"/>
      <c r="G138" s="99"/>
      <c r="H138" s="99"/>
      <c r="I138" s="99"/>
      <c r="J138" s="99"/>
      <c r="K138" s="99"/>
    </row>
    <row r="139" spans="2:11" s="28" customFormat="1" ht="16" x14ac:dyDescent="0.25">
      <c r="B139" s="99" t="s">
        <v>88</v>
      </c>
      <c r="C139" s="99"/>
      <c r="D139" s="99"/>
      <c r="E139" s="99"/>
      <c r="F139" s="99"/>
      <c r="G139" s="99"/>
      <c r="H139" s="99"/>
      <c r="I139" s="99"/>
      <c r="J139" s="99"/>
      <c r="K139" s="99"/>
    </row>
    <row r="140" spans="2:11" s="28" customFormat="1" ht="16" x14ac:dyDescent="0.25">
      <c r="B140" s="99" t="s">
        <v>89</v>
      </c>
      <c r="C140" s="99"/>
      <c r="D140" s="99"/>
      <c r="E140" s="99"/>
      <c r="F140" s="99"/>
      <c r="G140" s="99"/>
      <c r="H140" s="99"/>
      <c r="I140" s="99"/>
      <c r="J140" s="99"/>
      <c r="K140" s="99"/>
    </row>
  </sheetData>
  <mergeCells count="41">
    <mergeCell ref="B136:K136"/>
    <mergeCell ref="B137:K137"/>
    <mergeCell ref="B138:K138"/>
    <mergeCell ref="B139:K139"/>
    <mergeCell ref="B140:K140"/>
    <mergeCell ref="B74:B97"/>
    <mergeCell ref="C74:C79"/>
    <mergeCell ref="C97:I97"/>
    <mergeCell ref="B9:B10"/>
    <mergeCell ref="C10:I10"/>
    <mergeCell ref="B11:B25"/>
    <mergeCell ref="C80:C96"/>
    <mergeCell ref="C11:C14"/>
    <mergeCell ref="B49:B64"/>
    <mergeCell ref="C64:I64"/>
    <mergeCell ref="B65:B73"/>
    <mergeCell ref="C73:I73"/>
    <mergeCell ref="C25:I25"/>
    <mergeCell ref="B26:B48"/>
    <mergeCell ref="C48:I48"/>
    <mergeCell ref="C28:C34"/>
    <mergeCell ref="B133:K133"/>
    <mergeCell ref="B134:K134"/>
    <mergeCell ref="B135:K135"/>
    <mergeCell ref="B98:B102"/>
    <mergeCell ref="C102:I102"/>
    <mergeCell ref="B103:B105"/>
    <mergeCell ref="C105:I105"/>
    <mergeCell ref="B106:B113"/>
    <mergeCell ref="C113:I113"/>
    <mergeCell ref="B114:B126"/>
    <mergeCell ref="C126:I126"/>
    <mergeCell ref="B132:I132"/>
    <mergeCell ref="C35:C40"/>
    <mergeCell ref="C41:C46"/>
    <mergeCell ref="B1:K1"/>
    <mergeCell ref="G2:K2"/>
    <mergeCell ref="G3:K3"/>
    <mergeCell ref="B4:K4"/>
    <mergeCell ref="B6:B8"/>
    <mergeCell ref="C8:I8"/>
  </mergeCells>
  <phoneticPr fontId="11" type="noConversion"/>
  <hyperlinks>
    <hyperlink ref="C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2" workbookViewId="0">
      <selection activeCell="G50" sqref="G50"/>
    </sheetView>
  </sheetViews>
  <sheetFormatPr baseColWidth="10" defaultRowHeight="15" x14ac:dyDescent="0.2"/>
  <cols>
    <col min="1" max="1" width="10.6640625" style="88" customWidth="1"/>
    <col min="2" max="3" width="10.83203125" style="90" customWidth="1"/>
    <col min="4" max="5" width="10.83203125" style="90"/>
    <col min="6" max="6" width="12.5" style="90" bestFit="1" customWidth="1"/>
    <col min="7" max="7" width="10.83203125" style="90"/>
    <col min="8" max="8" width="12.5" style="90" bestFit="1" customWidth="1"/>
    <col min="9" max="9" width="10.83203125" style="90"/>
    <col min="10" max="10" width="12.5" style="90" bestFit="1" customWidth="1"/>
    <col min="11" max="13" width="10.83203125" style="90"/>
    <col min="14" max="16384" width="10.83203125" style="89"/>
  </cols>
  <sheetData>
    <row r="1" spans="1:14" x14ac:dyDescent="0.2">
      <c r="A1" s="91"/>
      <c r="B1" s="114" t="s">
        <v>109</v>
      </c>
      <c r="C1" s="114"/>
      <c r="D1" s="114" t="s">
        <v>107</v>
      </c>
      <c r="E1" s="114"/>
      <c r="F1" s="114" t="s">
        <v>108</v>
      </c>
      <c r="G1" s="114"/>
      <c r="H1" s="114" t="s">
        <v>110</v>
      </c>
      <c r="I1" s="114"/>
      <c r="J1" s="114" t="s">
        <v>111</v>
      </c>
      <c r="K1" s="114"/>
      <c r="L1" s="114" t="s">
        <v>374</v>
      </c>
      <c r="M1" s="114"/>
    </row>
    <row r="2" spans="1:14" x14ac:dyDescent="0.2">
      <c r="A2" s="91">
        <v>218</v>
      </c>
      <c r="B2" s="92"/>
      <c r="C2" s="92"/>
      <c r="D2" s="92"/>
      <c r="E2" s="92"/>
      <c r="F2" s="92" t="s">
        <v>405</v>
      </c>
      <c r="G2" s="92">
        <v>1200</v>
      </c>
      <c r="H2" s="92" t="s">
        <v>405</v>
      </c>
      <c r="I2" s="92">
        <v>1300</v>
      </c>
      <c r="J2" s="92"/>
      <c r="K2" s="92"/>
      <c r="L2" s="92"/>
      <c r="M2" s="92"/>
    </row>
    <row r="3" spans="1:14" x14ac:dyDescent="0.2">
      <c r="A3" s="91">
        <v>219</v>
      </c>
      <c r="B3" s="92"/>
      <c r="C3" s="92"/>
      <c r="D3" s="92"/>
      <c r="E3" s="92"/>
      <c r="F3" s="92" t="s">
        <v>375</v>
      </c>
      <c r="G3" s="92">
        <v>1200</v>
      </c>
      <c r="H3" s="92" t="s">
        <v>375</v>
      </c>
      <c r="I3" s="92">
        <v>1300</v>
      </c>
      <c r="J3" s="92"/>
      <c r="K3" s="92"/>
      <c r="L3" s="92"/>
      <c r="M3" s="92"/>
    </row>
    <row r="4" spans="1:14" x14ac:dyDescent="0.2">
      <c r="A4" s="91">
        <v>220</v>
      </c>
      <c r="B4" s="92"/>
      <c r="C4" s="92"/>
      <c r="D4" s="92"/>
      <c r="E4" s="92"/>
      <c r="F4" s="92" t="s">
        <v>394</v>
      </c>
      <c r="G4" s="92">
        <v>1200</v>
      </c>
      <c r="H4" s="92" t="s">
        <v>394</v>
      </c>
      <c r="I4" s="92">
        <v>1300</v>
      </c>
      <c r="J4" s="92"/>
      <c r="K4" s="92"/>
      <c r="L4" s="92"/>
      <c r="M4" s="92"/>
    </row>
    <row r="5" spans="1:14" x14ac:dyDescent="0.2">
      <c r="A5" s="91">
        <v>221</v>
      </c>
      <c r="B5" s="92"/>
      <c r="C5" s="92"/>
      <c r="D5" s="92"/>
      <c r="E5" s="92"/>
      <c r="F5" s="92" t="s">
        <v>376</v>
      </c>
      <c r="G5" s="92">
        <v>1200</v>
      </c>
      <c r="H5" s="92" t="s">
        <v>376</v>
      </c>
      <c r="I5" s="92">
        <v>1300</v>
      </c>
      <c r="J5" s="92"/>
      <c r="K5" s="92"/>
      <c r="L5" s="92"/>
      <c r="M5" s="92"/>
      <c r="N5" s="86"/>
    </row>
    <row r="6" spans="1:14" x14ac:dyDescent="0.2">
      <c r="A6" s="91">
        <v>222</v>
      </c>
      <c r="B6" s="92"/>
      <c r="C6" s="92"/>
      <c r="D6" s="92"/>
      <c r="E6" s="92"/>
      <c r="F6" s="92" t="s">
        <v>377</v>
      </c>
      <c r="G6" s="92">
        <v>1200</v>
      </c>
      <c r="H6" s="92" t="s">
        <v>377</v>
      </c>
      <c r="I6" s="92">
        <v>1300</v>
      </c>
      <c r="J6" s="92"/>
      <c r="K6" s="92"/>
      <c r="L6" s="92"/>
      <c r="M6" s="92"/>
      <c r="N6" s="86"/>
    </row>
    <row r="7" spans="1:14" x14ac:dyDescent="0.2">
      <c r="A7" s="91" t="s">
        <v>410</v>
      </c>
      <c r="B7" s="92"/>
      <c r="C7" s="92"/>
      <c r="D7" s="92"/>
      <c r="E7" s="92"/>
      <c r="F7" s="92"/>
      <c r="G7" s="92"/>
      <c r="H7" s="92" t="s">
        <v>412</v>
      </c>
      <c r="I7" s="92">
        <v>1300</v>
      </c>
      <c r="J7" s="92"/>
      <c r="K7" s="92"/>
      <c r="L7" s="92"/>
      <c r="M7" s="92"/>
      <c r="N7" s="86"/>
    </row>
    <row r="8" spans="1:14" x14ac:dyDescent="0.2">
      <c r="A8" s="91" t="s">
        <v>340</v>
      </c>
      <c r="B8" s="92"/>
      <c r="C8" s="92"/>
      <c r="D8" s="92"/>
      <c r="E8" s="92"/>
      <c r="F8" s="92" t="s">
        <v>378</v>
      </c>
      <c r="G8" s="92">
        <v>1200</v>
      </c>
      <c r="H8" s="92" t="s">
        <v>378</v>
      </c>
      <c r="I8" s="92">
        <v>1300</v>
      </c>
      <c r="J8" s="92" t="s">
        <v>378</v>
      </c>
      <c r="K8" s="92">
        <v>1300</v>
      </c>
      <c r="L8" s="92"/>
      <c r="M8" s="92"/>
      <c r="N8" s="87"/>
    </row>
    <row r="9" spans="1:14" x14ac:dyDescent="0.2">
      <c r="A9" s="91" t="s">
        <v>341</v>
      </c>
      <c r="B9" s="92"/>
      <c r="C9" s="92"/>
      <c r="D9" s="92"/>
      <c r="E9" s="92"/>
      <c r="F9" s="92" t="s">
        <v>379</v>
      </c>
      <c r="G9" s="92">
        <v>1200</v>
      </c>
      <c r="H9" s="92"/>
      <c r="I9" s="92"/>
      <c r="J9" s="92"/>
      <c r="K9" s="92"/>
      <c r="L9" s="92"/>
      <c r="M9" s="92"/>
    </row>
    <row r="10" spans="1:14" x14ac:dyDescent="0.2">
      <c r="A10" s="91" t="s">
        <v>342</v>
      </c>
      <c r="B10" s="92"/>
      <c r="C10" s="92"/>
      <c r="D10" s="92"/>
      <c r="E10" s="92"/>
      <c r="F10" s="92" t="s">
        <v>380</v>
      </c>
      <c r="G10" s="92">
        <v>1200</v>
      </c>
      <c r="H10" s="92" t="s">
        <v>380</v>
      </c>
      <c r="I10" s="92">
        <v>1300</v>
      </c>
      <c r="J10" s="92" t="s">
        <v>380</v>
      </c>
      <c r="K10" s="92">
        <v>1300</v>
      </c>
      <c r="L10" s="92"/>
      <c r="M10" s="92"/>
      <c r="N10" s="87"/>
    </row>
    <row r="11" spans="1:14" x14ac:dyDescent="0.2">
      <c r="A11" s="91" t="s">
        <v>343</v>
      </c>
      <c r="B11" s="92"/>
      <c r="C11" s="92"/>
      <c r="D11" s="92"/>
      <c r="E11" s="92"/>
      <c r="F11" s="92" t="s">
        <v>381</v>
      </c>
      <c r="G11" s="92">
        <v>1200</v>
      </c>
      <c r="H11" s="92" t="s">
        <v>381</v>
      </c>
      <c r="I11" s="92">
        <v>1300</v>
      </c>
      <c r="J11" s="92" t="s">
        <v>381</v>
      </c>
      <c r="K11" s="92">
        <v>1300</v>
      </c>
      <c r="L11" s="92"/>
      <c r="M11" s="92"/>
    </row>
    <row r="12" spans="1:14" x14ac:dyDescent="0.2">
      <c r="A12" s="91" t="s">
        <v>344</v>
      </c>
      <c r="B12" s="92"/>
      <c r="C12" s="92"/>
      <c r="D12" s="92"/>
      <c r="E12" s="92"/>
      <c r="F12" s="92" t="s">
        <v>398</v>
      </c>
      <c r="G12" s="92">
        <v>1200</v>
      </c>
      <c r="H12" s="92" t="s">
        <v>398</v>
      </c>
      <c r="I12" s="92">
        <v>1300</v>
      </c>
      <c r="J12" s="92"/>
      <c r="K12" s="92"/>
      <c r="L12" s="92"/>
      <c r="M12" s="92"/>
      <c r="N12" s="86"/>
    </row>
    <row r="13" spans="1:14" x14ac:dyDescent="0.2">
      <c r="A13" s="91" t="s">
        <v>345</v>
      </c>
      <c r="B13" s="92"/>
      <c r="C13" s="92"/>
      <c r="D13" s="92"/>
      <c r="E13" s="92"/>
      <c r="F13" s="92" t="s">
        <v>383</v>
      </c>
      <c r="G13" s="92">
        <v>1200</v>
      </c>
      <c r="H13" s="92" t="s">
        <v>383</v>
      </c>
      <c r="I13" s="92">
        <v>1300</v>
      </c>
      <c r="J13" s="92" t="s">
        <v>383</v>
      </c>
      <c r="K13" s="92">
        <v>1300</v>
      </c>
      <c r="L13" s="92"/>
      <c r="M13" s="92"/>
    </row>
    <row r="14" spans="1:14" x14ac:dyDescent="0.2">
      <c r="A14" s="91" t="s">
        <v>346</v>
      </c>
      <c r="B14" s="92"/>
      <c r="C14" s="92"/>
      <c r="D14" s="92"/>
      <c r="E14" s="92"/>
      <c r="F14" s="92" t="s">
        <v>168</v>
      </c>
      <c r="G14" s="92">
        <v>1200</v>
      </c>
      <c r="H14" s="92" t="s">
        <v>168</v>
      </c>
      <c r="I14" s="92">
        <v>1300</v>
      </c>
      <c r="J14" s="92" t="s">
        <v>168</v>
      </c>
      <c r="K14" s="92">
        <v>1300</v>
      </c>
      <c r="L14" s="92"/>
      <c r="M14" s="92"/>
    </row>
    <row r="15" spans="1:14" x14ac:dyDescent="0.2">
      <c r="A15" s="91" t="s">
        <v>347</v>
      </c>
      <c r="B15" s="92"/>
      <c r="C15" s="92"/>
      <c r="D15" s="92"/>
      <c r="E15" s="92"/>
      <c r="F15" s="92" t="s">
        <v>384</v>
      </c>
      <c r="G15" s="92">
        <v>1200</v>
      </c>
      <c r="H15" s="92" t="s">
        <v>384</v>
      </c>
      <c r="I15" s="92">
        <v>1300</v>
      </c>
      <c r="J15" s="92" t="s">
        <v>384</v>
      </c>
      <c r="K15" s="92">
        <v>1300</v>
      </c>
      <c r="L15" s="92"/>
      <c r="M15" s="92"/>
    </row>
    <row r="16" spans="1:14" x14ac:dyDescent="0.2">
      <c r="A16" s="91" t="s">
        <v>348</v>
      </c>
      <c r="B16" s="92"/>
      <c r="C16" s="92"/>
      <c r="D16" s="92"/>
      <c r="E16" s="92"/>
      <c r="F16" s="92" t="s">
        <v>192</v>
      </c>
      <c r="G16" s="92">
        <v>1200</v>
      </c>
      <c r="H16" s="92" t="s">
        <v>192</v>
      </c>
      <c r="I16" s="92">
        <v>1300</v>
      </c>
      <c r="J16" s="92" t="s">
        <v>192</v>
      </c>
      <c r="K16" s="92">
        <v>1300</v>
      </c>
      <c r="L16" s="92"/>
      <c r="M16" s="92"/>
    </row>
    <row r="17" spans="1:14" x14ac:dyDescent="0.2">
      <c r="A17" s="91" t="s">
        <v>349</v>
      </c>
      <c r="B17" s="92"/>
      <c r="C17" s="92"/>
      <c r="D17" s="92"/>
      <c r="E17" s="92"/>
      <c r="F17" s="92" t="s">
        <v>385</v>
      </c>
      <c r="G17" s="92">
        <v>1200</v>
      </c>
      <c r="H17" s="92" t="s">
        <v>385</v>
      </c>
      <c r="I17" s="92">
        <v>1300</v>
      </c>
      <c r="J17" s="92" t="s">
        <v>385</v>
      </c>
      <c r="K17" s="92">
        <v>1300</v>
      </c>
      <c r="L17" s="92"/>
      <c r="M17" s="92"/>
    </row>
    <row r="18" spans="1:14" x14ac:dyDescent="0.2">
      <c r="A18" s="91" t="s">
        <v>350</v>
      </c>
      <c r="B18" s="92"/>
      <c r="C18" s="92"/>
      <c r="D18" s="92"/>
      <c r="E18" s="92"/>
      <c r="F18" s="92" t="s">
        <v>386</v>
      </c>
      <c r="G18" s="92">
        <v>1200</v>
      </c>
      <c r="H18" s="92" t="s">
        <v>386</v>
      </c>
      <c r="I18" s="92">
        <v>1300</v>
      </c>
      <c r="J18" s="92" t="s">
        <v>386</v>
      </c>
      <c r="K18" s="92">
        <v>1300</v>
      </c>
      <c r="L18" s="92"/>
      <c r="M18" s="92"/>
    </row>
    <row r="19" spans="1:14" x14ac:dyDescent="0.2">
      <c r="A19" s="91" t="s">
        <v>351</v>
      </c>
      <c r="B19" s="92"/>
      <c r="C19" s="92"/>
      <c r="D19" s="92"/>
      <c r="E19" s="92"/>
      <c r="F19" s="92" t="s">
        <v>387</v>
      </c>
      <c r="G19" s="92">
        <v>1200</v>
      </c>
      <c r="H19" s="92"/>
      <c r="I19" s="92"/>
      <c r="J19" s="92"/>
      <c r="K19" s="92"/>
      <c r="L19" s="92"/>
      <c r="M19" s="92"/>
    </row>
    <row r="20" spans="1:14" x14ac:dyDescent="0.2">
      <c r="A20" s="91" t="s">
        <v>352</v>
      </c>
      <c r="B20" s="92"/>
      <c r="C20" s="92"/>
      <c r="D20" s="92"/>
      <c r="E20" s="92"/>
      <c r="F20" s="92" t="s">
        <v>388</v>
      </c>
      <c r="G20" s="92">
        <v>1200</v>
      </c>
      <c r="H20" s="92"/>
      <c r="I20" s="92"/>
      <c r="J20" s="92"/>
      <c r="K20" s="92"/>
      <c r="L20" s="92"/>
      <c r="M20" s="92"/>
    </row>
    <row r="21" spans="1:14" x14ac:dyDescent="0.2">
      <c r="A21" s="91" t="s">
        <v>353</v>
      </c>
      <c r="B21" s="92" t="s">
        <v>385</v>
      </c>
      <c r="C21" s="92">
        <v>1200</v>
      </c>
      <c r="D21" s="92" t="s">
        <v>385</v>
      </c>
      <c r="E21" s="92">
        <v>1200</v>
      </c>
      <c r="F21" s="92" t="s">
        <v>389</v>
      </c>
      <c r="G21" s="92">
        <v>1200</v>
      </c>
      <c r="H21" s="92" t="s">
        <v>389</v>
      </c>
      <c r="I21" s="92">
        <v>1300</v>
      </c>
      <c r="J21" s="92" t="s">
        <v>389</v>
      </c>
      <c r="K21" s="92">
        <v>1300</v>
      </c>
      <c r="L21" s="92"/>
      <c r="M21" s="92"/>
    </row>
    <row r="22" spans="1:14" ht="16" customHeight="1" x14ac:dyDescent="0.2">
      <c r="A22" s="91" t="s">
        <v>354</v>
      </c>
      <c r="B22" s="92"/>
      <c r="C22" s="92"/>
      <c r="D22" s="92"/>
      <c r="E22" s="92"/>
      <c r="F22" s="92" t="s">
        <v>390</v>
      </c>
      <c r="G22" s="92">
        <v>2460</v>
      </c>
      <c r="H22" s="92"/>
      <c r="I22" s="92"/>
      <c r="J22" s="92"/>
      <c r="K22" s="92"/>
      <c r="L22" s="92"/>
      <c r="M22" s="92"/>
    </row>
    <row r="23" spans="1:14" x14ac:dyDescent="0.2">
      <c r="A23" s="91" t="s">
        <v>355</v>
      </c>
      <c r="B23" s="92" t="s">
        <v>402</v>
      </c>
      <c r="C23" s="92">
        <v>1200</v>
      </c>
      <c r="D23" s="92" t="s">
        <v>402</v>
      </c>
      <c r="E23" s="92">
        <v>1200</v>
      </c>
      <c r="F23" s="92" t="s">
        <v>391</v>
      </c>
      <c r="G23" s="92">
        <v>1200</v>
      </c>
      <c r="H23" s="92" t="s">
        <v>391</v>
      </c>
      <c r="I23" s="92">
        <v>1300</v>
      </c>
      <c r="J23" s="92" t="s">
        <v>391</v>
      </c>
      <c r="K23" s="92">
        <v>1300</v>
      </c>
      <c r="L23" s="92"/>
      <c r="M23" s="92"/>
    </row>
    <row r="24" spans="1:14" x14ac:dyDescent="0.2">
      <c r="A24" s="91" t="s">
        <v>360</v>
      </c>
      <c r="B24" s="92"/>
      <c r="C24" s="92"/>
      <c r="D24" s="92"/>
      <c r="E24" s="92"/>
      <c r="F24" s="92" t="s">
        <v>392</v>
      </c>
      <c r="G24" s="92">
        <v>1200</v>
      </c>
      <c r="H24" s="92" t="s">
        <v>392</v>
      </c>
      <c r="I24" s="92">
        <v>1300</v>
      </c>
      <c r="J24" s="92"/>
      <c r="K24" s="92"/>
      <c r="L24" s="92"/>
      <c r="M24" s="92"/>
      <c r="N24" s="86"/>
    </row>
    <row r="25" spans="1:14" x14ac:dyDescent="0.2">
      <c r="A25" s="91" t="s">
        <v>356</v>
      </c>
      <c r="B25" s="92"/>
      <c r="C25" s="92"/>
      <c r="D25" s="92"/>
      <c r="E25" s="92"/>
      <c r="F25" s="92" t="s">
        <v>393</v>
      </c>
      <c r="G25" s="92">
        <v>1200</v>
      </c>
      <c r="H25" s="92" t="s">
        <v>393</v>
      </c>
      <c r="I25" s="92">
        <v>1300</v>
      </c>
      <c r="J25" s="92"/>
      <c r="K25" s="92"/>
      <c r="L25" s="92"/>
      <c r="M25" s="92"/>
    </row>
    <row r="26" spans="1:14" x14ac:dyDescent="0.2">
      <c r="A26" s="91" t="s">
        <v>406</v>
      </c>
      <c r="B26" s="92"/>
      <c r="C26" s="92"/>
      <c r="D26" s="92"/>
      <c r="E26" s="92"/>
      <c r="F26" s="92" t="s">
        <v>411</v>
      </c>
      <c r="G26" s="92">
        <v>1200</v>
      </c>
      <c r="H26" s="92" t="s">
        <v>411</v>
      </c>
      <c r="I26" s="92">
        <v>1300</v>
      </c>
      <c r="J26" s="92" t="s">
        <v>411</v>
      </c>
      <c r="K26" s="92">
        <v>1300</v>
      </c>
      <c r="L26" s="92"/>
      <c r="M26" s="92"/>
    </row>
    <row r="27" spans="1:14" x14ac:dyDescent="0.2">
      <c r="A27" s="91" t="s">
        <v>361</v>
      </c>
      <c r="B27" s="92"/>
      <c r="C27" s="92"/>
      <c r="D27" s="92"/>
      <c r="E27" s="92"/>
      <c r="F27" s="92" t="s">
        <v>395</v>
      </c>
      <c r="G27" s="92">
        <v>1200</v>
      </c>
      <c r="H27" s="92" t="s">
        <v>395</v>
      </c>
      <c r="I27" s="92">
        <v>1300</v>
      </c>
      <c r="J27" s="92" t="s">
        <v>395</v>
      </c>
      <c r="K27" s="92">
        <v>1300</v>
      </c>
      <c r="L27" s="92"/>
      <c r="M27" s="92"/>
    </row>
    <row r="28" spans="1:14" x14ac:dyDescent="0.2">
      <c r="A28" s="91" t="s">
        <v>357</v>
      </c>
      <c r="B28" s="92"/>
      <c r="C28" s="92"/>
      <c r="D28" s="92"/>
      <c r="E28" s="92"/>
      <c r="F28" s="92" t="s">
        <v>396</v>
      </c>
      <c r="G28" s="92">
        <v>1200</v>
      </c>
      <c r="H28" s="92" t="s">
        <v>396</v>
      </c>
      <c r="I28" s="92">
        <v>1300</v>
      </c>
      <c r="J28" s="92" t="s">
        <v>396</v>
      </c>
      <c r="K28" s="92">
        <v>1300</v>
      </c>
      <c r="L28" s="92"/>
      <c r="M28" s="92"/>
    </row>
    <row r="29" spans="1:14" x14ac:dyDescent="0.2">
      <c r="A29" s="91" t="s">
        <v>362</v>
      </c>
      <c r="B29" s="92"/>
      <c r="C29" s="92"/>
      <c r="D29" s="92"/>
      <c r="E29" s="92"/>
      <c r="F29" s="92" t="s">
        <v>397</v>
      </c>
      <c r="G29" s="92">
        <v>1200</v>
      </c>
      <c r="H29" s="92" t="s">
        <v>397</v>
      </c>
      <c r="I29" s="92">
        <v>1300</v>
      </c>
      <c r="J29" s="92" t="s">
        <v>397</v>
      </c>
      <c r="K29" s="92">
        <v>1300</v>
      </c>
      <c r="L29" s="92"/>
      <c r="M29" s="92"/>
    </row>
    <row r="30" spans="1:14" x14ac:dyDescent="0.2">
      <c r="A30" s="91" t="s">
        <v>363</v>
      </c>
      <c r="B30" s="92"/>
      <c r="C30" s="92"/>
      <c r="D30" s="92"/>
      <c r="E30" s="92"/>
      <c r="F30" s="92" t="s">
        <v>438</v>
      </c>
      <c r="G30" s="92">
        <v>1200</v>
      </c>
      <c r="H30" s="92" t="s">
        <v>438</v>
      </c>
      <c r="I30" s="92">
        <v>1300</v>
      </c>
      <c r="J30" s="92" t="s">
        <v>438</v>
      </c>
      <c r="K30" s="92">
        <v>1300</v>
      </c>
      <c r="L30" s="92"/>
      <c r="M30" s="92"/>
    </row>
    <row r="31" spans="1:14" x14ac:dyDescent="0.2">
      <c r="A31" s="91" t="s">
        <v>358</v>
      </c>
      <c r="B31" s="92"/>
      <c r="C31" s="92"/>
      <c r="D31" s="92"/>
      <c r="E31" s="92"/>
      <c r="F31" s="92" t="s">
        <v>382</v>
      </c>
      <c r="G31" s="92">
        <v>1200</v>
      </c>
      <c r="H31" s="92" t="s">
        <v>382</v>
      </c>
      <c r="I31" s="92">
        <v>1300</v>
      </c>
      <c r="J31" s="92" t="s">
        <v>382</v>
      </c>
      <c r="K31" s="92">
        <v>1300</v>
      </c>
      <c r="L31" s="92"/>
      <c r="M31" s="92"/>
    </row>
    <row r="32" spans="1:14" x14ac:dyDescent="0.2">
      <c r="A32" s="91" t="s">
        <v>364</v>
      </c>
      <c r="B32" s="92"/>
      <c r="C32" s="92"/>
      <c r="D32" s="92"/>
      <c r="E32" s="92"/>
      <c r="F32" s="93" t="s">
        <v>407</v>
      </c>
      <c r="G32" s="92">
        <v>1200</v>
      </c>
      <c r="H32" s="93" t="s">
        <v>407</v>
      </c>
      <c r="I32" s="92">
        <v>1300</v>
      </c>
      <c r="J32" s="93" t="s">
        <v>407</v>
      </c>
      <c r="K32" s="92">
        <v>1300</v>
      </c>
      <c r="L32" s="92"/>
      <c r="M32" s="92"/>
    </row>
    <row r="33" spans="1:14" x14ac:dyDescent="0.2">
      <c r="A33" s="91" t="s">
        <v>365</v>
      </c>
      <c r="B33" s="92"/>
      <c r="C33" s="92"/>
      <c r="D33" s="92"/>
      <c r="E33" s="92"/>
      <c r="F33" s="92" t="s">
        <v>399</v>
      </c>
      <c r="G33" s="92">
        <v>1200</v>
      </c>
      <c r="H33" s="92" t="s">
        <v>399</v>
      </c>
      <c r="I33" s="92">
        <v>1300</v>
      </c>
      <c r="J33" s="92"/>
      <c r="K33" s="92"/>
      <c r="L33" s="92"/>
      <c r="M33" s="92"/>
    </row>
    <row r="34" spans="1:14" x14ac:dyDescent="0.2">
      <c r="A34" s="91" t="s">
        <v>359</v>
      </c>
      <c r="B34" s="92"/>
      <c r="C34" s="92"/>
      <c r="D34" s="92"/>
      <c r="E34" s="92"/>
      <c r="F34" s="92" t="s">
        <v>403</v>
      </c>
      <c r="G34" s="92">
        <v>1200</v>
      </c>
      <c r="H34" s="92" t="s">
        <v>403</v>
      </c>
      <c r="I34" s="92">
        <v>1300</v>
      </c>
      <c r="J34" s="92" t="s">
        <v>403</v>
      </c>
      <c r="K34" s="92">
        <v>1300</v>
      </c>
      <c r="L34" s="92"/>
      <c r="M34" s="92"/>
    </row>
    <row r="35" spans="1:14" x14ac:dyDescent="0.2">
      <c r="A35" s="91" t="s">
        <v>366</v>
      </c>
      <c r="B35" s="92"/>
      <c r="C35" s="92"/>
      <c r="D35" s="92"/>
      <c r="E35" s="92"/>
      <c r="F35" s="92" t="s">
        <v>400</v>
      </c>
      <c r="G35" s="92">
        <v>1200</v>
      </c>
      <c r="H35" s="92" t="s">
        <v>400</v>
      </c>
      <c r="I35" s="92">
        <v>1300</v>
      </c>
      <c r="J35" s="92" t="s">
        <v>400</v>
      </c>
      <c r="K35" s="92">
        <v>1300</v>
      </c>
      <c r="L35" s="92"/>
      <c r="M35" s="92"/>
    </row>
    <row r="36" spans="1:14" x14ac:dyDescent="0.2">
      <c r="A36" s="91" t="s">
        <v>409</v>
      </c>
      <c r="B36" s="92"/>
      <c r="C36" s="92"/>
      <c r="D36" s="92"/>
      <c r="E36" s="92"/>
      <c r="F36" s="92" t="s">
        <v>404</v>
      </c>
      <c r="G36" s="92">
        <v>1200</v>
      </c>
      <c r="H36" s="92" t="s">
        <v>404</v>
      </c>
      <c r="I36" s="92">
        <v>1300</v>
      </c>
      <c r="J36" s="92" t="s">
        <v>404</v>
      </c>
      <c r="K36" s="92">
        <v>1300</v>
      </c>
      <c r="L36" s="92"/>
      <c r="M36" s="92"/>
    </row>
    <row r="37" spans="1:14" x14ac:dyDescent="0.2">
      <c r="A37" s="91" t="s">
        <v>367</v>
      </c>
      <c r="B37" s="92"/>
      <c r="C37" s="92"/>
      <c r="D37" s="92"/>
      <c r="E37" s="92"/>
      <c r="F37" s="92" t="s">
        <v>216</v>
      </c>
      <c r="G37" s="92">
        <v>1200</v>
      </c>
      <c r="H37" s="92" t="s">
        <v>216</v>
      </c>
      <c r="I37" s="92">
        <v>1300</v>
      </c>
      <c r="J37" s="92"/>
      <c r="K37" s="92"/>
      <c r="L37" s="92"/>
      <c r="M37" s="92"/>
      <c r="N37" s="86"/>
    </row>
    <row r="38" spans="1:14" x14ac:dyDescent="0.2">
      <c r="A38" s="91" t="s">
        <v>368</v>
      </c>
      <c r="B38" s="92"/>
      <c r="C38" s="92"/>
      <c r="D38" s="92"/>
      <c r="E38" s="92"/>
      <c r="F38" s="92" t="s">
        <v>408</v>
      </c>
      <c r="G38" s="92">
        <v>1200</v>
      </c>
      <c r="H38" s="92" t="s">
        <v>408</v>
      </c>
      <c r="I38" s="92">
        <v>1300</v>
      </c>
      <c r="J38" s="92" t="s">
        <v>408</v>
      </c>
      <c r="K38" s="92">
        <v>1300</v>
      </c>
      <c r="L38" s="92"/>
      <c r="M38" s="92"/>
    </row>
    <row r="39" spans="1:14" x14ac:dyDescent="0.2">
      <c r="A39" s="91" t="s">
        <v>369</v>
      </c>
      <c r="B39" s="92"/>
      <c r="C39" s="92"/>
      <c r="D39" s="92"/>
      <c r="E39" s="92"/>
      <c r="F39" s="92" t="s">
        <v>401</v>
      </c>
      <c r="G39" s="92">
        <v>1200</v>
      </c>
      <c r="H39" s="92" t="s">
        <v>401</v>
      </c>
      <c r="I39" s="92">
        <v>1300</v>
      </c>
      <c r="J39" s="92" t="s">
        <v>401</v>
      </c>
      <c r="K39" s="92">
        <v>1300</v>
      </c>
      <c r="L39" s="92"/>
      <c r="M39" s="92"/>
    </row>
    <row r="40" spans="1:14" x14ac:dyDescent="0.2">
      <c r="A40" s="91" t="s">
        <v>370</v>
      </c>
      <c r="B40" s="92"/>
      <c r="C40" s="92"/>
      <c r="D40" s="92"/>
      <c r="E40" s="92"/>
      <c r="F40" s="92" t="s">
        <v>196</v>
      </c>
      <c r="G40" s="92">
        <v>1200</v>
      </c>
      <c r="H40" s="92" t="s">
        <v>196</v>
      </c>
      <c r="I40" s="92">
        <v>1300</v>
      </c>
      <c r="J40" s="92" t="s">
        <v>196</v>
      </c>
      <c r="K40" s="92">
        <v>1300</v>
      </c>
      <c r="L40" s="92"/>
      <c r="M40" s="92"/>
    </row>
    <row r="41" spans="1:14" x14ac:dyDescent="0.2">
      <c r="A41" s="91" t="s">
        <v>373</v>
      </c>
      <c r="B41" s="92" t="s">
        <v>415</v>
      </c>
      <c r="C41" s="92">
        <v>600</v>
      </c>
      <c r="D41" s="92" t="s">
        <v>415</v>
      </c>
      <c r="E41" s="92">
        <v>600</v>
      </c>
      <c r="F41" s="92" t="s">
        <v>402</v>
      </c>
      <c r="G41" s="92">
        <v>600</v>
      </c>
      <c r="H41" s="92" t="s">
        <v>402</v>
      </c>
      <c r="I41" s="92">
        <v>700</v>
      </c>
      <c r="J41" s="92" t="s">
        <v>402</v>
      </c>
      <c r="K41" s="92">
        <v>700</v>
      </c>
      <c r="L41" s="92"/>
      <c r="M41" s="92"/>
    </row>
    <row r="42" spans="1:14" x14ac:dyDescent="0.2">
      <c r="A42" s="91" t="s">
        <v>372</v>
      </c>
      <c r="B42" s="92" t="s">
        <v>416</v>
      </c>
      <c r="C42" s="92">
        <v>600</v>
      </c>
      <c r="D42" s="92" t="s">
        <v>416</v>
      </c>
      <c r="E42" s="92">
        <v>600</v>
      </c>
      <c r="F42" s="92" t="s">
        <v>416</v>
      </c>
      <c r="G42" s="92">
        <v>600</v>
      </c>
      <c r="H42" s="92" t="s">
        <v>416</v>
      </c>
      <c r="I42" s="92">
        <v>700</v>
      </c>
      <c r="J42" s="92" t="s">
        <v>416</v>
      </c>
      <c r="K42" s="92">
        <v>700</v>
      </c>
      <c r="L42" s="92"/>
      <c r="M42" s="92"/>
    </row>
    <row r="43" spans="1:14" x14ac:dyDescent="0.2">
      <c r="A43" s="91" t="s">
        <v>371</v>
      </c>
      <c r="B43" s="92"/>
      <c r="C43" s="92"/>
      <c r="D43" s="92" t="s">
        <v>413</v>
      </c>
      <c r="E43" s="92">
        <v>600</v>
      </c>
      <c r="F43" s="92" t="s">
        <v>439</v>
      </c>
      <c r="G43" s="92">
        <v>600</v>
      </c>
      <c r="H43" s="92" t="s">
        <v>439</v>
      </c>
      <c r="I43" s="92">
        <v>700</v>
      </c>
      <c r="J43" s="92" t="s">
        <v>439</v>
      </c>
      <c r="K43" s="92">
        <v>700</v>
      </c>
      <c r="L43" s="92" t="s">
        <v>414</v>
      </c>
      <c r="M43" s="92">
        <v>350</v>
      </c>
    </row>
    <row r="44" spans="1:14" x14ac:dyDescent="0.2">
      <c r="A44" s="91" t="s">
        <v>441</v>
      </c>
      <c r="B44" s="92"/>
      <c r="C44" s="92"/>
      <c r="D44" s="92"/>
      <c r="E44" s="92"/>
      <c r="F44" s="92" t="s">
        <v>415</v>
      </c>
      <c r="G44" s="92">
        <v>600</v>
      </c>
      <c r="H44" s="92"/>
      <c r="I44" s="92"/>
      <c r="J44" s="92"/>
      <c r="K44" s="92"/>
      <c r="L44" s="92"/>
      <c r="M44" s="92"/>
    </row>
    <row r="45" spans="1:14" x14ac:dyDescent="0.2">
      <c r="A45" s="91" t="s">
        <v>417</v>
      </c>
      <c r="B45" s="92"/>
      <c r="C45" s="92"/>
      <c r="D45" s="92"/>
      <c r="E45" s="92"/>
      <c r="F45" s="92"/>
      <c r="G45" s="92"/>
      <c r="H45" s="92" t="s">
        <v>415</v>
      </c>
      <c r="I45" s="92">
        <v>800</v>
      </c>
      <c r="J45" s="92"/>
      <c r="K45" s="92"/>
      <c r="L45" s="92"/>
      <c r="M45" s="92"/>
    </row>
    <row r="46" spans="1:14" x14ac:dyDescent="0.2">
      <c r="A46" s="91" t="s">
        <v>420</v>
      </c>
      <c r="B46" s="92"/>
      <c r="C46" s="92">
        <f>SUM(C2:C45)</f>
        <v>3600</v>
      </c>
      <c r="D46" s="92"/>
      <c r="E46" s="92">
        <f>SUM(E2:E45)</f>
        <v>4200</v>
      </c>
      <c r="F46" s="92"/>
      <c r="G46" s="92">
        <f>SUM(G2:G45)</f>
        <v>49260</v>
      </c>
      <c r="H46" s="92"/>
      <c r="I46" s="92">
        <f>SUM(I2:I45)</f>
        <v>48400</v>
      </c>
      <c r="J46" s="92"/>
      <c r="K46" s="92">
        <f>SUM(K2:K45)</f>
        <v>33300</v>
      </c>
      <c r="L46" s="92"/>
      <c r="M46" s="92">
        <f>SUM(M2:M45)</f>
        <v>350</v>
      </c>
      <c r="N46" s="89">
        <f>SUM(B46:M46)</f>
        <v>139110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85" zoomScaleNormal="120" zoomScalePageLayoutView="120" workbookViewId="0">
      <selection activeCell="G83" sqref="G83"/>
    </sheetView>
  </sheetViews>
  <sheetFormatPr baseColWidth="10" defaultColWidth="15.5" defaultRowHeight="15" x14ac:dyDescent="0.2"/>
  <cols>
    <col min="1" max="1" width="5.33203125" style="82" bestFit="1" customWidth="1"/>
    <col min="2" max="2" width="0" style="82" hidden="1" customWidth="1"/>
    <col min="3" max="3" width="15.1640625" style="82" bestFit="1" customWidth="1"/>
    <col min="4" max="4" width="11.5" style="82" customWidth="1"/>
    <col min="5" max="5" width="13.83203125" style="82" customWidth="1"/>
    <col min="6" max="6" width="22.5" style="83" bestFit="1" customWidth="1"/>
    <col min="7" max="7" width="12" style="83" bestFit="1" customWidth="1"/>
    <col min="8" max="8" width="17.5" style="84" customWidth="1"/>
    <col min="9" max="9" width="17.83203125" style="83" bestFit="1" customWidth="1"/>
    <col min="10" max="10" width="31.5" style="83" bestFit="1" customWidth="1"/>
    <col min="11" max="11" width="12" style="85" bestFit="1" customWidth="1"/>
    <col min="12" max="12" width="8.5" style="85" bestFit="1" customWidth="1"/>
    <col min="13" max="13" width="10.5" style="85" bestFit="1" customWidth="1"/>
    <col min="14" max="14" width="13.33203125" style="85" bestFit="1" customWidth="1"/>
    <col min="15" max="15" width="10.5" style="85" bestFit="1" customWidth="1"/>
    <col min="16" max="16" width="14.33203125" style="82" bestFit="1" customWidth="1"/>
    <col min="17" max="16384" width="15.5" style="37"/>
  </cols>
  <sheetData>
    <row r="1" spans="1:16" ht="25" customHeight="1" x14ac:dyDescent="0.2">
      <c r="A1" s="116" t="s">
        <v>112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5" customHeight="1" x14ac:dyDescent="0.2">
      <c r="A2" s="38" t="s">
        <v>113</v>
      </c>
      <c r="B2" s="38" t="s">
        <v>114</v>
      </c>
      <c r="C2" s="38" t="s">
        <v>115</v>
      </c>
      <c r="D2" s="38" t="s">
        <v>116</v>
      </c>
      <c r="E2" s="38" t="s">
        <v>117</v>
      </c>
      <c r="F2" s="38" t="s">
        <v>118</v>
      </c>
      <c r="G2" s="38" t="s">
        <v>119</v>
      </c>
      <c r="H2" s="39" t="s">
        <v>120</v>
      </c>
      <c r="I2" s="38" t="s">
        <v>121</v>
      </c>
      <c r="J2" s="38" t="s">
        <v>122</v>
      </c>
      <c r="K2" s="40" t="s">
        <v>123</v>
      </c>
      <c r="L2" s="40" t="s">
        <v>124</v>
      </c>
      <c r="M2" s="40" t="s">
        <v>125</v>
      </c>
      <c r="N2" s="40" t="s">
        <v>126</v>
      </c>
      <c r="O2" s="40" t="s">
        <v>127</v>
      </c>
      <c r="P2" s="40" t="s">
        <v>128</v>
      </c>
    </row>
    <row r="3" spans="1:16" ht="25" customHeight="1" x14ac:dyDescent="0.2">
      <c r="A3" s="119">
        <v>1</v>
      </c>
      <c r="B3" s="41" t="s">
        <v>129</v>
      </c>
      <c r="C3" s="120" t="s">
        <v>130</v>
      </c>
      <c r="D3" s="119" t="s">
        <v>131</v>
      </c>
      <c r="E3" s="119" t="s">
        <v>132</v>
      </c>
      <c r="F3" s="42" t="s">
        <v>133</v>
      </c>
      <c r="G3" s="42" t="s">
        <v>134</v>
      </c>
      <c r="H3" s="43">
        <v>9993566434945</v>
      </c>
      <c r="I3" s="42" t="s">
        <v>135</v>
      </c>
      <c r="J3" s="44"/>
      <c r="K3" s="45">
        <v>2470</v>
      </c>
      <c r="L3" s="45">
        <v>15</v>
      </c>
      <c r="M3" s="45">
        <f>K3+L3</f>
        <v>2485</v>
      </c>
      <c r="N3" s="122">
        <v>1060</v>
      </c>
      <c r="O3" s="122">
        <f>M3+M4-N3</f>
        <v>3300</v>
      </c>
      <c r="P3" s="124" t="s">
        <v>136</v>
      </c>
    </row>
    <row r="4" spans="1:16" ht="25" customHeight="1" x14ac:dyDescent="0.2">
      <c r="A4" s="119"/>
      <c r="B4" s="41"/>
      <c r="C4" s="121"/>
      <c r="D4" s="119"/>
      <c r="E4" s="119"/>
      <c r="F4" s="42" t="s">
        <v>137</v>
      </c>
      <c r="G4" s="42" t="s">
        <v>138</v>
      </c>
      <c r="H4" s="43">
        <v>7843566468472</v>
      </c>
      <c r="I4" s="42" t="s">
        <v>139</v>
      </c>
      <c r="J4" s="44"/>
      <c r="K4" s="45">
        <v>1860</v>
      </c>
      <c r="L4" s="45">
        <v>15</v>
      </c>
      <c r="M4" s="45">
        <f>K4+L4</f>
        <v>1875</v>
      </c>
      <c r="N4" s="123"/>
      <c r="O4" s="123"/>
      <c r="P4" s="125"/>
    </row>
    <row r="5" spans="1:16" ht="25" customHeight="1" x14ac:dyDescent="0.2">
      <c r="A5" s="128">
        <v>2</v>
      </c>
      <c r="B5" s="46" t="s">
        <v>140</v>
      </c>
      <c r="C5" s="129" t="s">
        <v>141</v>
      </c>
      <c r="D5" s="131" t="s">
        <v>142</v>
      </c>
      <c r="E5" s="131" t="s">
        <v>143</v>
      </c>
      <c r="F5" s="47" t="s">
        <v>133</v>
      </c>
      <c r="G5" s="47" t="s">
        <v>134</v>
      </c>
      <c r="H5" s="48">
        <v>9993566468481</v>
      </c>
      <c r="I5" s="47" t="s">
        <v>135</v>
      </c>
      <c r="J5" s="47"/>
      <c r="K5" s="49">
        <v>2060</v>
      </c>
      <c r="L5" s="49">
        <v>15</v>
      </c>
      <c r="M5" s="49">
        <f>K5+L5</f>
        <v>2075</v>
      </c>
      <c r="N5" s="50">
        <v>0</v>
      </c>
      <c r="O5" s="134">
        <f>M5+M6</f>
        <v>4560</v>
      </c>
      <c r="P5" s="47"/>
    </row>
    <row r="6" spans="1:16" ht="25" customHeight="1" x14ac:dyDescent="0.2">
      <c r="A6" s="128"/>
      <c r="B6" s="46"/>
      <c r="C6" s="130"/>
      <c r="D6" s="131"/>
      <c r="E6" s="131"/>
      <c r="F6" s="47" t="s">
        <v>144</v>
      </c>
      <c r="G6" s="47" t="s">
        <v>145</v>
      </c>
      <c r="H6" s="48">
        <v>9993566468484</v>
      </c>
      <c r="I6" s="47" t="s">
        <v>146</v>
      </c>
      <c r="J6" s="47"/>
      <c r="K6" s="49">
        <v>2470</v>
      </c>
      <c r="L6" s="49">
        <v>15</v>
      </c>
      <c r="M6" s="49">
        <f>K6+L6</f>
        <v>2485</v>
      </c>
      <c r="N6" s="50">
        <v>0</v>
      </c>
      <c r="O6" s="135"/>
      <c r="P6" s="47"/>
    </row>
    <row r="7" spans="1:16" ht="25" customHeight="1" x14ac:dyDescent="0.2">
      <c r="A7" s="51">
        <v>39</v>
      </c>
      <c r="B7" s="51" t="s">
        <v>147</v>
      </c>
      <c r="C7" s="51" t="s">
        <v>141</v>
      </c>
      <c r="D7" s="51" t="s">
        <v>148</v>
      </c>
      <c r="E7" s="51" t="s">
        <v>149</v>
      </c>
      <c r="F7" s="51" t="s">
        <v>214</v>
      </c>
      <c r="G7" s="51" t="s">
        <v>214</v>
      </c>
      <c r="H7" s="51" t="s">
        <v>214</v>
      </c>
      <c r="I7" s="51" t="s">
        <v>151</v>
      </c>
      <c r="J7" s="51" t="s">
        <v>149</v>
      </c>
      <c r="K7" s="51" t="s">
        <v>149</v>
      </c>
      <c r="L7" s="51" t="s">
        <v>149</v>
      </c>
      <c r="M7" s="51" t="s">
        <v>149</v>
      </c>
      <c r="N7" s="51" t="s">
        <v>149</v>
      </c>
      <c r="O7" s="51" t="s">
        <v>149</v>
      </c>
      <c r="P7" s="51" t="s">
        <v>149</v>
      </c>
    </row>
    <row r="8" spans="1:16" ht="25" customHeight="1" x14ac:dyDescent="0.2">
      <c r="A8" s="128">
        <v>3</v>
      </c>
      <c r="B8" s="46" t="s">
        <v>140</v>
      </c>
      <c r="C8" s="129" t="s">
        <v>152</v>
      </c>
      <c r="D8" s="131" t="s">
        <v>153</v>
      </c>
      <c r="E8" s="131" t="s">
        <v>154</v>
      </c>
      <c r="F8" s="52" t="s">
        <v>155</v>
      </c>
      <c r="G8" s="53" t="s">
        <v>156</v>
      </c>
      <c r="H8" s="136" t="s">
        <v>150</v>
      </c>
      <c r="I8" s="54" t="s">
        <v>157</v>
      </c>
      <c r="J8" s="54"/>
      <c r="K8" s="49"/>
      <c r="L8" s="49"/>
      <c r="M8" s="55"/>
      <c r="N8" s="49">
        <v>0</v>
      </c>
      <c r="O8" s="126">
        <v>0</v>
      </c>
      <c r="P8" s="56" t="s">
        <v>158</v>
      </c>
    </row>
    <row r="9" spans="1:16" ht="25" customHeight="1" x14ac:dyDescent="0.2">
      <c r="A9" s="128"/>
      <c r="B9" s="46"/>
      <c r="C9" s="130"/>
      <c r="D9" s="131"/>
      <c r="E9" s="131"/>
      <c r="F9" s="57" t="s">
        <v>159</v>
      </c>
      <c r="G9" s="53" t="s">
        <v>156</v>
      </c>
      <c r="H9" s="137"/>
      <c r="I9" s="54" t="s">
        <v>160</v>
      </c>
      <c r="J9" s="54"/>
      <c r="K9" s="49"/>
      <c r="L9" s="49"/>
      <c r="M9" s="55"/>
      <c r="N9" s="49">
        <v>0</v>
      </c>
      <c r="O9" s="127"/>
      <c r="P9" s="56" t="s">
        <v>158</v>
      </c>
    </row>
    <row r="10" spans="1:16" ht="25" customHeight="1" x14ac:dyDescent="0.2">
      <c r="A10" s="128">
        <v>4</v>
      </c>
      <c r="B10" s="46" t="s">
        <v>140</v>
      </c>
      <c r="C10" s="129" t="s">
        <v>152</v>
      </c>
      <c r="D10" s="131" t="s">
        <v>161</v>
      </c>
      <c r="E10" s="131" t="s">
        <v>154</v>
      </c>
      <c r="F10" s="52" t="s">
        <v>162</v>
      </c>
      <c r="G10" s="54" t="s">
        <v>163</v>
      </c>
      <c r="H10" s="132" t="s">
        <v>150</v>
      </c>
      <c r="I10" s="54" t="s">
        <v>157</v>
      </c>
      <c r="J10" s="54" t="s">
        <v>164</v>
      </c>
      <c r="K10" s="49">
        <v>113</v>
      </c>
      <c r="L10" s="49">
        <v>0</v>
      </c>
      <c r="M10" s="49">
        <f>K10+L10</f>
        <v>113</v>
      </c>
      <c r="N10" s="49">
        <v>0</v>
      </c>
      <c r="O10" s="134">
        <f>M10+M11</f>
        <v>395</v>
      </c>
      <c r="P10" s="56"/>
    </row>
    <row r="11" spans="1:16" ht="25" customHeight="1" x14ac:dyDescent="0.2">
      <c r="A11" s="128"/>
      <c r="B11" s="46"/>
      <c r="C11" s="130"/>
      <c r="D11" s="131"/>
      <c r="E11" s="131"/>
      <c r="F11" s="57" t="s">
        <v>419</v>
      </c>
      <c r="G11" s="54" t="s">
        <v>165</v>
      </c>
      <c r="H11" s="133"/>
      <c r="I11" s="54" t="s">
        <v>160</v>
      </c>
      <c r="J11" s="54" t="s">
        <v>166</v>
      </c>
      <c r="K11" s="49">
        <v>282</v>
      </c>
      <c r="L11" s="49">
        <v>0</v>
      </c>
      <c r="M11" s="49">
        <f>K11+L11</f>
        <v>282</v>
      </c>
      <c r="N11" s="49">
        <v>0</v>
      </c>
      <c r="O11" s="135"/>
      <c r="P11" s="56"/>
    </row>
    <row r="12" spans="1:16" ht="25" customHeight="1" x14ac:dyDescent="0.2">
      <c r="A12" s="128">
        <v>5</v>
      </c>
      <c r="B12" s="46" t="s">
        <v>140</v>
      </c>
      <c r="C12" s="140" t="s">
        <v>167</v>
      </c>
      <c r="D12" s="139" t="s">
        <v>168</v>
      </c>
      <c r="E12" s="139" t="s">
        <v>169</v>
      </c>
      <c r="F12" s="139" t="s">
        <v>169</v>
      </c>
      <c r="G12" s="139" t="s">
        <v>169</v>
      </c>
      <c r="H12" s="142" t="s">
        <v>150</v>
      </c>
      <c r="I12" s="139" t="s">
        <v>169</v>
      </c>
      <c r="J12" s="139" t="s">
        <v>169</v>
      </c>
      <c r="K12" s="139" t="s">
        <v>169</v>
      </c>
      <c r="L12" s="138" t="s">
        <v>169</v>
      </c>
      <c r="M12" s="138" t="s">
        <v>169</v>
      </c>
      <c r="N12" s="138" t="s">
        <v>169</v>
      </c>
      <c r="O12" s="138" t="s">
        <v>169</v>
      </c>
      <c r="P12" s="139" t="s">
        <v>169</v>
      </c>
    </row>
    <row r="13" spans="1:16" ht="25" customHeight="1" x14ac:dyDescent="0.2">
      <c r="A13" s="128"/>
      <c r="B13" s="46"/>
      <c r="C13" s="141"/>
      <c r="D13" s="139"/>
      <c r="E13" s="139"/>
      <c r="F13" s="139"/>
      <c r="G13" s="139"/>
      <c r="H13" s="143"/>
      <c r="I13" s="139"/>
      <c r="J13" s="139"/>
      <c r="K13" s="139"/>
      <c r="L13" s="138"/>
      <c r="M13" s="138"/>
      <c r="N13" s="138"/>
      <c r="O13" s="138"/>
      <c r="P13" s="139"/>
    </row>
    <row r="14" spans="1:16" ht="25" customHeight="1" x14ac:dyDescent="0.2">
      <c r="A14" s="131">
        <v>6</v>
      </c>
      <c r="B14" s="46"/>
      <c r="C14" s="140" t="s">
        <v>167</v>
      </c>
      <c r="D14" s="139" t="s">
        <v>170</v>
      </c>
      <c r="E14" s="139" t="s">
        <v>171</v>
      </c>
      <c r="F14" s="47" t="s">
        <v>172</v>
      </c>
      <c r="G14" s="47" t="s">
        <v>173</v>
      </c>
      <c r="H14" s="48">
        <v>9993566468715</v>
      </c>
      <c r="I14" s="47" t="s">
        <v>174</v>
      </c>
      <c r="J14" s="53"/>
      <c r="K14" s="50">
        <v>1280</v>
      </c>
      <c r="L14" s="49">
        <v>15</v>
      </c>
      <c r="M14" s="49">
        <f>K14+L14</f>
        <v>1295</v>
      </c>
      <c r="N14" s="50">
        <v>0</v>
      </c>
      <c r="O14" s="50">
        <f>M14</f>
        <v>1295</v>
      </c>
      <c r="P14" s="47"/>
    </row>
    <row r="15" spans="1:16" ht="25" customHeight="1" x14ac:dyDescent="0.2">
      <c r="A15" s="131"/>
      <c r="B15" s="58" t="s">
        <v>140</v>
      </c>
      <c r="C15" s="141"/>
      <c r="D15" s="139"/>
      <c r="E15" s="139"/>
      <c r="F15" s="54" t="s">
        <v>175</v>
      </c>
      <c r="G15" s="54" t="s">
        <v>175</v>
      </c>
      <c r="H15" s="59" t="s">
        <v>176</v>
      </c>
      <c r="I15" s="54" t="s">
        <v>175</v>
      </c>
      <c r="J15" s="54" t="s">
        <v>175</v>
      </c>
      <c r="K15" s="54" t="s">
        <v>175</v>
      </c>
      <c r="L15" s="54" t="s">
        <v>175</v>
      </c>
      <c r="M15" s="54" t="s">
        <v>175</v>
      </c>
      <c r="N15" s="54" t="s">
        <v>175</v>
      </c>
      <c r="O15" s="54" t="s">
        <v>175</v>
      </c>
      <c r="P15" s="54" t="s">
        <v>175</v>
      </c>
    </row>
    <row r="16" spans="1:16" ht="25" customHeight="1" x14ac:dyDescent="0.2">
      <c r="A16" s="131">
        <v>7</v>
      </c>
      <c r="B16" s="58"/>
      <c r="C16" s="129" t="s">
        <v>177</v>
      </c>
      <c r="D16" s="131" t="s">
        <v>178</v>
      </c>
      <c r="E16" s="139" t="s">
        <v>171</v>
      </c>
      <c r="F16" s="60" t="s">
        <v>179</v>
      </c>
      <c r="G16" s="60" t="s">
        <v>180</v>
      </c>
      <c r="H16" s="61"/>
      <c r="I16" s="62" t="s">
        <v>181</v>
      </c>
      <c r="J16" s="60" t="s">
        <v>182</v>
      </c>
      <c r="K16" s="63">
        <v>298</v>
      </c>
      <c r="L16" s="63">
        <v>15</v>
      </c>
      <c r="M16" s="63">
        <f t="shared" ref="M16:M28" si="0">K16+L16</f>
        <v>313</v>
      </c>
      <c r="N16" s="63">
        <v>0</v>
      </c>
      <c r="O16" s="63">
        <f t="shared" ref="O16:O28" si="1">M16</f>
        <v>313</v>
      </c>
      <c r="P16" s="64"/>
    </row>
    <row r="17" spans="1:16" ht="25" customHeight="1" x14ac:dyDescent="0.2">
      <c r="A17" s="131"/>
      <c r="B17" s="58" t="s">
        <v>140</v>
      </c>
      <c r="C17" s="130"/>
      <c r="D17" s="131"/>
      <c r="E17" s="139"/>
      <c r="F17" s="60" t="s">
        <v>183</v>
      </c>
      <c r="G17" s="60" t="s">
        <v>184</v>
      </c>
      <c r="H17" s="61"/>
      <c r="I17" s="62" t="s">
        <v>185</v>
      </c>
      <c r="J17" s="60" t="s">
        <v>186</v>
      </c>
      <c r="K17" s="63">
        <v>955</v>
      </c>
      <c r="L17" s="63">
        <v>15</v>
      </c>
      <c r="M17" s="63">
        <f t="shared" si="0"/>
        <v>970</v>
      </c>
      <c r="N17" s="63">
        <v>0</v>
      </c>
      <c r="O17" s="63">
        <f t="shared" si="1"/>
        <v>970</v>
      </c>
      <c r="P17" s="64"/>
    </row>
    <row r="18" spans="1:16" ht="25" customHeight="1" x14ac:dyDescent="0.2">
      <c r="A18" s="128">
        <v>8</v>
      </c>
      <c r="B18" s="46"/>
      <c r="C18" s="129" t="s">
        <v>187</v>
      </c>
      <c r="D18" s="144" t="s">
        <v>188</v>
      </c>
      <c r="E18" s="139" t="s">
        <v>171</v>
      </c>
      <c r="F18" s="60" t="s">
        <v>179</v>
      </c>
      <c r="G18" s="60" t="s">
        <v>180</v>
      </c>
      <c r="H18" s="61"/>
      <c r="I18" s="60" t="s">
        <v>189</v>
      </c>
      <c r="J18" s="60" t="s">
        <v>190</v>
      </c>
      <c r="K18" s="63">
        <v>298</v>
      </c>
      <c r="L18" s="63">
        <v>15</v>
      </c>
      <c r="M18" s="63">
        <f t="shared" si="0"/>
        <v>313</v>
      </c>
      <c r="N18" s="63">
        <v>0</v>
      </c>
      <c r="O18" s="63">
        <f t="shared" si="1"/>
        <v>313</v>
      </c>
      <c r="P18" s="64"/>
    </row>
    <row r="19" spans="1:16" ht="25" customHeight="1" x14ac:dyDescent="0.2">
      <c r="A19" s="128"/>
      <c r="B19" s="46" t="s">
        <v>140</v>
      </c>
      <c r="C19" s="130"/>
      <c r="D19" s="144"/>
      <c r="E19" s="139"/>
      <c r="F19" s="65" t="s">
        <v>183</v>
      </c>
      <c r="G19" s="65" t="s">
        <v>184</v>
      </c>
      <c r="H19" s="66">
        <v>9993654947761</v>
      </c>
      <c r="I19" s="65" t="s">
        <v>146</v>
      </c>
      <c r="J19" s="54"/>
      <c r="K19" s="49">
        <v>1960</v>
      </c>
      <c r="L19" s="49">
        <v>15</v>
      </c>
      <c r="M19" s="57">
        <f t="shared" si="0"/>
        <v>1975</v>
      </c>
      <c r="N19" s="57">
        <v>0</v>
      </c>
      <c r="O19" s="57">
        <f t="shared" si="1"/>
        <v>1975</v>
      </c>
      <c r="P19" s="56"/>
    </row>
    <row r="20" spans="1:16" ht="25" customHeight="1" x14ac:dyDescent="0.2">
      <c r="A20" s="128">
        <v>9</v>
      </c>
      <c r="B20" s="46"/>
      <c r="C20" s="129" t="s">
        <v>191</v>
      </c>
      <c r="D20" s="131" t="s">
        <v>192</v>
      </c>
      <c r="E20" s="139" t="s">
        <v>171</v>
      </c>
      <c r="F20" s="47" t="s">
        <v>133</v>
      </c>
      <c r="G20" s="47" t="s">
        <v>134</v>
      </c>
      <c r="H20" s="48">
        <v>9993566468479</v>
      </c>
      <c r="I20" s="47" t="s">
        <v>135</v>
      </c>
      <c r="J20" s="54"/>
      <c r="K20" s="49">
        <v>2060</v>
      </c>
      <c r="L20" s="49">
        <v>15</v>
      </c>
      <c r="M20" s="57">
        <f t="shared" si="0"/>
        <v>2075</v>
      </c>
      <c r="N20" s="57">
        <v>0</v>
      </c>
      <c r="O20" s="57">
        <f t="shared" si="1"/>
        <v>2075</v>
      </c>
      <c r="P20" s="56"/>
    </row>
    <row r="21" spans="1:16" ht="25" customHeight="1" x14ac:dyDescent="0.2">
      <c r="A21" s="128"/>
      <c r="B21" s="58" t="s">
        <v>140</v>
      </c>
      <c r="C21" s="130"/>
      <c r="D21" s="131"/>
      <c r="E21" s="139"/>
      <c r="F21" s="47" t="s">
        <v>193</v>
      </c>
      <c r="G21" s="47" t="s">
        <v>194</v>
      </c>
      <c r="H21" s="48">
        <v>9993566468488</v>
      </c>
      <c r="I21" s="47" t="s">
        <v>146</v>
      </c>
      <c r="J21" s="54"/>
      <c r="K21" s="49">
        <v>1700</v>
      </c>
      <c r="L21" s="49">
        <v>15</v>
      </c>
      <c r="M21" s="57">
        <f t="shared" si="0"/>
        <v>1715</v>
      </c>
      <c r="N21" s="57">
        <v>0</v>
      </c>
      <c r="O21" s="57">
        <f t="shared" si="1"/>
        <v>1715</v>
      </c>
      <c r="P21" s="56"/>
    </row>
    <row r="22" spans="1:16" ht="25" customHeight="1" x14ac:dyDescent="0.2">
      <c r="A22" s="128">
        <v>10</v>
      </c>
      <c r="B22" s="58" t="s">
        <v>140</v>
      </c>
      <c r="C22" s="129" t="s">
        <v>195</v>
      </c>
      <c r="D22" s="139" t="s">
        <v>196</v>
      </c>
      <c r="E22" s="139" t="s">
        <v>171</v>
      </c>
      <c r="F22" s="47" t="s">
        <v>133</v>
      </c>
      <c r="G22" s="47" t="s">
        <v>134</v>
      </c>
      <c r="H22" s="48">
        <v>9993566468480</v>
      </c>
      <c r="I22" s="47" t="s">
        <v>135</v>
      </c>
      <c r="J22" s="54"/>
      <c r="K22" s="50">
        <v>2060</v>
      </c>
      <c r="L22" s="49">
        <v>15</v>
      </c>
      <c r="M22" s="57">
        <f t="shared" si="0"/>
        <v>2075</v>
      </c>
      <c r="N22" s="57">
        <v>0</v>
      </c>
      <c r="O22" s="57">
        <f t="shared" si="1"/>
        <v>2075</v>
      </c>
      <c r="P22" s="47"/>
    </row>
    <row r="23" spans="1:16" ht="25" customHeight="1" x14ac:dyDescent="0.2">
      <c r="A23" s="128"/>
      <c r="B23" s="58"/>
      <c r="C23" s="145"/>
      <c r="D23" s="139"/>
      <c r="E23" s="139"/>
      <c r="F23" s="47" t="s">
        <v>197</v>
      </c>
      <c r="G23" s="47" t="s">
        <v>198</v>
      </c>
      <c r="H23" s="48">
        <v>9993566468487</v>
      </c>
      <c r="I23" s="47" t="s">
        <v>146</v>
      </c>
      <c r="J23" s="54"/>
      <c r="K23" s="50">
        <v>1820</v>
      </c>
      <c r="L23" s="49">
        <v>15</v>
      </c>
      <c r="M23" s="57">
        <f t="shared" si="0"/>
        <v>1835</v>
      </c>
      <c r="N23" s="57">
        <v>0</v>
      </c>
      <c r="O23" s="57">
        <f t="shared" si="1"/>
        <v>1835</v>
      </c>
      <c r="P23" s="47"/>
    </row>
    <row r="24" spans="1:16" ht="25" customHeight="1" x14ac:dyDescent="0.2">
      <c r="A24" s="128"/>
      <c r="B24" s="58"/>
      <c r="C24" s="145"/>
      <c r="D24" s="139"/>
      <c r="E24" s="139"/>
      <c r="F24" s="47" t="s">
        <v>199</v>
      </c>
      <c r="G24" s="47" t="s">
        <v>200</v>
      </c>
      <c r="H24" s="48">
        <v>9993566468619</v>
      </c>
      <c r="I24" s="47" t="s">
        <v>135</v>
      </c>
      <c r="J24" s="54" t="s">
        <v>201</v>
      </c>
      <c r="K24" s="50">
        <v>611</v>
      </c>
      <c r="L24" s="49">
        <v>15</v>
      </c>
      <c r="M24" s="57">
        <f t="shared" si="0"/>
        <v>626</v>
      </c>
      <c r="N24" s="57">
        <v>0</v>
      </c>
      <c r="O24" s="57">
        <f t="shared" si="1"/>
        <v>626</v>
      </c>
      <c r="P24" s="47"/>
    </row>
    <row r="25" spans="1:16" ht="25" customHeight="1" x14ac:dyDescent="0.2">
      <c r="A25" s="128"/>
      <c r="B25" s="58"/>
      <c r="C25" s="145"/>
      <c r="D25" s="139"/>
      <c r="E25" s="139"/>
      <c r="F25" s="47" t="s">
        <v>202</v>
      </c>
      <c r="G25" s="47" t="s">
        <v>203</v>
      </c>
      <c r="H25" s="48">
        <v>9993566468793</v>
      </c>
      <c r="I25" s="47" t="s">
        <v>146</v>
      </c>
      <c r="J25" s="54"/>
      <c r="K25" s="50">
        <v>1004</v>
      </c>
      <c r="L25" s="49">
        <v>15</v>
      </c>
      <c r="M25" s="57">
        <f t="shared" si="0"/>
        <v>1019</v>
      </c>
      <c r="N25" s="57">
        <v>0</v>
      </c>
      <c r="O25" s="57">
        <f t="shared" si="1"/>
        <v>1019</v>
      </c>
      <c r="P25" s="47"/>
    </row>
    <row r="26" spans="1:16" ht="25" customHeight="1" x14ac:dyDescent="0.2">
      <c r="A26" s="128"/>
      <c r="B26" s="58"/>
      <c r="C26" s="130"/>
      <c r="D26" s="139"/>
      <c r="E26" s="139"/>
      <c r="F26" s="47" t="s">
        <v>204</v>
      </c>
      <c r="G26" s="47" t="s">
        <v>205</v>
      </c>
      <c r="H26" s="48">
        <v>9993566468790</v>
      </c>
      <c r="I26" s="47" t="s">
        <v>146</v>
      </c>
      <c r="J26" s="54" t="s">
        <v>201</v>
      </c>
      <c r="K26" s="49">
        <v>354</v>
      </c>
      <c r="L26" s="49">
        <v>15</v>
      </c>
      <c r="M26" s="57">
        <f t="shared" si="0"/>
        <v>369</v>
      </c>
      <c r="N26" s="57">
        <v>0</v>
      </c>
      <c r="O26" s="57">
        <f t="shared" si="1"/>
        <v>369</v>
      </c>
      <c r="P26" s="56"/>
    </row>
    <row r="27" spans="1:16" ht="25" customHeight="1" x14ac:dyDescent="0.2">
      <c r="A27" s="128">
        <v>11</v>
      </c>
      <c r="B27" s="58" t="s">
        <v>140</v>
      </c>
      <c r="C27" s="129" t="s">
        <v>206</v>
      </c>
      <c r="D27" s="139" t="s">
        <v>207</v>
      </c>
      <c r="E27" s="139" t="s">
        <v>208</v>
      </c>
      <c r="F27" s="47" t="s">
        <v>209</v>
      </c>
      <c r="G27" s="53" t="s">
        <v>210</v>
      </c>
      <c r="H27" s="67" t="s">
        <v>211</v>
      </c>
      <c r="I27" s="54" t="s">
        <v>212</v>
      </c>
      <c r="J27" s="54"/>
      <c r="K27" s="49"/>
      <c r="L27" s="49"/>
      <c r="M27" s="57">
        <f t="shared" si="0"/>
        <v>0</v>
      </c>
      <c r="N27" s="57">
        <v>0</v>
      </c>
      <c r="O27" s="57">
        <f t="shared" si="1"/>
        <v>0</v>
      </c>
      <c r="P27" s="56"/>
    </row>
    <row r="28" spans="1:16" ht="25" customHeight="1" x14ac:dyDescent="0.2">
      <c r="A28" s="128"/>
      <c r="B28" s="58"/>
      <c r="C28" s="130"/>
      <c r="D28" s="139"/>
      <c r="E28" s="139"/>
      <c r="F28" s="47" t="s">
        <v>193</v>
      </c>
      <c r="G28" s="47" t="s">
        <v>194</v>
      </c>
      <c r="H28" s="48">
        <v>9993566468476</v>
      </c>
      <c r="I28" s="47" t="s">
        <v>146</v>
      </c>
      <c r="J28" s="54"/>
      <c r="K28" s="49">
        <v>1700</v>
      </c>
      <c r="L28" s="49">
        <v>15</v>
      </c>
      <c r="M28" s="57">
        <f t="shared" si="0"/>
        <v>1715</v>
      </c>
      <c r="N28" s="57">
        <v>0</v>
      </c>
      <c r="O28" s="57">
        <f t="shared" si="1"/>
        <v>1715</v>
      </c>
      <c r="P28" s="56"/>
    </row>
    <row r="29" spans="1:16" ht="25" customHeight="1" x14ac:dyDescent="0.2">
      <c r="A29" s="51">
        <v>12</v>
      </c>
      <c r="B29" s="51" t="s">
        <v>140</v>
      </c>
      <c r="C29" s="51" t="s">
        <v>206</v>
      </c>
      <c r="D29" s="51" t="s">
        <v>213</v>
      </c>
      <c r="E29" s="51" t="s">
        <v>214</v>
      </c>
      <c r="F29" s="51" t="s">
        <v>214</v>
      </c>
      <c r="G29" s="51" t="s">
        <v>214</v>
      </c>
      <c r="H29" s="51" t="s">
        <v>214</v>
      </c>
      <c r="I29" s="51" t="s">
        <v>214</v>
      </c>
      <c r="J29" s="51" t="s">
        <v>214</v>
      </c>
      <c r="K29" s="51" t="s">
        <v>214</v>
      </c>
      <c r="L29" s="51" t="s">
        <v>214</v>
      </c>
      <c r="M29" s="51" t="s">
        <v>214</v>
      </c>
      <c r="N29" s="51" t="s">
        <v>214</v>
      </c>
      <c r="O29" s="51" t="s">
        <v>214</v>
      </c>
      <c r="P29" s="51" t="s">
        <v>214</v>
      </c>
    </row>
    <row r="30" spans="1:16" ht="25" customHeight="1" x14ac:dyDescent="0.2">
      <c r="A30" s="128">
        <v>13</v>
      </c>
      <c r="B30" s="58" t="s">
        <v>140</v>
      </c>
      <c r="C30" s="140" t="s">
        <v>215</v>
      </c>
      <c r="D30" s="139" t="s">
        <v>216</v>
      </c>
      <c r="E30" s="139" t="s">
        <v>171</v>
      </c>
      <c r="F30" s="47" t="s">
        <v>199</v>
      </c>
      <c r="G30" s="47" t="s">
        <v>200</v>
      </c>
      <c r="H30" s="48">
        <v>9993653354005</v>
      </c>
      <c r="I30" s="47" t="s">
        <v>135</v>
      </c>
      <c r="J30" s="54"/>
      <c r="K30" s="49">
        <v>2470</v>
      </c>
      <c r="L30" s="49">
        <v>15</v>
      </c>
      <c r="M30" s="49">
        <f>K30+L30</f>
        <v>2485</v>
      </c>
      <c r="N30" s="49">
        <v>0</v>
      </c>
      <c r="O30" s="49">
        <f>M30</f>
        <v>2485</v>
      </c>
      <c r="P30" s="56"/>
    </row>
    <row r="31" spans="1:16" ht="25" customHeight="1" x14ac:dyDescent="0.2">
      <c r="A31" s="128"/>
      <c r="B31" s="58"/>
      <c r="C31" s="141"/>
      <c r="D31" s="139"/>
      <c r="E31" s="139"/>
      <c r="F31" s="68" t="s">
        <v>217</v>
      </c>
      <c r="G31" s="68" t="s">
        <v>217</v>
      </c>
      <c r="H31" s="68" t="s">
        <v>217</v>
      </c>
      <c r="I31" s="68" t="s">
        <v>217</v>
      </c>
      <c r="J31" s="68" t="s">
        <v>217</v>
      </c>
      <c r="K31" s="68" t="s">
        <v>217</v>
      </c>
      <c r="L31" s="69" t="s">
        <v>217</v>
      </c>
      <c r="M31" s="69" t="s">
        <v>217</v>
      </c>
      <c r="N31" s="69" t="s">
        <v>217</v>
      </c>
      <c r="O31" s="69" t="s">
        <v>217</v>
      </c>
      <c r="P31" s="68" t="s">
        <v>217</v>
      </c>
    </row>
    <row r="32" spans="1:16" ht="25" customHeight="1" x14ac:dyDescent="0.2">
      <c r="A32" s="119">
        <v>14</v>
      </c>
      <c r="B32" s="41" t="s">
        <v>140</v>
      </c>
      <c r="C32" s="120" t="s">
        <v>218</v>
      </c>
      <c r="D32" s="119" t="s">
        <v>219</v>
      </c>
      <c r="E32" s="146" t="s">
        <v>171</v>
      </c>
      <c r="F32" s="42" t="s">
        <v>220</v>
      </c>
      <c r="G32" s="42" t="s">
        <v>221</v>
      </c>
      <c r="H32" s="43">
        <v>9993566468468</v>
      </c>
      <c r="I32" s="42" t="s">
        <v>135</v>
      </c>
      <c r="J32" s="44"/>
      <c r="K32" s="45">
        <v>3440</v>
      </c>
      <c r="L32" s="45">
        <v>15</v>
      </c>
      <c r="M32" s="45">
        <f>K32+L32</f>
        <v>3455</v>
      </c>
      <c r="N32" s="122">
        <v>1890</v>
      </c>
      <c r="O32" s="122">
        <f>M32+M33-N32</f>
        <v>4530</v>
      </c>
      <c r="P32" s="124" t="s">
        <v>222</v>
      </c>
    </row>
    <row r="33" spans="1:16" ht="25" customHeight="1" x14ac:dyDescent="0.2">
      <c r="A33" s="119"/>
      <c r="B33" s="41"/>
      <c r="C33" s="121"/>
      <c r="D33" s="119"/>
      <c r="E33" s="146"/>
      <c r="F33" s="42" t="s">
        <v>223</v>
      </c>
      <c r="G33" s="42" t="s">
        <v>205</v>
      </c>
      <c r="H33" s="43">
        <v>9993566468470</v>
      </c>
      <c r="I33" s="42" t="s">
        <v>146</v>
      </c>
      <c r="J33" s="44"/>
      <c r="K33" s="45">
        <v>2950</v>
      </c>
      <c r="L33" s="45">
        <v>15</v>
      </c>
      <c r="M33" s="45">
        <f>K33+L33</f>
        <v>2965</v>
      </c>
      <c r="N33" s="123"/>
      <c r="O33" s="123"/>
      <c r="P33" s="125"/>
    </row>
    <row r="34" spans="1:16" ht="25" customHeight="1" x14ac:dyDescent="0.2">
      <c r="A34" s="119">
        <v>15</v>
      </c>
      <c r="B34" s="41" t="s">
        <v>140</v>
      </c>
      <c r="C34" s="120" t="s">
        <v>224</v>
      </c>
      <c r="D34" s="119" t="s">
        <v>225</v>
      </c>
      <c r="E34" s="146" t="s">
        <v>171</v>
      </c>
      <c r="F34" s="42" t="s">
        <v>133</v>
      </c>
      <c r="G34" s="42" t="s">
        <v>134</v>
      </c>
      <c r="H34" s="43">
        <v>9993566434946</v>
      </c>
      <c r="I34" s="42" t="s">
        <v>135</v>
      </c>
      <c r="J34" s="44"/>
      <c r="K34" s="45">
        <v>2470</v>
      </c>
      <c r="L34" s="45">
        <v>15</v>
      </c>
      <c r="M34" s="45">
        <f>K34+L34</f>
        <v>2485</v>
      </c>
      <c r="N34" s="147">
        <v>1340</v>
      </c>
      <c r="O34" s="122">
        <f>M34+M35-N34</f>
        <v>3150</v>
      </c>
      <c r="P34" s="124" t="s">
        <v>222</v>
      </c>
    </row>
    <row r="35" spans="1:16" ht="25" customHeight="1" x14ac:dyDescent="0.2">
      <c r="A35" s="119"/>
      <c r="B35" s="41"/>
      <c r="C35" s="121"/>
      <c r="D35" s="119"/>
      <c r="E35" s="146"/>
      <c r="F35" s="42" t="s">
        <v>226</v>
      </c>
      <c r="G35" s="42" t="s">
        <v>227</v>
      </c>
      <c r="H35" s="43">
        <v>9993566468471</v>
      </c>
      <c r="I35" s="42" t="s">
        <v>146</v>
      </c>
      <c r="J35" s="44"/>
      <c r="K35" s="45">
        <v>1990</v>
      </c>
      <c r="L35" s="45">
        <v>15</v>
      </c>
      <c r="M35" s="45">
        <f>K35+L35</f>
        <v>2005</v>
      </c>
      <c r="N35" s="148"/>
      <c r="O35" s="123"/>
      <c r="P35" s="125"/>
    </row>
    <row r="36" spans="1:16" ht="25" customHeight="1" x14ac:dyDescent="0.2">
      <c r="A36" s="128">
        <v>16</v>
      </c>
      <c r="B36" s="58" t="s">
        <v>228</v>
      </c>
      <c r="C36" s="129" t="s">
        <v>229</v>
      </c>
      <c r="D36" s="139" t="s">
        <v>230</v>
      </c>
      <c r="E36" s="139" t="s">
        <v>171</v>
      </c>
      <c r="F36" s="47" t="s">
        <v>231</v>
      </c>
      <c r="G36" s="54" t="s">
        <v>232</v>
      </c>
      <c r="H36" s="132">
        <v>1603423850230</v>
      </c>
      <c r="I36" s="159" t="s">
        <v>233</v>
      </c>
      <c r="J36" s="149" t="s">
        <v>234</v>
      </c>
      <c r="K36" s="134">
        <v>7740</v>
      </c>
      <c r="L36" s="134">
        <v>0</v>
      </c>
      <c r="M36" s="134">
        <f>K36+L36</f>
        <v>7740</v>
      </c>
      <c r="N36" s="134">
        <v>0</v>
      </c>
      <c r="O36" s="157">
        <f>M36</f>
        <v>7740</v>
      </c>
      <c r="P36" s="149"/>
    </row>
    <row r="37" spans="1:16" ht="25" customHeight="1" x14ac:dyDescent="0.2">
      <c r="A37" s="128"/>
      <c r="B37" s="58"/>
      <c r="C37" s="130"/>
      <c r="D37" s="139"/>
      <c r="E37" s="139"/>
      <c r="F37" s="70" t="s">
        <v>235</v>
      </c>
      <c r="G37" s="54" t="s">
        <v>236</v>
      </c>
      <c r="H37" s="133"/>
      <c r="I37" s="160"/>
      <c r="J37" s="150"/>
      <c r="K37" s="135"/>
      <c r="L37" s="135"/>
      <c r="M37" s="135"/>
      <c r="N37" s="135"/>
      <c r="O37" s="158"/>
      <c r="P37" s="150"/>
    </row>
    <row r="38" spans="1:16" ht="25" customHeight="1" x14ac:dyDescent="0.2">
      <c r="A38" s="151">
        <v>17</v>
      </c>
      <c r="B38" s="58" t="s">
        <v>140</v>
      </c>
      <c r="C38" s="129" t="s">
        <v>237</v>
      </c>
      <c r="D38" s="129" t="s">
        <v>238</v>
      </c>
      <c r="E38" s="140" t="s">
        <v>171</v>
      </c>
      <c r="F38" s="47" t="s">
        <v>239</v>
      </c>
      <c r="G38" s="47" t="s">
        <v>240</v>
      </c>
      <c r="H38" s="48">
        <v>9993566468478</v>
      </c>
      <c r="I38" s="47" t="s">
        <v>135</v>
      </c>
      <c r="J38" s="54"/>
      <c r="K38" s="50">
        <v>750</v>
      </c>
      <c r="L38" s="50">
        <v>15</v>
      </c>
      <c r="M38" s="49">
        <f t="shared" ref="M38:M47" si="2">K38+L38</f>
        <v>765</v>
      </c>
      <c r="N38" s="155">
        <v>0</v>
      </c>
      <c r="O38" s="50">
        <f t="shared" ref="O38:O46" si="3">M38</f>
        <v>765</v>
      </c>
      <c r="P38" s="47"/>
    </row>
    <row r="39" spans="1:16" ht="25" customHeight="1" x14ac:dyDescent="0.2">
      <c r="A39" s="152"/>
      <c r="B39" s="58"/>
      <c r="C39" s="145"/>
      <c r="D39" s="145"/>
      <c r="E39" s="154"/>
      <c r="F39" s="47" t="s">
        <v>193</v>
      </c>
      <c r="G39" s="47" t="s">
        <v>194</v>
      </c>
      <c r="H39" s="48">
        <v>9992110026264</v>
      </c>
      <c r="I39" s="47" t="s">
        <v>146</v>
      </c>
      <c r="J39" s="54"/>
      <c r="K39" s="50">
        <v>1700</v>
      </c>
      <c r="L39" s="50">
        <v>15</v>
      </c>
      <c r="M39" s="49">
        <f t="shared" si="2"/>
        <v>1715</v>
      </c>
      <c r="N39" s="156"/>
      <c r="O39" s="50">
        <f t="shared" si="3"/>
        <v>1715</v>
      </c>
      <c r="P39" s="47"/>
    </row>
    <row r="40" spans="1:16" ht="25" customHeight="1" x14ac:dyDescent="0.2">
      <c r="A40" s="153"/>
      <c r="B40" s="58"/>
      <c r="C40" s="130"/>
      <c r="D40" s="130"/>
      <c r="E40" s="141"/>
      <c r="F40" s="47" t="s">
        <v>241</v>
      </c>
      <c r="G40" s="47" t="s">
        <v>194</v>
      </c>
      <c r="H40" s="48">
        <v>9992102163384</v>
      </c>
      <c r="I40" s="47" t="s">
        <v>146</v>
      </c>
      <c r="J40" s="54" t="s">
        <v>242</v>
      </c>
      <c r="K40" s="50">
        <v>330</v>
      </c>
      <c r="L40" s="50">
        <v>15</v>
      </c>
      <c r="M40" s="49">
        <f t="shared" si="2"/>
        <v>345</v>
      </c>
      <c r="N40" s="50">
        <v>0</v>
      </c>
      <c r="O40" s="50">
        <f t="shared" si="3"/>
        <v>345</v>
      </c>
      <c r="P40" s="47"/>
    </row>
    <row r="41" spans="1:16" ht="25" customHeight="1" x14ac:dyDescent="0.2">
      <c r="A41" s="131">
        <v>18</v>
      </c>
      <c r="B41" s="58" t="s">
        <v>140</v>
      </c>
      <c r="C41" s="129" t="s">
        <v>243</v>
      </c>
      <c r="D41" s="131" t="s">
        <v>244</v>
      </c>
      <c r="E41" s="139" t="s">
        <v>171</v>
      </c>
      <c r="F41" s="60" t="s">
        <v>245</v>
      </c>
      <c r="G41" s="60" t="s">
        <v>246</v>
      </c>
      <c r="H41" s="61"/>
      <c r="I41" s="60" t="s">
        <v>247</v>
      </c>
      <c r="J41" s="60" t="s">
        <v>335</v>
      </c>
      <c r="K41" s="63">
        <v>388</v>
      </c>
      <c r="L41" s="63">
        <v>15</v>
      </c>
      <c r="M41" s="63">
        <f t="shared" si="2"/>
        <v>403</v>
      </c>
      <c r="N41" s="71">
        <v>0</v>
      </c>
      <c r="O41" s="71">
        <f t="shared" si="3"/>
        <v>403</v>
      </c>
      <c r="P41" s="60"/>
    </row>
    <row r="42" spans="1:16" ht="25" customHeight="1" x14ac:dyDescent="0.2">
      <c r="A42" s="131"/>
      <c r="B42" s="58"/>
      <c r="C42" s="145"/>
      <c r="D42" s="131"/>
      <c r="E42" s="139"/>
      <c r="F42" s="47" t="s">
        <v>248</v>
      </c>
      <c r="G42" s="47" t="s">
        <v>249</v>
      </c>
      <c r="H42" s="48">
        <v>3243566468792</v>
      </c>
      <c r="I42" s="47" t="s">
        <v>146</v>
      </c>
      <c r="J42" s="47" t="s">
        <v>250</v>
      </c>
      <c r="K42" s="49">
        <v>1280</v>
      </c>
      <c r="L42" s="49">
        <v>15</v>
      </c>
      <c r="M42" s="49">
        <f t="shared" si="2"/>
        <v>1295</v>
      </c>
      <c r="N42" s="49">
        <v>0</v>
      </c>
      <c r="O42" s="49">
        <f t="shared" si="3"/>
        <v>1295</v>
      </c>
      <c r="P42" s="56"/>
    </row>
    <row r="43" spans="1:16" ht="25" customHeight="1" x14ac:dyDescent="0.2">
      <c r="A43" s="131"/>
      <c r="B43" s="58"/>
      <c r="C43" s="145"/>
      <c r="D43" s="129" t="s">
        <v>251</v>
      </c>
      <c r="E43" s="140" t="s">
        <v>132</v>
      </c>
      <c r="F43" s="60" t="s">
        <v>193</v>
      </c>
      <c r="G43" s="60" t="s">
        <v>194</v>
      </c>
      <c r="H43" s="61"/>
      <c r="I43" s="60" t="s">
        <v>146</v>
      </c>
      <c r="J43" s="60" t="s">
        <v>335</v>
      </c>
      <c r="K43" s="72">
        <v>660</v>
      </c>
      <c r="L43" s="73">
        <v>15</v>
      </c>
      <c r="M43" s="73">
        <f t="shared" si="2"/>
        <v>675</v>
      </c>
      <c r="N43" s="63">
        <v>0</v>
      </c>
      <c r="O43" s="63">
        <f t="shared" si="3"/>
        <v>675</v>
      </c>
      <c r="P43" s="64"/>
    </row>
    <row r="44" spans="1:16" ht="25" customHeight="1" x14ac:dyDescent="0.2">
      <c r="A44" s="131"/>
      <c r="B44" s="58"/>
      <c r="C44" s="145"/>
      <c r="D44" s="145"/>
      <c r="E44" s="154"/>
      <c r="F44" s="47" t="s">
        <v>220</v>
      </c>
      <c r="G44" s="47" t="s">
        <v>221</v>
      </c>
      <c r="H44" s="48">
        <v>9993566468483</v>
      </c>
      <c r="I44" s="47" t="s">
        <v>135</v>
      </c>
      <c r="J44" s="54"/>
      <c r="K44" s="49">
        <v>2060</v>
      </c>
      <c r="L44" s="49">
        <v>15</v>
      </c>
      <c r="M44" s="49">
        <f t="shared" si="2"/>
        <v>2075</v>
      </c>
      <c r="N44" s="49">
        <v>0</v>
      </c>
      <c r="O44" s="49">
        <f t="shared" si="3"/>
        <v>2075</v>
      </c>
      <c r="P44" s="56"/>
    </row>
    <row r="45" spans="1:16" ht="25" customHeight="1" x14ac:dyDescent="0.2">
      <c r="A45" s="131"/>
      <c r="B45" s="58"/>
      <c r="C45" s="145"/>
      <c r="D45" s="145"/>
      <c r="E45" s="154"/>
      <c r="F45" s="60" t="s">
        <v>252</v>
      </c>
      <c r="G45" s="60" t="s">
        <v>246</v>
      </c>
      <c r="H45" s="61"/>
      <c r="I45" s="60" t="s">
        <v>247</v>
      </c>
      <c r="J45" s="62"/>
      <c r="K45" s="63">
        <v>336</v>
      </c>
      <c r="L45" s="63">
        <v>15</v>
      </c>
      <c r="M45" s="63">
        <f t="shared" si="2"/>
        <v>351</v>
      </c>
      <c r="N45" s="63">
        <v>0</v>
      </c>
      <c r="O45" s="63">
        <f t="shared" si="3"/>
        <v>351</v>
      </c>
      <c r="P45" s="64"/>
    </row>
    <row r="46" spans="1:16" ht="25" customHeight="1" x14ac:dyDescent="0.2">
      <c r="A46" s="131"/>
      <c r="B46" s="58"/>
      <c r="C46" s="130"/>
      <c r="D46" s="130"/>
      <c r="E46" s="141"/>
      <c r="F46" s="47" t="s">
        <v>253</v>
      </c>
      <c r="G46" s="47" t="s">
        <v>254</v>
      </c>
      <c r="H46" s="48">
        <v>9993566468759</v>
      </c>
      <c r="I46" s="47" t="s">
        <v>135</v>
      </c>
      <c r="J46" s="54" t="s">
        <v>242</v>
      </c>
      <c r="K46" s="49">
        <v>201</v>
      </c>
      <c r="L46" s="49">
        <v>15</v>
      </c>
      <c r="M46" s="49">
        <f t="shared" si="2"/>
        <v>216</v>
      </c>
      <c r="N46" s="49">
        <v>0</v>
      </c>
      <c r="O46" s="49">
        <f t="shared" si="3"/>
        <v>216</v>
      </c>
      <c r="P46" s="56"/>
    </row>
    <row r="47" spans="1:16" ht="25" customHeight="1" x14ac:dyDescent="0.2">
      <c r="A47" s="119">
        <v>19</v>
      </c>
      <c r="B47" s="41" t="s">
        <v>140</v>
      </c>
      <c r="C47" s="120" t="s">
        <v>255</v>
      </c>
      <c r="D47" s="119" t="s">
        <v>256</v>
      </c>
      <c r="E47" s="146" t="s">
        <v>171</v>
      </c>
      <c r="F47" s="42" t="s">
        <v>220</v>
      </c>
      <c r="G47" s="42" t="s">
        <v>221</v>
      </c>
      <c r="H47" s="43">
        <v>9993566468465</v>
      </c>
      <c r="I47" s="42" t="s">
        <v>135</v>
      </c>
      <c r="J47" s="44"/>
      <c r="K47" s="45">
        <v>2950</v>
      </c>
      <c r="L47" s="45">
        <v>15</v>
      </c>
      <c r="M47" s="45">
        <f t="shared" si="2"/>
        <v>2965</v>
      </c>
      <c r="N47" s="45">
        <v>905</v>
      </c>
      <c r="O47" s="45">
        <f>M47-N47</f>
        <v>2060</v>
      </c>
      <c r="P47" s="44" t="s">
        <v>222</v>
      </c>
    </row>
    <row r="48" spans="1:16" ht="25" customHeight="1" x14ac:dyDescent="0.2">
      <c r="A48" s="119"/>
      <c r="B48" s="41"/>
      <c r="C48" s="121"/>
      <c r="D48" s="119"/>
      <c r="E48" s="146"/>
      <c r="F48" s="74" t="s">
        <v>257</v>
      </c>
      <c r="G48" s="74" t="s">
        <v>257</v>
      </c>
      <c r="H48" s="74" t="s">
        <v>257</v>
      </c>
      <c r="I48" s="74" t="s">
        <v>257</v>
      </c>
      <c r="J48" s="74" t="s">
        <v>257</v>
      </c>
      <c r="K48" s="74" t="s">
        <v>257</v>
      </c>
      <c r="L48" s="74" t="s">
        <v>257</v>
      </c>
      <c r="M48" s="74" t="s">
        <v>257</v>
      </c>
      <c r="N48" s="74" t="s">
        <v>257</v>
      </c>
      <c r="O48" s="74" t="s">
        <v>257</v>
      </c>
      <c r="P48" s="74" t="s">
        <v>257</v>
      </c>
    </row>
    <row r="49" spans="1:16" ht="25" customHeight="1" x14ac:dyDescent="0.2">
      <c r="A49" s="128">
        <v>20</v>
      </c>
      <c r="B49" s="58" t="s">
        <v>140</v>
      </c>
      <c r="C49" s="129" t="s">
        <v>258</v>
      </c>
      <c r="D49" s="131" t="s">
        <v>259</v>
      </c>
      <c r="E49" s="139" t="s">
        <v>171</v>
      </c>
      <c r="F49" s="47" t="s">
        <v>220</v>
      </c>
      <c r="G49" s="47" t="s">
        <v>221</v>
      </c>
      <c r="H49" s="48">
        <v>9993566468474</v>
      </c>
      <c r="I49" s="47" t="s">
        <v>135</v>
      </c>
      <c r="J49" s="54"/>
      <c r="K49" s="49">
        <v>2060</v>
      </c>
      <c r="L49" s="49">
        <v>15</v>
      </c>
      <c r="M49" s="49">
        <f>K49+L49</f>
        <v>2075</v>
      </c>
      <c r="N49" s="49">
        <v>0</v>
      </c>
      <c r="O49" s="49">
        <f>M49</f>
        <v>2075</v>
      </c>
      <c r="P49" s="56"/>
    </row>
    <row r="50" spans="1:16" ht="25" customHeight="1" x14ac:dyDescent="0.2">
      <c r="A50" s="128"/>
      <c r="B50" s="58"/>
      <c r="C50" s="145"/>
      <c r="D50" s="131"/>
      <c r="E50" s="139"/>
      <c r="F50" s="47" t="s">
        <v>197</v>
      </c>
      <c r="G50" s="47" t="s">
        <v>198</v>
      </c>
      <c r="H50" s="48">
        <v>9993566468477</v>
      </c>
      <c r="I50" s="47" t="s">
        <v>146</v>
      </c>
      <c r="J50" s="54"/>
      <c r="K50" s="49">
        <v>1820</v>
      </c>
      <c r="L50" s="49">
        <v>15</v>
      </c>
      <c r="M50" s="49">
        <f>K50+L50</f>
        <v>1835</v>
      </c>
      <c r="N50" s="49">
        <v>0</v>
      </c>
      <c r="O50" s="49">
        <f>M50</f>
        <v>1835</v>
      </c>
      <c r="P50" s="56"/>
    </row>
    <row r="51" spans="1:16" ht="25" customHeight="1" x14ac:dyDescent="0.2">
      <c r="A51" s="128"/>
      <c r="B51" s="58"/>
      <c r="C51" s="130"/>
      <c r="D51" s="131"/>
      <c r="E51" s="139"/>
      <c r="F51" s="47" t="s">
        <v>260</v>
      </c>
      <c r="G51" s="47" t="s">
        <v>205</v>
      </c>
      <c r="H51" s="48">
        <v>9993566468785</v>
      </c>
      <c r="I51" s="47" t="s">
        <v>146</v>
      </c>
      <c r="J51" s="54" t="s">
        <v>261</v>
      </c>
      <c r="K51" s="49">
        <v>1004</v>
      </c>
      <c r="L51" s="49">
        <v>15</v>
      </c>
      <c r="M51" s="49">
        <f>K51+L51</f>
        <v>1019</v>
      </c>
      <c r="N51" s="49">
        <v>0</v>
      </c>
      <c r="O51" s="49">
        <f>M51</f>
        <v>1019</v>
      </c>
      <c r="P51" s="56"/>
    </row>
    <row r="52" spans="1:16" ht="25" customHeight="1" x14ac:dyDescent="0.2">
      <c r="A52" s="128">
        <v>21</v>
      </c>
      <c r="B52" s="58" t="s">
        <v>140</v>
      </c>
      <c r="C52" s="129" t="s">
        <v>262</v>
      </c>
      <c r="D52" s="131" t="s">
        <v>263</v>
      </c>
      <c r="E52" s="139" t="s">
        <v>171</v>
      </c>
      <c r="F52" s="47" t="s">
        <v>133</v>
      </c>
      <c r="G52" s="47" t="s">
        <v>134</v>
      </c>
      <c r="H52" s="48">
        <v>9993566468482</v>
      </c>
      <c r="I52" s="47" t="s">
        <v>135</v>
      </c>
      <c r="J52" s="54"/>
      <c r="K52" s="49">
        <v>2060</v>
      </c>
      <c r="L52" s="49">
        <v>15</v>
      </c>
      <c r="M52" s="49">
        <f>K52+L52</f>
        <v>2075</v>
      </c>
      <c r="N52" s="49">
        <v>0</v>
      </c>
      <c r="O52" s="49">
        <f>M52</f>
        <v>2075</v>
      </c>
      <c r="P52" s="56"/>
    </row>
    <row r="53" spans="1:16" ht="25" customHeight="1" x14ac:dyDescent="0.2">
      <c r="A53" s="128"/>
      <c r="B53" s="58"/>
      <c r="C53" s="130"/>
      <c r="D53" s="131"/>
      <c r="E53" s="139"/>
      <c r="F53" s="47" t="s">
        <v>193</v>
      </c>
      <c r="G53" s="47" t="s">
        <v>194</v>
      </c>
      <c r="H53" s="48">
        <v>9993566468485</v>
      </c>
      <c r="I53" s="47" t="s">
        <v>146</v>
      </c>
      <c r="J53" s="54"/>
      <c r="K53" s="49">
        <v>1700</v>
      </c>
      <c r="L53" s="49">
        <v>15</v>
      </c>
      <c r="M53" s="49">
        <f>K53+L53</f>
        <v>1715</v>
      </c>
      <c r="N53" s="49">
        <v>0</v>
      </c>
      <c r="O53" s="49">
        <f>M53</f>
        <v>1715</v>
      </c>
      <c r="P53" s="56"/>
    </row>
    <row r="54" spans="1:16" ht="25" customHeight="1" x14ac:dyDescent="0.2">
      <c r="A54" s="51">
        <v>22</v>
      </c>
      <c r="B54" s="51" t="s">
        <v>140</v>
      </c>
      <c r="C54" s="51" t="s">
        <v>262</v>
      </c>
      <c r="D54" s="51" t="s">
        <v>264</v>
      </c>
      <c r="E54" s="51" t="s">
        <v>265</v>
      </c>
      <c r="F54" s="51" t="s">
        <v>214</v>
      </c>
      <c r="G54" s="51" t="s">
        <v>214</v>
      </c>
      <c r="H54" s="51" t="s">
        <v>214</v>
      </c>
      <c r="I54" s="51" t="s">
        <v>265</v>
      </c>
      <c r="J54" s="51" t="s">
        <v>265</v>
      </c>
      <c r="K54" s="51" t="s">
        <v>265</v>
      </c>
      <c r="L54" s="51" t="s">
        <v>265</v>
      </c>
      <c r="M54" s="51" t="s">
        <v>149</v>
      </c>
      <c r="N54" s="51" t="s">
        <v>265</v>
      </c>
      <c r="O54" s="51" t="s">
        <v>265</v>
      </c>
      <c r="P54" s="51" t="s">
        <v>265</v>
      </c>
    </row>
    <row r="55" spans="1:16" ht="25" customHeight="1" x14ac:dyDescent="0.2">
      <c r="A55" s="151">
        <v>23</v>
      </c>
      <c r="B55" s="58" t="s">
        <v>140</v>
      </c>
      <c r="C55" s="129" t="s">
        <v>266</v>
      </c>
      <c r="D55" s="129" t="s">
        <v>267</v>
      </c>
      <c r="E55" s="140" t="s">
        <v>171</v>
      </c>
      <c r="F55" s="47" t="s">
        <v>268</v>
      </c>
      <c r="G55" s="47" t="s">
        <v>269</v>
      </c>
      <c r="H55" s="48">
        <v>7843650803839</v>
      </c>
      <c r="I55" s="47" t="s">
        <v>174</v>
      </c>
      <c r="J55" s="54"/>
      <c r="K55" s="49">
        <v>1460</v>
      </c>
      <c r="L55" s="49">
        <v>15</v>
      </c>
      <c r="M55" s="49">
        <f t="shared" ref="M55:M71" si="4">K55+L55</f>
        <v>1475</v>
      </c>
      <c r="N55" s="49">
        <v>0</v>
      </c>
      <c r="O55" s="49">
        <f t="shared" ref="O55:O71" si="5">M55</f>
        <v>1475</v>
      </c>
      <c r="P55" s="56"/>
    </row>
    <row r="56" spans="1:16" ht="25" customHeight="1" x14ac:dyDescent="0.2">
      <c r="A56" s="152"/>
      <c r="B56" s="58"/>
      <c r="C56" s="145"/>
      <c r="D56" s="145"/>
      <c r="E56" s="154"/>
      <c r="F56" s="47" t="s">
        <v>270</v>
      </c>
      <c r="G56" s="47" t="s">
        <v>271</v>
      </c>
      <c r="H56" s="48">
        <v>7313640637118</v>
      </c>
      <c r="I56" s="47" t="s">
        <v>247</v>
      </c>
      <c r="J56" s="54"/>
      <c r="K56" s="49">
        <v>1160</v>
      </c>
      <c r="L56" s="49">
        <v>15</v>
      </c>
      <c r="M56" s="49">
        <f t="shared" si="4"/>
        <v>1175</v>
      </c>
      <c r="N56" s="49">
        <v>0</v>
      </c>
      <c r="O56" s="49">
        <f t="shared" si="5"/>
        <v>1175</v>
      </c>
      <c r="P56" s="56"/>
    </row>
    <row r="57" spans="1:16" ht="25" customHeight="1" x14ac:dyDescent="0.2">
      <c r="A57" s="153"/>
      <c r="B57" s="58"/>
      <c r="C57" s="130"/>
      <c r="D57" s="130"/>
      <c r="E57" s="141"/>
      <c r="F57" s="60" t="s">
        <v>272</v>
      </c>
      <c r="G57" s="60" t="s">
        <v>273</v>
      </c>
      <c r="H57" s="61"/>
      <c r="I57" s="60" t="s">
        <v>274</v>
      </c>
      <c r="J57" s="60" t="s">
        <v>275</v>
      </c>
      <c r="K57" s="63">
        <v>141</v>
      </c>
      <c r="L57" s="63">
        <v>15</v>
      </c>
      <c r="M57" s="63">
        <f t="shared" si="4"/>
        <v>156</v>
      </c>
      <c r="N57" s="63">
        <v>0</v>
      </c>
      <c r="O57" s="63">
        <f t="shared" si="5"/>
        <v>156</v>
      </c>
      <c r="P57" s="64"/>
    </row>
    <row r="58" spans="1:16" ht="25" customHeight="1" x14ac:dyDescent="0.2">
      <c r="A58" s="128">
        <v>24</v>
      </c>
      <c r="B58" s="58" t="s">
        <v>276</v>
      </c>
      <c r="C58" s="129" t="s">
        <v>277</v>
      </c>
      <c r="D58" s="131" t="s">
        <v>278</v>
      </c>
      <c r="E58" s="139" t="s">
        <v>171</v>
      </c>
      <c r="F58" s="47" t="s">
        <v>220</v>
      </c>
      <c r="G58" s="47" t="s">
        <v>221</v>
      </c>
      <c r="H58" s="48">
        <v>9993566468473</v>
      </c>
      <c r="I58" s="47" t="s">
        <v>135</v>
      </c>
      <c r="J58" s="53"/>
      <c r="K58" s="50">
        <v>2060</v>
      </c>
      <c r="L58" s="49">
        <v>15</v>
      </c>
      <c r="M58" s="49">
        <f t="shared" si="4"/>
        <v>2075</v>
      </c>
      <c r="N58" s="50">
        <v>0</v>
      </c>
      <c r="O58" s="50">
        <f t="shared" si="5"/>
        <v>2075</v>
      </c>
      <c r="P58" s="47"/>
    </row>
    <row r="59" spans="1:16" ht="25" customHeight="1" x14ac:dyDescent="0.2">
      <c r="A59" s="128"/>
      <c r="B59" s="58"/>
      <c r="C59" s="130"/>
      <c r="D59" s="131"/>
      <c r="E59" s="139"/>
      <c r="F59" s="47" t="s">
        <v>279</v>
      </c>
      <c r="G59" s="47" t="s">
        <v>198</v>
      </c>
      <c r="H59" s="48">
        <v>9993566468475</v>
      </c>
      <c r="I59" s="47" t="s">
        <v>146</v>
      </c>
      <c r="J59" s="54"/>
      <c r="K59" s="50">
        <v>1700</v>
      </c>
      <c r="L59" s="49">
        <v>15</v>
      </c>
      <c r="M59" s="49">
        <f t="shared" si="4"/>
        <v>1715</v>
      </c>
      <c r="N59" s="50">
        <v>0</v>
      </c>
      <c r="O59" s="50">
        <f t="shared" si="5"/>
        <v>1715</v>
      </c>
      <c r="P59" s="47"/>
    </row>
    <row r="60" spans="1:16" ht="25" customHeight="1" x14ac:dyDescent="0.2">
      <c r="A60" s="128">
        <v>25</v>
      </c>
      <c r="B60" s="58" t="s">
        <v>280</v>
      </c>
      <c r="C60" s="129" t="s">
        <v>281</v>
      </c>
      <c r="D60" s="139" t="s">
        <v>282</v>
      </c>
      <c r="E60" s="139" t="s">
        <v>171</v>
      </c>
      <c r="F60" s="47" t="s">
        <v>220</v>
      </c>
      <c r="G60" s="47" t="s">
        <v>221</v>
      </c>
      <c r="H60" s="48">
        <v>9993566434943</v>
      </c>
      <c r="I60" s="47" t="s">
        <v>135</v>
      </c>
      <c r="J60" s="149" t="s">
        <v>283</v>
      </c>
      <c r="K60" s="50">
        <v>2470</v>
      </c>
      <c r="L60" s="49">
        <v>15</v>
      </c>
      <c r="M60" s="49">
        <f t="shared" si="4"/>
        <v>2485</v>
      </c>
      <c r="N60" s="50">
        <v>0</v>
      </c>
      <c r="O60" s="50">
        <f t="shared" si="5"/>
        <v>2485</v>
      </c>
      <c r="P60" s="47"/>
    </row>
    <row r="61" spans="1:16" ht="25" customHeight="1" x14ac:dyDescent="0.2">
      <c r="A61" s="128"/>
      <c r="B61" s="58"/>
      <c r="C61" s="130"/>
      <c r="D61" s="139"/>
      <c r="E61" s="139"/>
      <c r="F61" s="47" t="s">
        <v>193</v>
      </c>
      <c r="G61" s="47" t="s">
        <v>194</v>
      </c>
      <c r="H61" s="48">
        <v>9993566468467</v>
      </c>
      <c r="I61" s="47" t="s">
        <v>146</v>
      </c>
      <c r="J61" s="150"/>
      <c r="K61" s="49">
        <v>2950</v>
      </c>
      <c r="L61" s="49">
        <v>15</v>
      </c>
      <c r="M61" s="49">
        <f t="shared" si="4"/>
        <v>2965</v>
      </c>
      <c r="N61" s="50">
        <v>0</v>
      </c>
      <c r="O61" s="50">
        <f t="shared" si="5"/>
        <v>2965</v>
      </c>
      <c r="P61" s="56"/>
    </row>
    <row r="62" spans="1:16" ht="25" customHeight="1" x14ac:dyDescent="0.2">
      <c r="A62" s="128">
        <v>26</v>
      </c>
      <c r="B62" s="46" t="s">
        <v>280</v>
      </c>
      <c r="C62" s="129" t="s">
        <v>284</v>
      </c>
      <c r="D62" s="139" t="s">
        <v>285</v>
      </c>
      <c r="E62" s="139" t="s">
        <v>154</v>
      </c>
      <c r="F62" s="68" t="s">
        <v>155</v>
      </c>
      <c r="G62" s="7" t="s">
        <v>286</v>
      </c>
      <c r="H62" s="75" t="s">
        <v>150</v>
      </c>
      <c r="I62" s="54" t="s">
        <v>157</v>
      </c>
      <c r="J62" s="54"/>
      <c r="K62" s="49"/>
      <c r="L62" s="49"/>
      <c r="M62" s="49">
        <f t="shared" si="4"/>
        <v>0</v>
      </c>
      <c r="N62" s="50">
        <v>0</v>
      </c>
      <c r="O62" s="50">
        <f t="shared" si="5"/>
        <v>0</v>
      </c>
      <c r="P62" s="56"/>
    </row>
    <row r="63" spans="1:16" ht="25" customHeight="1" x14ac:dyDescent="0.2">
      <c r="A63" s="128"/>
      <c r="B63" s="46"/>
      <c r="C63" s="130"/>
      <c r="D63" s="139"/>
      <c r="E63" s="139"/>
      <c r="F63" s="68" t="s">
        <v>287</v>
      </c>
      <c r="G63" s="4" t="s">
        <v>288</v>
      </c>
      <c r="H63" s="75" t="s">
        <v>150</v>
      </c>
      <c r="I63" s="54" t="s">
        <v>160</v>
      </c>
      <c r="J63" s="54"/>
      <c r="K63" s="49"/>
      <c r="L63" s="49"/>
      <c r="M63" s="49">
        <f t="shared" si="4"/>
        <v>0</v>
      </c>
      <c r="N63" s="50">
        <v>0</v>
      </c>
      <c r="O63" s="50">
        <f t="shared" si="5"/>
        <v>0</v>
      </c>
      <c r="P63" s="56"/>
    </row>
    <row r="64" spans="1:16" ht="25" customHeight="1" x14ac:dyDescent="0.2">
      <c r="A64" s="151">
        <v>27</v>
      </c>
      <c r="B64" s="46" t="s">
        <v>280</v>
      </c>
      <c r="C64" s="129" t="s">
        <v>289</v>
      </c>
      <c r="D64" s="140" t="s">
        <v>290</v>
      </c>
      <c r="E64" s="140" t="s">
        <v>171</v>
      </c>
      <c r="F64" s="47" t="s">
        <v>291</v>
      </c>
      <c r="G64" s="47" t="s">
        <v>292</v>
      </c>
      <c r="H64" s="48">
        <v>9993654961371</v>
      </c>
      <c r="I64" s="47" t="s">
        <v>135</v>
      </c>
      <c r="J64" s="149" t="s">
        <v>283</v>
      </c>
      <c r="K64" s="54">
        <v>2950</v>
      </c>
      <c r="L64" s="49">
        <v>15</v>
      </c>
      <c r="M64" s="49">
        <f t="shared" si="4"/>
        <v>2965</v>
      </c>
      <c r="N64" s="50">
        <v>0</v>
      </c>
      <c r="O64" s="50">
        <f t="shared" si="5"/>
        <v>2965</v>
      </c>
      <c r="P64" s="56"/>
    </row>
    <row r="65" spans="1:16" ht="25" customHeight="1" x14ac:dyDescent="0.2">
      <c r="A65" s="152"/>
      <c r="B65" s="46"/>
      <c r="C65" s="145"/>
      <c r="D65" s="154"/>
      <c r="E65" s="154"/>
      <c r="F65" s="47" t="s">
        <v>418</v>
      </c>
      <c r="G65" s="47" t="s">
        <v>203</v>
      </c>
      <c r="H65" s="48">
        <v>9991950780618</v>
      </c>
      <c r="I65" s="47" t="s">
        <v>146</v>
      </c>
      <c r="J65" s="150"/>
      <c r="K65" s="54">
        <v>2470</v>
      </c>
      <c r="L65" s="49">
        <v>15</v>
      </c>
      <c r="M65" s="49">
        <f t="shared" si="4"/>
        <v>2485</v>
      </c>
      <c r="N65" s="50">
        <v>0</v>
      </c>
      <c r="O65" s="50">
        <f t="shared" si="5"/>
        <v>2485</v>
      </c>
      <c r="P65" s="56"/>
    </row>
    <row r="66" spans="1:16" ht="25" customHeight="1" x14ac:dyDescent="0.2">
      <c r="A66" s="153"/>
      <c r="B66" s="46"/>
      <c r="C66" s="130"/>
      <c r="D66" s="141"/>
      <c r="E66" s="141"/>
      <c r="F66" s="60" t="s">
        <v>293</v>
      </c>
      <c r="G66" s="60" t="s">
        <v>145</v>
      </c>
      <c r="H66" s="61"/>
      <c r="I66" s="60" t="s">
        <v>146</v>
      </c>
      <c r="J66" s="62"/>
      <c r="K66" s="62">
        <v>726</v>
      </c>
      <c r="L66" s="63">
        <v>15</v>
      </c>
      <c r="M66" s="63">
        <f t="shared" si="4"/>
        <v>741</v>
      </c>
      <c r="N66" s="63">
        <v>0</v>
      </c>
      <c r="O66" s="63">
        <f t="shared" si="5"/>
        <v>741</v>
      </c>
      <c r="P66" s="60"/>
    </row>
    <row r="67" spans="1:16" ht="25" customHeight="1" x14ac:dyDescent="0.2">
      <c r="A67" s="128">
        <v>28</v>
      </c>
      <c r="B67" s="46" t="s">
        <v>294</v>
      </c>
      <c r="C67" s="161" t="s">
        <v>295</v>
      </c>
      <c r="D67" s="163" t="s">
        <v>296</v>
      </c>
      <c r="E67" s="139" t="s">
        <v>171</v>
      </c>
      <c r="F67" s="47" t="s">
        <v>133</v>
      </c>
      <c r="G67" s="47" t="s">
        <v>134</v>
      </c>
      <c r="H67" s="48">
        <v>9993566468769</v>
      </c>
      <c r="I67" s="47" t="s">
        <v>135</v>
      </c>
      <c r="J67" s="76"/>
      <c r="K67" s="49">
        <v>2470</v>
      </c>
      <c r="L67" s="49">
        <v>15</v>
      </c>
      <c r="M67" s="49">
        <f t="shared" si="4"/>
        <v>2485</v>
      </c>
      <c r="N67" s="49">
        <v>0</v>
      </c>
      <c r="O67" s="49">
        <f t="shared" si="5"/>
        <v>2485</v>
      </c>
      <c r="P67" s="56"/>
    </row>
    <row r="68" spans="1:16" ht="25" customHeight="1" x14ac:dyDescent="0.2">
      <c r="A68" s="128"/>
      <c r="B68" s="46"/>
      <c r="C68" s="162"/>
      <c r="D68" s="163"/>
      <c r="E68" s="139"/>
      <c r="F68" s="47" t="s">
        <v>197</v>
      </c>
      <c r="G68" s="47" t="s">
        <v>198</v>
      </c>
      <c r="H68" s="48">
        <v>999211023263</v>
      </c>
      <c r="I68" s="47" t="s">
        <v>146</v>
      </c>
      <c r="J68" s="54"/>
      <c r="K68" s="49">
        <v>2470</v>
      </c>
      <c r="L68" s="49">
        <v>15</v>
      </c>
      <c r="M68" s="49">
        <f t="shared" si="4"/>
        <v>2485</v>
      </c>
      <c r="N68" s="49">
        <v>0</v>
      </c>
      <c r="O68" s="49">
        <f t="shared" si="5"/>
        <v>2485</v>
      </c>
      <c r="P68" s="56"/>
    </row>
    <row r="69" spans="1:16" ht="25" customHeight="1" x14ac:dyDescent="0.2">
      <c r="A69" s="128">
        <v>29</v>
      </c>
      <c r="B69" s="46" t="s">
        <v>297</v>
      </c>
      <c r="C69" s="161" t="s">
        <v>298</v>
      </c>
      <c r="D69" s="163" t="s">
        <v>299</v>
      </c>
      <c r="E69" s="139" t="s">
        <v>171</v>
      </c>
      <c r="F69" s="47" t="s">
        <v>268</v>
      </c>
      <c r="G69" s="47" t="s">
        <v>269</v>
      </c>
      <c r="H69" s="48">
        <v>7843651826617</v>
      </c>
      <c r="I69" s="47" t="s">
        <v>174</v>
      </c>
      <c r="J69" s="54"/>
      <c r="K69" s="49">
        <v>1460</v>
      </c>
      <c r="L69" s="49">
        <v>15</v>
      </c>
      <c r="M69" s="49">
        <f t="shared" si="4"/>
        <v>1475</v>
      </c>
      <c r="N69" s="49">
        <v>0</v>
      </c>
      <c r="O69" s="49">
        <f t="shared" si="5"/>
        <v>1475</v>
      </c>
      <c r="P69" s="54"/>
    </row>
    <row r="70" spans="1:16" ht="25" customHeight="1" x14ac:dyDescent="0.2">
      <c r="A70" s="128"/>
      <c r="B70" s="46"/>
      <c r="C70" s="162"/>
      <c r="D70" s="163"/>
      <c r="E70" s="139"/>
      <c r="F70" s="47" t="s">
        <v>300</v>
      </c>
      <c r="G70" s="47" t="s">
        <v>273</v>
      </c>
      <c r="H70" s="48">
        <v>7843651745079</v>
      </c>
      <c r="I70" s="47" t="s">
        <v>247</v>
      </c>
      <c r="J70" s="54"/>
      <c r="K70" s="49">
        <v>950</v>
      </c>
      <c r="L70" s="49">
        <v>15</v>
      </c>
      <c r="M70" s="49">
        <f t="shared" si="4"/>
        <v>965</v>
      </c>
      <c r="N70" s="49">
        <v>0</v>
      </c>
      <c r="O70" s="49">
        <f t="shared" si="5"/>
        <v>965</v>
      </c>
      <c r="P70" s="54"/>
    </row>
    <row r="71" spans="1:16" ht="25" customHeight="1" x14ac:dyDescent="0.2">
      <c r="A71" s="131">
        <v>30</v>
      </c>
      <c r="B71" s="58" t="s">
        <v>297</v>
      </c>
      <c r="C71" s="161" t="s">
        <v>301</v>
      </c>
      <c r="D71" s="163" t="s">
        <v>302</v>
      </c>
      <c r="E71" s="139" t="s">
        <v>171</v>
      </c>
      <c r="F71" s="60" t="s">
        <v>303</v>
      </c>
      <c r="G71" s="60" t="s">
        <v>304</v>
      </c>
      <c r="H71" s="61"/>
      <c r="I71" s="60" t="s">
        <v>146</v>
      </c>
      <c r="J71" s="60" t="s">
        <v>275</v>
      </c>
      <c r="K71" s="63">
        <v>484</v>
      </c>
      <c r="L71" s="63">
        <v>15</v>
      </c>
      <c r="M71" s="63">
        <f t="shared" si="4"/>
        <v>499</v>
      </c>
      <c r="N71" s="63">
        <v>0</v>
      </c>
      <c r="O71" s="71">
        <f t="shared" si="5"/>
        <v>499</v>
      </c>
      <c r="P71" s="60"/>
    </row>
    <row r="72" spans="1:16" ht="25" customHeight="1" x14ac:dyDescent="0.2">
      <c r="A72" s="131"/>
      <c r="B72" s="58"/>
      <c r="C72" s="162"/>
      <c r="D72" s="163"/>
      <c r="E72" s="139"/>
      <c r="F72" s="54" t="s">
        <v>217</v>
      </c>
      <c r="G72" s="54" t="s">
        <v>217</v>
      </c>
      <c r="H72" s="54" t="s">
        <v>217</v>
      </c>
      <c r="I72" s="54" t="s">
        <v>217</v>
      </c>
      <c r="J72" s="54" t="s">
        <v>217</v>
      </c>
      <c r="K72" s="54" t="s">
        <v>217</v>
      </c>
      <c r="L72" s="54" t="s">
        <v>217</v>
      </c>
      <c r="M72" s="54" t="s">
        <v>217</v>
      </c>
      <c r="N72" s="54" t="s">
        <v>217</v>
      </c>
      <c r="O72" s="54" t="s">
        <v>217</v>
      </c>
      <c r="P72" s="54" t="s">
        <v>217</v>
      </c>
    </row>
    <row r="73" spans="1:16" ht="25" customHeight="1" x14ac:dyDescent="0.2">
      <c r="A73" s="128">
        <v>31</v>
      </c>
      <c r="B73" s="46"/>
      <c r="C73" s="129" t="s">
        <v>305</v>
      </c>
      <c r="D73" s="139" t="s">
        <v>306</v>
      </c>
      <c r="E73" s="139" t="s">
        <v>171</v>
      </c>
      <c r="F73" s="47" t="s">
        <v>220</v>
      </c>
      <c r="G73" s="47" t="s">
        <v>221</v>
      </c>
      <c r="H73" s="48">
        <v>9993566434944</v>
      </c>
      <c r="I73" s="47" t="s">
        <v>135</v>
      </c>
      <c r="J73" s="149" t="s">
        <v>283</v>
      </c>
      <c r="K73" s="49">
        <v>2470</v>
      </c>
      <c r="L73" s="49">
        <v>15</v>
      </c>
      <c r="M73" s="49">
        <f>K73+L73</f>
        <v>2485</v>
      </c>
      <c r="N73" s="49">
        <v>0</v>
      </c>
      <c r="O73" s="49">
        <f>M73</f>
        <v>2485</v>
      </c>
      <c r="P73" s="56"/>
    </row>
    <row r="74" spans="1:16" ht="25" customHeight="1" x14ac:dyDescent="0.2">
      <c r="A74" s="128"/>
      <c r="B74" s="46"/>
      <c r="C74" s="130"/>
      <c r="D74" s="139"/>
      <c r="E74" s="139"/>
      <c r="F74" s="47" t="s">
        <v>307</v>
      </c>
      <c r="G74" s="47" t="s">
        <v>304</v>
      </c>
      <c r="H74" s="48">
        <v>9993566468466</v>
      </c>
      <c r="I74" s="47" t="s">
        <v>146</v>
      </c>
      <c r="J74" s="150"/>
      <c r="K74" s="49">
        <v>4410</v>
      </c>
      <c r="L74" s="49">
        <v>15</v>
      </c>
      <c r="M74" s="49">
        <f>K74+L74</f>
        <v>4425</v>
      </c>
      <c r="N74" s="49">
        <v>0</v>
      </c>
      <c r="O74" s="49">
        <f>M74</f>
        <v>4425</v>
      </c>
      <c r="P74" s="56"/>
    </row>
    <row r="75" spans="1:16" ht="25" customHeight="1" x14ac:dyDescent="0.2">
      <c r="A75" s="164" t="s">
        <v>308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6"/>
      <c r="M75" s="49">
        <f>SUM(M3:M74)-M10-M11</f>
        <v>98930</v>
      </c>
      <c r="N75" s="49">
        <f>SUM(N3:N74)</f>
        <v>5195</v>
      </c>
      <c r="O75" s="77">
        <f>M75-N75</f>
        <v>93735</v>
      </c>
      <c r="P75" s="78"/>
    </row>
    <row r="77" spans="1:16" ht="25" customHeight="1" x14ac:dyDescent="0.2">
      <c r="A77" s="38" t="s">
        <v>309</v>
      </c>
      <c r="B77" s="38" t="s">
        <v>310</v>
      </c>
      <c r="C77" s="38" t="s">
        <v>311</v>
      </c>
      <c r="D77" s="38" t="s">
        <v>312</v>
      </c>
      <c r="E77" s="38" t="s">
        <v>313</v>
      </c>
      <c r="F77" s="38" t="s">
        <v>314</v>
      </c>
      <c r="G77" s="38" t="s">
        <v>315</v>
      </c>
      <c r="H77" s="39" t="s">
        <v>316</v>
      </c>
      <c r="I77" s="38" t="s">
        <v>317</v>
      </c>
      <c r="J77" s="38" t="s">
        <v>318</v>
      </c>
      <c r="K77" s="40" t="s">
        <v>319</v>
      </c>
      <c r="L77" s="40" t="s">
        <v>320</v>
      </c>
      <c r="M77" s="40" t="s">
        <v>321</v>
      </c>
      <c r="N77" s="40" t="s">
        <v>322</v>
      </c>
      <c r="O77" s="40"/>
      <c r="P77" s="40" t="s">
        <v>323</v>
      </c>
    </row>
    <row r="78" spans="1:16" ht="25" customHeight="1" x14ac:dyDescent="0.2">
      <c r="A78" s="54">
        <v>1</v>
      </c>
      <c r="B78" s="56"/>
      <c r="C78" s="54" t="s">
        <v>511</v>
      </c>
      <c r="D78" s="47" t="s">
        <v>513</v>
      </c>
      <c r="E78" s="47" t="s">
        <v>514</v>
      </c>
      <c r="F78" s="94">
        <v>43554.354166666664</v>
      </c>
      <c r="G78" s="47" t="s">
        <v>515</v>
      </c>
      <c r="H78" s="48"/>
      <c r="I78" s="47" t="s">
        <v>516</v>
      </c>
      <c r="J78" s="54" t="s">
        <v>531</v>
      </c>
      <c r="K78" s="49">
        <v>554.5</v>
      </c>
      <c r="L78" s="49"/>
      <c r="M78" s="49">
        <f t="shared" ref="M78:M88" si="6">K78+L78</f>
        <v>554.5</v>
      </c>
      <c r="N78" s="49"/>
      <c r="O78" s="49"/>
      <c r="P78" s="56"/>
    </row>
    <row r="79" spans="1:16" ht="25" customHeight="1" x14ac:dyDescent="0.2">
      <c r="A79" s="54">
        <v>2</v>
      </c>
      <c r="B79" s="56"/>
      <c r="C79" s="54" t="s">
        <v>324</v>
      </c>
      <c r="D79" s="47" t="s">
        <v>325</v>
      </c>
      <c r="E79" s="47" t="s">
        <v>326</v>
      </c>
      <c r="F79" s="47" t="s">
        <v>327</v>
      </c>
      <c r="G79" s="47" t="s">
        <v>328</v>
      </c>
      <c r="H79" s="48"/>
      <c r="I79" s="79" t="s">
        <v>146</v>
      </c>
      <c r="J79" s="54" t="s">
        <v>532</v>
      </c>
      <c r="K79" s="49">
        <v>780</v>
      </c>
      <c r="L79" s="49">
        <v>15</v>
      </c>
      <c r="M79" s="49">
        <f>K79+L79</f>
        <v>795</v>
      </c>
      <c r="N79" s="49"/>
      <c r="O79" s="49"/>
      <c r="P79" s="56"/>
    </row>
    <row r="80" spans="1:16" ht="34" x14ac:dyDescent="0.2">
      <c r="A80" s="54">
        <v>3</v>
      </c>
      <c r="B80" s="56"/>
      <c r="C80" s="54" t="s">
        <v>512</v>
      </c>
      <c r="D80" s="47" t="s">
        <v>513</v>
      </c>
      <c r="E80" s="47" t="s">
        <v>514</v>
      </c>
      <c r="F80" s="94">
        <v>43567.834027777775</v>
      </c>
      <c r="G80" s="47" t="s">
        <v>523</v>
      </c>
      <c r="H80" s="48"/>
      <c r="I80" s="167" t="s">
        <v>556</v>
      </c>
      <c r="J80" s="54" t="s">
        <v>524</v>
      </c>
      <c r="K80" s="49">
        <v>53</v>
      </c>
      <c r="L80" s="49"/>
      <c r="M80" s="49">
        <f t="shared" si="6"/>
        <v>53</v>
      </c>
      <c r="N80" s="49"/>
      <c r="O80" s="49"/>
      <c r="P80" s="56"/>
    </row>
    <row r="81" spans="1:16" ht="25" customHeight="1" x14ac:dyDescent="0.2">
      <c r="A81" s="54">
        <v>4</v>
      </c>
      <c r="B81" s="56"/>
      <c r="C81" s="54" t="s">
        <v>511</v>
      </c>
      <c r="D81" s="47" t="s">
        <v>513</v>
      </c>
      <c r="E81" s="47" t="s">
        <v>514</v>
      </c>
      <c r="F81" s="94">
        <v>43569.018750000003</v>
      </c>
      <c r="G81" s="47" t="s">
        <v>521</v>
      </c>
      <c r="H81" s="48"/>
      <c r="I81" s="47" t="s">
        <v>522</v>
      </c>
      <c r="J81" s="54" t="s">
        <v>525</v>
      </c>
      <c r="K81" s="49">
        <v>92.5</v>
      </c>
      <c r="L81" s="49"/>
      <c r="M81" s="49">
        <f t="shared" si="6"/>
        <v>92.5</v>
      </c>
      <c r="N81" s="49"/>
      <c r="O81" s="49"/>
      <c r="P81" s="56"/>
    </row>
    <row r="82" spans="1:16" ht="25" customHeight="1" x14ac:dyDescent="0.2">
      <c r="A82" s="54">
        <v>5</v>
      </c>
      <c r="B82" s="56"/>
      <c r="C82" s="54" t="s">
        <v>512</v>
      </c>
      <c r="D82" s="47" t="s">
        <v>513</v>
      </c>
      <c r="E82" s="47" t="s">
        <v>514</v>
      </c>
      <c r="F82" s="94">
        <v>43571.62222222222</v>
      </c>
      <c r="G82" s="47" t="s">
        <v>517</v>
      </c>
      <c r="H82" s="48"/>
      <c r="I82" s="47" t="s">
        <v>518</v>
      </c>
      <c r="J82" s="54" t="s">
        <v>519</v>
      </c>
      <c r="K82" s="49">
        <v>92.5</v>
      </c>
      <c r="L82" s="49"/>
      <c r="M82" s="49">
        <f t="shared" si="6"/>
        <v>92.5</v>
      </c>
      <c r="N82" s="49"/>
      <c r="O82" s="49"/>
      <c r="P82" s="56"/>
    </row>
    <row r="83" spans="1:16" ht="25" customHeight="1" x14ac:dyDescent="0.2">
      <c r="A83" s="54">
        <v>6</v>
      </c>
      <c r="B83" s="56"/>
      <c r="C83" s="54" t="s">
        <v>512</v>
      </c>
      <c r="D83" s="47" t="s">
        <v>520</v>
      </c>
      <c r="E83" s="47" t="s">
        <v>514</v>
      </c>
      <c r="F83" s="94">
        <v>43571.62222222222</v>
      </c>
      <c r="G83" s="47" t="s">
        <v>517</v>
      </c>
      <c r="H83" s="48"/>
      <c r="I83" s="47" t="s">
        <v>518</v>
      </c>
      <c r="J83" s="54" t="s">
        <v>519</v>
      </c>
      <c r="K83" s="49">
        <v>92.5</v>
      </c>
      <c r="L83" s="49"/>
      <c r="M83" s="49">
        <f t="shared" si="6"/>
        <v>92.5</v>
      </c>
      <c r="N83" s="49"/>
      <c r="O83" s="49"/>
      <c r="P83" s="56"/>
    </row>
    <row r="84" spans="1:16" ht="25" customHeight="1" x14ac:dyDescent="0.2">
      <c r="A84" s="54">
        <v>7</v>
      </c>
      <c r="B84" s="56"/>
      <c r="C84" s="54" t="s">
        <v>324</v>
      </c>
      <c r="D84" s="47" t="s">
        <v>333</v>
      </c>
      <c r="E84" s="47" t="s">
        <v>326</v>
      </c>
      <c r="F84" s="47" t="s">
        <v>334</v>
      </c>
      <c r="G84" s="47" t="s">
        <v>292</v>
      </c>
      <c r="H84" s="48"/>
      <c r="I84" s="47" t="s">
        <v>135</v>
      </c>
      <c r="J84" s="54" t="s">
        <v>519</v>
      </c>
      <c r="K84" s="49">
        <v>2060</v>
      </c>
      <c r="L84" s="49">
        <v>15</v>
      </c>
      <c r="M84" s="49">
        <f t="shared" si="6"/>
        <v>2075</v>
      </c>
      <c r="N84" s="49"/>
      <c r="O84" s="49"/>
      <c r="P84" s="56"/>
    </row>
    <row r="85" spans="1:16" ht="25" customHeight="1" x14ac:dyDescent="0.2">
      <c r="A85" s="54">
        <v>7</v>
      </c>
      <c r="B85" s="56"/>
      <c r="C85" s="54" t="s">
        <v>528</v>
      </c>
      <c r="D85" s="47" t="s">
        <v>5</v>
      </c>
      <c r="E85" s="47" t="s">
        <v>529</v>
      </c>
      <c r="F85" s="47" t="s">
        <v>526</v>
      </c>
      <c r="G85" s="47" t="s">
        <v>527</v>
      </c>
      <c r="H85" s="48"/>
      <c r="I85" s="47" t="s">
        <v>135</v>
      </c>
      <c r="J85" s="54" t="s">
        <v>519</v>
      </c>
      <c r="K85" s="49">
        <v>1630</v>
      </c>
      <c r="L85" s="49">
        <v>15</v>
      </c>
      <c r="M85" s="49">
        <f t="shared" si="6"/>
        <v>1645</v>
      </c>
      <c r="N85" s="49"/>
      <c r="O85" s="49"/>
      <c r="P85" s="56"/>
    </row>
    <row r="86" spans="1:16" ht="25" customHeight="1" x14ac:dyDescent="0.2">
      <c r="A86" s="54">
        <v>8</v>
      </c>
      <c r="B86" s="56"/>
      <c r="C86" s="54" t="s">
        <v>324</v>
      </c>
      <c r="D86" s="47" t="s">
        <v>325</v>
      </c>
      <c r="E86" s="47" t="s">
        <v>326</v>
      </c>
      <c r="F86" s="47" t="s">
        <v>329</v>
      </c>
      <c r="G86" s="47" t="s">
        <v>203</v>
      </c>
      <c r="H86" s="48"/>
      <c r="I86" s="47" t="s">
        <v>146</v>
      </c>
      <c r="J86" s="54" t="s">
        <v>530</v>
      </c>
      <c r="K86" s="49">
        <v>2470</v>
      </c>
      <c r="L86" s="49">
        <v>15</v>
      </c>
      <c r="M86" s="49">
        <f t="shared" si="6"/>
        <v>2485</v>
      </c>
      <c r="N86" s="49"/>
      <c r="O86" s="49"/>
      <c r="P86" s="56"/>
    </row>
    <row r="87" spans="1:16" ht="25" customHeight="1" x14ac:dyDescent="0.2">
      <c r="A87" s="54">
        <v>10</v>
      </c>
      <c r="B87" s="56"/>
      <c r="C87" s="54" t="s">
        <v>324</v>
      </c>
      <c r="D87" s="80" t="s">
        <v>330</v>
      </c>
      <c r="E87" s="47" t="s">
        <v>326</v>
      </c>
      <c r="F87" s="80" t="s">
        <v>331</v>
      </c>
      <c r="G87" s="80" t="s">
        <v>332</v>
      </c>
      <c r="H87" s="81"/>
      <c r="I87" s="80" t="s">
        <v>146</v>
      </c>
      <c r="J87" s="54" t="s">
        <v>530</v>
      </c>
      <c r="K87" s="49">
        <v>1440</v>
      </c>
      <c r="L87" s="49">
        <v>15</v>
      </c>
      <c r="M87" s="49">
        <f t="shared" si="6"/>
        <v>1455</v>
      </c>
      <c r="N87" s="49"/>
      <c r="O87" s="49"/>
      <c r="P87" s="56"/>
    </row>
    <row r="88" spans="1:16" ht="25" customHeight="1" x14ac:dyDescent="0.2">
      <c r="A88" s="54">
        <v>11</v>
      </c>
      <c r="B88" s="56"/>
      <c r="C88" s="54" t="s">
        <v>324</v>
      </c>
      <c r="D88" s="80" t="s">
        <v>333</v>
      </c>
      <c r="E88" s="47" t="s">
        <v>326</v>
      </c>
      <c r="F88" s="80" t="s">
        <v>331</v>
      </c>
      <c r="G88" s="80" t="s">
        <v>332</v>
      </c>
      <c r="H88" s="81"/>
      <c r="I88" s="80" t="s">
        <v>146</v>
      </c>
      <c r="J88" s="54" t="s">
        <v>530</v>
      </c>
      <c r="K88" s="49">
        <v>1440</v>
      </c>
      <c r="L88" s="49">
        <v>15</v>
      </c>
      <c r="M88" s="49">
        <f t="shared" si="6"/>
        <v>1455</v>
      </c>
      <c r="N88" s="49"/>
      <c r="O88" s="49"/>
      <c r="P88" s="56"/>
    </row>
    <row r="89" spans="1:16" ht="25" customHeight="1" x14ac:dyDescent="0.2">
      <c r="A89" s="115" t="s">
        <v>308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77"/>
      <c r="M89" s="77">
        <f>SUM(M78:M88)</f>
        <v>10795</v>
      </c>
      <c r="N89" s="77"/>
      <c r="O89" s="77"/>
      <c r="P89" s="78"/>
    </row>
  </sheetData>
  <mergeCells count="159">
    <mergeCell ref="J73:J74"/>
    <mergeCell ref="A75:L75"/>
    <mergeCell ref="A71:A72"/>
    <mergeCell ref="C71:C72"/>
    <mergeCell ref="D71:D72"/>
    <mergeCell ref="E71:E72"/>
    <mergeCell ref="A73:A74"/>
    <mergeCell ref="C73:C74"/>
    <mergeCell ref="D73:D74"/>
    <mergeCell ref="E73:E74"/>
    <mergeCell ref="A67:A68"/>
    <mergeCell ref="C67:C68"/>
    <mergeCell ref="D67:D68"/>
    <mergeCell ref="E67:E68"/>
    <mergeCell ref="A69:A70"/>
    <mergeCell ref="C69:C70"/>
    <mergeCell ref="D69:D70"/>
    <mergeCell ref="E69:E70"/>
    <mergeCell ref="J60:J61"/>
    <mergeCell ref="A62:A63"/>
    <mergeCell ref="C62:C63"/>
    <mergeCell ref="D62:D63"/>
    <mergeCell ref="E62:E63"/>
    <mergeCell ref="A64:A66"/>
    <mergeCell ref="C64:C66"/>
    <mergeCell ref="D64:D66"/>
    <mergeCell ref="E64:E66"/>
    <mergeCell ref="J64:J65"/>
    <mergeCell ref="A58:A59"/>
    <mergeCell ref="C58:C59"/>
    <mergeCell ref="D58:D59"/>
    <mergeCell ref="E58:E59"/>
    <mergeCell ref="A60:A61"/>
    <mergeCell ref="C60:C61"/>
    <mergeCell ref="D60:D61"/>
    <mergeCell ref="E60:E61"/>
    <mergeCell ref="A52:A53"/>
    <mergeCell ref="C52:C53"/>
    <mergeCell ref="D52:D53"/>
    <mergeCell ref="E52:E53"/>
    <mergeCell ref="A55:A57"/>
    <mergeCell ref="C55:C57"/>
    <mergeCell ref="D55:D57"/>
    <mergeCell ref="E55:E57"/>
    <mergeCell ref="A47:A48"/>
    <mergeCell ref="C47:C48"/>
    <mergeCell ref="D47:D48"/>
    <mergeCell ref="E47:E48"/>
    <mergeCell ref="A49:A51"/>
    <mergeCell ref="C49:C51"/>
    <mergeCell ref="D49:D51"/>
    <mergeCell ref="E49:E51"/>
    <mergeCell ref="A41:A46"/>
    <mergeCell ref="C41:C46"/>
    <mergeCell ref="D41:D42"/>
    <mergeCell ref="E41:E42"/>
    <mergeCell ref="D43:D46"/>
    <mergeCell ref="E43:E46"/>
    <mergeCell ref="P36:P37"/>
    <mergeCell ref="A38:A40"/>
    <mergeCell ref="C38:C40"/>
    <mergeCell ref="D38:D40"/>
    <mergeCell ref="E38:E40"/>
    <mergeCell ref="N38:N39"/>
    <mergeCell ref="J36:J37"/>
    <mergeCell ref="K36:K37"/>
    <mergeCell ref="L36:L37"/>
    <mergeCell ref="M36:M37"/>
    <mergeCell ref="N36:N37"/>
    <mergeCell ref="O36:O37"/>
    <mergeCell ref="A36:A37"/>
    <mergeCell ref="C36:C37"/>
    <mergeCell ref="D36:D37"/>
    <mergeCell ref="E36:E37"/>
    <mergeCell ref="H36:H37"/>
    <mergeCell ref="I36:I37"/>
    <mergeCell ref="P32:P33"/>
    <mergeCell ref="A34:A35"/>
    <mergeCell ref="C34:C35"/>
    <mergeCell ref="D34:D35"/>
    <mergeCell ref="E34:E35"/>
    <mergeCell ref="N34:N35"/>
    <mergeCell ref="O34:O35"/>
    <mergeCell ref="P34:P35"/>
    <mergeCell ref="A32:A33"/>
    <mergeCell ref="C32:C33"/>
    <mergeCell ref="D32:D33"/>
    <mergeCell ref="E32:E33"/>
    <mergeCell ref="N32:N33"/>
    <mergeCell ref="O32:O33"/>
    <mergeCell ref="A27:A28"/>
    <mergeCell ref="C27:C28"/>
    <mergeCell ref="D27:D28"/>
    <mergeCell ref="E27:E28"/>
    <mergeCell ref="A30:A31"/>
    <mergeCell ref="C30:C31"/>
    <mergeCell ref="D30:D31"/>
    <mergeCell ref="E30:E31"/>
    <mergeCell ref="A20:A21"/>
    <mergeCell ref="C20:C21"/>
    <mergeCell ref="D20:D21"/>
    <mergeCell ref="E20:E21"/>
    <mergeCell ref="A22:A26"/>
    <mergeCell ref="C22:C26"/>
    <mergeCell ref="D22:D26"/>
    <mergeCell ref="E22:E26"/>
    <mergeCell ref="A16:A17"/>
    <mergeCell ref="C16:C17"/>
    <mergeCell ref="D16:D17"/>
    <mergeCell ref="E16:E17"/>
    <mergeCell ref="A18:A19"/>
    <mergeCell ref="C18:C19"/>
    <mergeCell ref="D18:D19"/>
    <mergeCell ref="E18:E19"/>
    <mergeCell ref="N12:N13"/>
    <mergeCell ref="E8:E9"/>
    <mergeCell ref="H8:H9"/>
    <mergeCell ref="O12:O13"/>
    <mergeCell ref="P12:P13"/>
    <mergeCell ref="A14:A15"/>
    <mergeCell ref="C14:C15"/>
    <mergeCell ref="D14:D15"/>
    <mergeCell ref="E14:E15"/>
    <mergeCell ref="H12:H13"/>
    <mergeCell ref="I12:I13"/>
    <mergeCell ref="J12:J13"/>
    <mergeCell ref="K12:K13"/>
    <mergeCell ref="L12:L13"/>
    <mergeCell ref="M12:M13"/>
    <mergeCell ref="A12:A13"/>
    <mergeCell ref="C12:C13"/>
    <mergeCell ref="D12:D13"/>
    <mergeCell ref="E12:E13"/>
    <mergeCell ref="F12:F13"/>
    <mergeCell ref="G12:G13"/>
    <mergeCell ref="A89:K89"/>
    <mergeCell ref="A1:P1"/>
    <mergeCell ref="A3:A4"/>
    <mergeCell ref="C3:C4"/>
    <mergeCell ref="D3:D4"/>
    <mergeCell ref="E3:E4"/>
    <mergeCell ref="N3:N4"/>
    <mergeCell ref="O3:O4"/>
    <mergeCell ref="P3:P4"/>
    <mergeCell ref="O8:O9"/>
    <mergeCell ref="A10:A11"/>
    <mergeCell ref="C10:C11"/>
    <mergeCell ref="D10:D11"/>
    <mergeCell ref="E10:E11"/>
    <mergeCell ref="H10:H11"/>
    <mergeCell ref="O10:O11"/>
    <mergeCell ref="A5:A6"/>
    <mergeCell ref="C5:C6"/>
    <mergeCell ref="D5:D6"/>
    <mergeCell ref="E5:E6"/>
    <mergeCell ref="O5:O6"/>
    <mergeCell ref="A8:A9"/>
    <mergeCell ref="C8:C9"/>
    <mergeCell ref="D8:D9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0423</vt:lpstr>
      <vt:lpstr>住宿明细</vt:lpstr>
      <vt:lpstr>大交通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2006-09-16T00:00:00Z</dcterms:created>
  <dcterms:modified xsi:type="dcterms:W3CDTF">2019-05-15T01:32:16Z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