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codeName="ThisWorkbook"/>
  <mc:AlternateContent xmlns:mc="http://schemas.openxmlformats.org/markup-compatibility/2006">
    <mc:Choice Requires="x15">
      <x15ac:absPath xmlns:x15ac="http://schemas.microsoft.com/office/spreadsheetml/2010/11/ac" url="C:\Users\78592\Desktop\凯迪四站试驾活动\"/>
    </mc:Choice>
  </mc:AlternateContent>
  <xr:revisionPtr revIDLastSave="0" documentId="13_ncr:1_{0BDF5EAC-BB11-4A02-8901-CE7CE51DA4CA}" xr6:coauthVersionLast="46" xr6:coauthVersionMax="46" xr10:uidLastSave="{00000000-0000-0000-0000-000000000000}"/>
  <bookViews>
    <workbookView xWindow="-108" yWindow="-108" windowWidth="23256" windowHeight="12576" firstSheet="1" activeTab="1" xr2:uid="{00000000-000D-0000-FFFF-FFFF00000000}"/>
  </bookViews>
  <sheets>
    <sheet name="summary" sheetId="19" state="hidden" r:id="rId1"/>
    <sheet name="大武汉" sheetId="36" r:id="rId2"/>
    <sheet name="活动" sheetId="25" state="hidden" r:id="rId3"/>
    <sheet name="希尔顿" sheetId="8" state="hidden" r:id="rId4"/>
    <sheet name="Airfare" sheetId="9" state="hidden" r:id="rId5"/>
  </sheets>
  <definedNames>
    <definedName name="CLIENTMEDIA">#REF!</definedName>
    <definedName name="_xlnm.Print_Area" localSheetId="0">summary!$A$1:$E$4</definedName>
    <definedName name="_xlnm.Print_Area" localSheetId="2">活动!$A$1:$I$73</definedName>
  </definedNames>
  <calcPr calcId="191029"/>
</workbook>
</file>

<file path=xl/calcChain.xml><?xml version="1.0" encoding="utf-8"?>
<calcChain xmlns="http://schemas.openxmlformats.org/spreadsheetml/2006/main">
  <c r="G24" i="36" l="1"/>
  <c r="G14" i="36"/>
  <c r="G19" i="36"/>
  <c r="G9" i="36"/>
  <c r="G31" i="36"/>
  <c r="G29" i="36"/>
  <c r="G27" i="36"/>
  <c r="G25" i="36"/>
  <c r="G23" i="36"/>
  <c r="G22" i="36"/>
  <c r="G21" i="36"/>
  <c r="G20" i="36"/>
  <c r="G18" i="36"/>
  <c r="G17" i="36"/>
  <c r="G16" i="36"/>
  <c r="G15" i="36"/>
  <c r="G13" i="36"/>
  <c r="G12" i="36"/>
  <c r="G11" i="36"/>
  <c r="G10" i="36"/>
  <c r="G8" i="36"/>
  <c r="H12" i="9"/>
  <c r="H11" i="9"/>
  <c r="H10" i="9"/>
  <c r="H9" i="9"/>
  <c r="H13" i="9" s="1"/>
  <c r="H8" i="9"/>
  <c r="H7" i="9"/>
  <c r="G45" i="8"/>
  <c r="G44" i="8"/>
  <c r="G43" i="8"/>
  <c r="G41" i="8"/>
  <c r="G40" i="8"/>
  <c r="G38" i="8"/>
  <c r="G37" i="8"/>
  <c r="G36" i="8"/>
  <c r="G35" i="8"/>
  <c r="G34" i="8"/>
  <c r="G33" i="8"/>
  <c r="G32" i="8"/>
  <c r="G31" i="8"/>
  <c r="G30" i="8"/>
  <c r="G29" i="8"/>
  <c r="G28" i="8"/>
  <c r="G27" i="8"/>
  <c r="G26" i="8"/>
  <c r="G25" i="8"/>
  <c r="G24" i="8"/>
  <c r="G23" i="8"/>
  <c r="G22" i="8"/>
  <c r="G21" i="8"/>
  <c r="G19" i="8"/>
  <c r="G17" i="8"/>
  <c r="G16" i="8"/>
  <c r="G15" i="8"/>
  <c r="G14" i="8"/>
  <c r="G13" i="8"/>
  <c r="G12" i="8"/>
  <c r="G46" i="8" s="1"/>
  <c r="G11" i="8"/>
  <c r="G10" i="8"/>
  <c r="G9" i="8"/>
  <c r="H68" i="25"/>
  <c r="H67" i="25"/>
  <c r="H66" i="25"/>
  <c r="H64" i="25"/>
  <c r="H63" i="25"/>
  <c r="H62" i="25"/>
  <c r="H61" i="25"/>
  <c r="H59" i="25"/>
  <c r="H58" i="25"/>
  <c r="H57" i="25"/>
  <c r="H56" i="25"/>
  <c r="H70" i="25" s="1"/>
  <c r="H49" i="25"/>
  <c r="H48" i="25"/>
  <c r="H47" i="25"/>
  <c r="H51" i="25" s="1"/>
  <c r="H40" i="25"/>
  <c r="H38" i="25"/>
  <c r="H37" i="25"/>
  <c r="H36" i="25"/>
  <c r="H34" i="25"/>
  <c r="H33" i="25"/>
  <c r="H32" i="25"/>
  <c r="H31" i="25"/>
  <c r="H30" i="25"/>
  <c r="H29" i="25"/>
  <c r="H28" i="25"/>
  <c r="H27" i="25"/>
  <c r="H26" i="25"/>
  <c r="H25" i="25"/>
  <c r="H24" i="25"/>
  <c r="H23" i="25"/>
  <c r="H22" i="25"/>
  <c r="H21" i="25"/>
  <c r="H20" i="25"/>
  <c r="H19" i="25"/>
  <c r="H18" i="25"/>
  <c r="H17" i="25"/>
  <c r="H16" i="25"/>
  <c r="H15" i="25"/>
  <c r="H14" i="25"/>
  <c r="H13" i="25"/>
  <c r="H12" i="25"/>
  <c r="H11" i="25"/>
  <c r="H42" i="25" s="1"/>
  <c r="H10" i="25"/>
  <c r="H5" i="25"/>
  <c r="H7" i="25" s="1"/>
  <c r="C4" i="19"/>
  <c r="C2" i="19"/>
  <c r="G32" i="36" l="1"/>
  <c r="G33" i="36" s="1"/>
  <c r="G47" i="8"/>
  <c r="G48" i="8" s="1"/>
  <c r="H71" i="25"/>
  <c r="G49" i="8" l="1"/>
  <c r="G34" i="36"/>
  <c r="H73" i="25"/>
  <c r="C3" i="19" s="1"/>
  <c r="H72" i="25"/>
</calcChain>
</file>

<file path=xl/sharedStrings.xml><?xml version="1.0" encoding="utf-8"?>
<sst xmlns="http://schemas.openxmlformats.org/spreadsheetml/2006/main" count="329" uniqueCount="228">
  <si>
    <t>凯迪拉克“CT6&amp;XT6双车主题试驾活动”
预算 Budget</t>
  </si>
  <si>
    <t>旅行社
Agency</t>
  </si>
  <si>
    <t>活动搭建
Activity building</t>
  </si>
  <si>
    <t>合计
Grand Total</t>
  </si>
  <si>
    <t xml:space="preserve">Event:                 </t>
  </si>
  <si>
    <t xml:space="preserve">Date:                  </t>
  </si>
  <si>
    <t xml:space="preserve">VENUE:                  </t>
  </si>
  <si>
    <t xml:space="preserve">Project No:               </t>
  </si>
  <si>
    <t xml:space="preserve">Number of person:       </t>
  </si>
  <si>
    <t xml:space="preserve">项目 Item </t>
  </si>
  <si>
    <t>明细 Description</t>
  </si>
  <si>
    <t>单价</t>
  </si>
  <si>
    <t>次数 Time/天</t>
  </si>
  <si>
    <t>数量 Qty.</t>
  </si>
  <si>
    <t>小计</t>
  </si>
  <si>
    <t>备注 Remark</t>
  </si>
  <si>
    <t>Hotel-酒店住宿</t>
  </si>
  <si>
    <t>客房要求/Room request：
1、电话：开通国内长途、关闭国际长途
telephone:open the domestic , close  the international
2、网络：可宽带上网
network: broadband Internet access
3、关闭MINI BAR、洗衣服务、签单权以及房间内可能有的收费项目（如收费电视等）
close MINI BAR, laundry service and the room may have charging items (e.g., pay TV, etc.)
4、早餐：均含一早
breakfast for one person
5、环境：干净、舒适、相对安静（尤其针是媒体）。媒体房间尽量保证大床房，房间朝向相对采光好，空气流通，无异味，房型尽量规整宽阔统一
 environment: clean, comfortable, relatively quiet (especially for the media).Keep one bed room, media room  at relatively daylighting is good, the air circulation, no peculiar smell, room neat wide unified as far as possible
6、客房数量：确定好数量后允许再上下浮动10％
guest room number: make sure good quantity allowed to fluctuate 10% again
7、酒店电梯间、走廊显示屏及房间开机画面，要播放SGM的主KV
the hotel elevator, corridor boot screen, screen and room to play SGM KV
Hotel check-in counter：
8、酒店大堂门口媒体签到台，允许免费背板搭建，酒店提供签到桌、桌布座椅、鲜花，酒店大堂不允许有其他品牌的相关签到物品
The hotel lobby entrance media check-in desk allows the back board to be set up, the hotel provides the check-in table, tablecloth seat, flowers, the hotel lobby is not allowed to have other brand related check-in items</t>
  </si>
  <si>
    <t>公付房费</t>
  </si>
  <si>
    <t>媒体大床房-（荆门凯旋酒店)
one-bed room</t>
  </si>
  <si>
    <t>媒体大床房-（武汉泛海费尔蒙酒店)
one-bed room</t>
  </si>
  <si>
    <t>媒体相关
Media Related
3位外地媒体房间
3 OOT media rooms 
由于活动需求，本次活动酒店选择于城市闹市区，因此房价较高
Due to the demand of the event, the hotel is located in the downtown area of the city, so the room price is high</t>
  </si>
  <si>
    <t>工作人员房间-（武汉泛海喜来登酒店)</t>
  </si>
  <si>
    <t>会场租赁-武汉光谷万豪酒店宴会厅
Venue rental</t>
  </si>
  <si>
    <t>房内welcome package：甜点、水果等Dessert, fruit, etc</t>
  </si>
  <si>
    <t>媒体欢迎小食
welcome package</t>
  </si>
  <si>
    <t>房内-武汉光谷万豪酒店
welcome package</t>
  </si>
  <si>
    <t>房内-荆门凯旋酒店
welcome package</t>
  </si>
  <si>
    <t>媒体用餐/media dinner：
1、餐厅门口需放置与活动相关的指示牌，方便客人找寻。
At the door of the restaurant, there should be a signage related to the activity to facilitate the search.
2、酒店需事先准备自助晚餐券。酒店在媒体用餐后根据收集到的实际餐券与SGM结算费用。
The hotel should prepare the buffet dinner voucher in advance. The hotel will settle the fees according to the actual meal coupon and SGM after the media meal</t>
  </si>
  <si>
    <t xml:space="preserve"> D1
武汉光谷万豪-酒店自助</t>
  </si>
  <si>
    <t>媒体晚餐</t>
  </si>
  <si>
    <t>D2-午餐
长江电气-桌餐</t>
  </si>
  <si>
    <t>媒体午餐</t>
  </si>
  <si>
    <t>D2-晚餐
荆门凯旋酒店-桌餐</t>
  </si>
  <si>
    <t>D3-午餐
荆门格林美-桌餐</t>
  </si>
  <si>
    <t>D3-晚餐
新元素-沙龙晚宴</t>
  </si>
  <si>
    <t>Transportation/大巴需求（根据媒体具体航班调整需求）</t>
  </si>
  <si>
    <t>媒体接送机用车
Shuttle bus</t>
  </si>
  <si>
    <t>GL8</t>
  </si>
  <si>
    <t>旅行社服务人员相关</t>
  </si>
  <si>
    <t>旅行社服务服务人员餐费、住宿等全费用
Travel agency meal&amp;holiday</t>
  </si>
  <si>
    <t>About Media/媒体相关</t>
  </si>
  <si>
    <t>人员交通费</t>
  </si>
  <si>
    <r>
      <rPr>
        <sz val="9"/>
        <rFont val="微软雅黑"/>
        <family val="2"/>
        <charset val="134"/>
      </rPr>
      <t>总计（Net）</t>
    </r>
  </si>
  <si>
    <t>服务费</t>
  </si>
  <si>
    <t>总计（不含增值税6%）</t>
  </si>
  <si>
    <t>项目名称: 凯迪拉克“CT6&amp;XT6双车主题试驾活动”-预估报价</t>
  </si>
  <si>
    <t>项目</t>
  </si>
  <si>
    <t>单位</t>
  </si>
  <si>
    <t>天</t>
  </si>
  <si>
    <t>数量</t>
  </si>
  <si>
    <t>描述</t>
  </si>
  <si>
    <t>AV搭建费用预估</t>
  </si>
  <si>
    <t>包含LED大屏幕、LED处理器、音箱、电脑、话筒、灯光、电源、舞台背板、舞台地台搭建、桌子椅子租赁、指示牌、签到处、小物料制作、物料运输、搭建人员劳务、交通差旅等费用。</t>
  </si>
  <si>
    <t>合计</t>
  </si>
  <si>
    <t>三方费用</t>
  </si>
  <si>
    <t>第三方</t>
  </si>
  <si>
    <t>鲜花服务</t>
  </si>
  <si>
    <t>束</t>
  </si>
  <si>
    <t>签到花、桌花以白色绣球为主</t>
  </si>
  <si>
    <t>车辆燃油费用</t>
  </si>
  <si>
    <t>项</t>
  </si>
  <si>
    <t>车辆燃油费用，最后一天试驾完毕后需加满油还车</t>
  </si>
  <si>
    <t>车辆清洁-试驾车</t>
  </si>
  <si>
    <t>试驾车车辆清洁 提前1天整备</t>
  </si>
  <si>
    <t>车辆整备团队</t>
  </si>
  <si>
    <t>车辆整备团队 提前1天取车 提前1天整备车辆 最后一天归还车辆</t>
  </si>
  <si>
    <t>车辆整备人员食宿</t>
  </si>
  <si>
    <t>人</t>
  </si>
  <si>
    <t>车辆整备人员需要在试驾当地住宿</t>
  </si>
  <si>
    <t>高速过路费</t>
  </si>
  <si>
    <t>辆</t>
  </si>
  <si>
    <t>车辆过路费 每天100元，以探路为准</t>
  </si>
  <si>
    <t>摄影</t>
  </si>
  <si>
    <t>预拍摄两天，拍摄前一批媒体</t>
  </si>
  <si>
    <t>摄像</t>
  </si>
  <si>
    <t>航拍</t>
  </si>
  <si>
    <t>雨伞</t>
  </si>
  <si>
    <t>个</t>
  </si>
  <si>
    <t>使用SGM原有雨伞</t>
  </si>
  <si>
    <t>Cue布</t>
  </si>
  <si>
    <t>每批次换</t>
  </si>
  <si>
    <t>大擦车布</t>
  </si>
  <si>
    <t>块</t>
  </si>
  <si>
    <t>小擦车布</t>
  </si>
  <si>
    <t>水桶</t>
  </si>
  <si>
    <t>农夫山泉大桶水</t>
  </si>
  <si>
    <t>通</t>
  </si>
  <si>
    <t>车头牌</t>
  </si>
  <si>
    <t>车号贴</t>
  </si>
  <si>
    <t>每批都换</t>
  </si>
  <si>
    <t>对讲机</t>
  </si>
  <si>
    <t>随车及工作人员使用</t>
  </si>
  <si>
    <t>零钱信封</t>
  </si>
  <si>
    <t>办公设备（打印机、纸张、纸板夹、笔等）</t>
  </si>
  <si>
    <t>纸质制作物-房卡套</t>
  </si>
  <si>
    <t>纸质制作物-欢迎卡</t>
  </si>
  <si>
    <t>张</t>
  </si>
  <si>
    <t>纸质制作物-餐券</t>
  </si>
  <si>
    <t>试驾安全协议</t>
  </si>
  <si>
    <t>媒体健康承诺书</t>
  </si>
  <si>
    <t>工作车租赁</t>
  </si>
  <si>
    <t>头车、尾车可用上海日常试驾车</t>
  </si>
  <si>
    <t>工作车油费</t>
  </si>
  <si>
    <t>水瓶贴</t>
  </si>
  <si>
    <t>瓶</t>
  </si>
  <si>
    <t>爱夸+瓶贴</t>
  </si>
  <si>
    <t>快递</t>
  </si>
  <si>
    <t>轮胎，衣服，雨伞</t>
  </si>
  <si>
    <t>试驾相关</t>
  </si>
  <si>
    <t>媒体来宾试驾保险</t>
  </si>
  <si>
    <t>120名媒体，48名工作人员</t>
  </si>
  <si>
    <t>执行公司代理费&amp;人员差旅</t>
  </si>
  <si>
    <t>活动现场管理</t>
  </si>
  <si>
    <t>费用明细</t>
  </si>
  <si>
    <t>活动现场管理人员</t>
  </si>
  <si>
    <t>客户总监</t>
  </si>
  <si>
    <t>高级客户经理</t>
  </si>
  <si>
    <t>客户执行</t>
  </si>
  <si>
    <t>活动差旅</t>
  </si>
  <si>
    <t>勘察路线 (交通, 住宿， 用餐)</t>
  </si>
  <si>
    <t>交通费用</t>
  </si>
  <si>
    <t>住宿</t>
  </si>
  <si>
    <t>用餐</t>
  </si>
  <si>
    <t>当地交通、通讯</t>
  </si>
  <si>
    <t>活动执行 (交通，住宿，用餐)-4站</t>
  </si>
  <si>
    <t>三方工作人员-摄影团队（机票走东美）</t>
  </si>
  <si>
    <t>税费</t>
  </si>
  <si>
    <t>总计</t>
  </si>
  <si>
    <t>SGM2017成都车展&amp;凯迪拉克XT5试驾</t>
  </si>
  <si>
    <t>8月23日-27日</t>
  </si>
  <si>
    <t>规格</t>
  </si>
  <si>
    <t>次数</t>
  </si>
  <si>
    <t>备注</t>
  </si>
  <si>
    <t>酒店相关：希尔顿</t>
  </si>
  <si>
    <t>客房要求：
1、电话：开通国内长途、关闭国际长途
2、网络：可宽带上网
3、关闭MINI BAR、洗衣服务、签单权以及房间内可能有的收费项目（如收费电视等）
4、早餐：均含双早
5、环境：干净、舒适、相对安静（尤其针是媒体）。媒体房间尽量保证大床房，房型统一
6、客房数量：确定好数量后允许再上下浮动10％</t>
  </si>
  <si>
    <t>8月23日大床房</t>
  </si>
  <si>
    <t>8月24日大床房</t>
  </si>
  <si>
    <t>8月25日大床房</t>
  </si>
  <si>
    <t>8月26日大床房</t>
  </si>
  <si>
    <t>工作人员标间8月22日-27日</t>
  </si>
  <si>
    <t>工作人员标间8月23日-25日</t>
  </si>
  <si>
    <t>会议室门口媒体签到台，允许背板搭建，酒店提供签到桌、桌布座椅、鲜花，酒店大堂不允许有其他竞品的相关签到物品</t>
  </si>
  <si>
    <t>300平米的纳斯卡厅  8月22日入场搭建
8月23日-26日四天会议室晚上撤场</t>
  </si>
  <si>
    <t>房内welcome package</t>
  </si>
  <si>
    <t>会议室及用餐
1、餐厅门口需放置与活动相关的指示牌，方便客人找寻。
2、酒店需事先准备自助午餐和晚餐券。酒店在媒体用餐后根据收集到的实际餐券与SGM结算费用。</t>
  </si>
  <si>
    <r>
      <rPr>
        <sz val="9"/>
        <rFont val="微软雅黑"/>
        <family val="2"/>
        <charset val="134"/>
      </rPr>
      <t xml:space="preserve">媒体自助餐
</t>
    </r>
    <r>
      <rPr>
        <sz val="9"/>
        <color indexed="10"/>
        <rFont val="微软雅黑"/>
        <family val="2"/>
        <charset val="134"/>
      </rPr>
      <t>需</t>
    </r>
    <r>
      <rPr>
        <sz val="9"/>
        <color indexed="10"/>
        <rFont val="微软雅黑"/>
        <family val="2"/>
        <charset val="134"/>
      </rPr>
      <t>均含软饮畅饮</t>
    </r>
  </si>
  <si>
    <t>酒店自助餐
8月23日  25人25餐
8月24日  78人78餐
8月25日  75人75餐
8月26日  24人24餐</t>
  </si>
  <si>
    <t>储藏室
提供一间较大的空置会议室</t>
  </si>
  <si>
    <t>存放媒体礼品等物料</t>
  </si>
  <si>
    <t>大巴需求（根据媒体具体航班调整需求）</t>
  </si>
  <si>
    <t>8月22日 下午工作人员踩点</t>
  </si>
  <si>
    <t>考斯特（全天）</t>
  </si>
  <si>
    <t>8月23日第一批试驾媒体接机（机场-酒店）</t>
  </si>
  <si>
    <t>考斯特（仅接机）</t>
  </si>
  <si>
    <t>GL8全天</t>
  </si>
  <si>
    <t>8月24日媒体（酒店-展馆-酒店）</t>
  </si>
  <si>
    <t>大巴</t>
  </si>
  <si>
    <t>8月26日第一批试驾媒体送机（酒店-机场）</t>
  </si>
  <si>
    <t>大巴（仅送机）</t>
  </si>
  <si>
    <t>考斯特全天</t>
  </si>
  <si>
    <t>8月24日第二批试驾媒体\雪佛兰实拍媒体接机（机场--酒店）</t>
  </si>
  <si>
    <t>大巴（仅接机）</t>
  </si>
  <si>
    <t>8月25日媒体（酒店-展馆-酒店）</t>
  </si>
  <si>
    <t>80人，45座旅游大巴</t>
  </si>
  <si>
    <t>8月26日第二批试驾媒体送机（酒店-机场）</t>
  </si>
  <si>
    <t>8月25日第三批试驾媒体接机（机场-酒店）</t>
  </si>
  <si>
    <t>8月25日雪佛兰实拍媒体送机（机场-酒店-酒店）</t>
  </si>
  <si>
    <t>考斯特（仅送机）</t>
  </si>
  <si>
    <t>8月27日第三批试驾媒体送机（酒店-机场）</t>
  </si>
  <si>
    <t>媒体相关</t>
  </si>
  <si>
    <t>第一、三批试驾媒体午餐及过路过桥费用报销（以实际支出报销）（以车为单位）</t>
  </si>
  <si>
    <t>固定费用</t>
  </si>
  <si>
    <t>第二批试驾媒体过路过桥费用报销（以实际支出报销）（以车为单位）</t>
  </si>
  <si>
    <t>其他</t>
  </si>
  <si>
    <t>车内备品</t>
  </si>
  <si>
    <t>摄像费</t>
  </si>
  <si>
    <t>Final Image</t>
  </si>
  <si>
    <t>媒体交通费用报销</t>
  </si>
  <si>
    <t>实报实销</t>
  </si>
  <si>
    <t>税金</t>
  </si>
  <si>
    <r>
      <rPr>
        <b/>
        <sz val="9"/>
        <rFont val="宋体"/>
        <family val="3"/>
        <charset val="134"/>
      </rPr>
      <t>总计</t>
    </r>
  </si>
  <si>
    <t>Client:</t>
  </si>
  <si>
    <r>
      <rPr>
        <sz val="9"/>
        <rFont val="hyjh35j Regular"/>
        <family val="1"/>
      </rPr>
      <t>凯迪拉克</t>
    </r>
  </si>
  <si>
    <t>To:</t>
  </si>
  <si>
    <t>Fax:</t>
  </si>
  <si>
    <t>From:</t>
  </si>
  <si>
    <t>Date:2017/12/6</t>
  </si>
  <si>
    <t>Project:</t>
  </si>
  <si>
    <t>凯迪拉克业务沟通会＋新年音乐会</t>
  </si>
  <si>
    <r>
      <rPr>
        <b/>
        <sz val="9"/>
        <color indexed="9"/>
        <rFont val="宋体"/>
        <family val="3"/>
        <charset val="134"/>
      </rPr>
      <t>编号</t>
    </r>
    <r>
      <rPr>
        <b/>
        <sz val="9"/>
        <color indexed="9"/>
        <rFont val="Arial"/>
        <family val="2"/>
      </rPr>
      <t>No.</t>
    </r>
  </si>
  <si>
    <r>
      <rPr>
        <b/>
        <sz val="9"/>
        <color indexed="9"/>
        <rFont val="宋体"/>
        <family val="3"/>
        <charset val="134"/>
      </rPr>
      <t>项目</t>
    </r>
    <r>
      <rPr>
        <b/>
        <sz val="9"/>
        <color indexed="9"/>
        <rFont val="Arial"/>
        <family val="2"/>
      </rPr>
      <t xml:space="preserve"> Item </t>
    </r>
  </si>
  <si>
    <r>
      <rPr>
        <b/>
        <sz val="9"/>
        <color indexed="9"/>
        <rFont val="宋体"/>
        <family val="3"/>
        <charset val="134"/>
      </rPr>
      <t>明细</t>
    </r>
    <r>
      <rPr>
        <b/>
        <sz val="9"/>
        <color indexed="9"/>
        <rFont val="Arial"/>
        <family val="2"/>
      </rPr>
      <t xml:space="preserve"> Description</t>
    </r>
  </si>
  <si>
    <r>
      <rPr>
        <b/>
        <sz val="9"/>
        <color indexed="9"/>
        <rFont val="宋体"/>
        <family val="3"/>
        <charset val="134"/>
      </rPr>
      <t>说明</t>
    </r>
    <r>
      <rPr>
        <b/>
        <sz val="9"/>
        <color indexed="9"/>
        <rFont val="Arial"/>
        <family val="2"/>
      </rPr>
      <t xml:space="preserve"> Remark</t>
    </r>
  </si>
  <si>
    <r>
      <rPr>
        <b/>
        <sz val="9"/>
        <color indexed="9"/>
        <rFont val="宋体"/>
        <family val="3"/>
        <charset val="134"/>
      </rPr>
      <t>单价</t>
    </r>
    <r>
      <rPr>
        <b/>
        <sz val="9"/>
        <color indexed="9"/>
        <rFont val="Arial"/>
        <family val="2"/>
      </rPr>
      <t>Unit Price</t>
    </r>
  </si>
  <si>
    <r>
      <rPr>
        <b/>
        <sz val="9"/>
        <color indexed="9"/>
        <rFont val="宋体"/>
        <family val="3"/>
        <charset val="134"/>
      </rPr>
      <t>数目</t>
    </r>
    <r>
      <rPr>
        <b/>
        <sz val="9"/>
        <color indexed="9"/>
        <rFont val="Arial"/>
        <family val="2"/>
      </rPr>
      <t>/</t>
    </r>
    <r>
      <rPr>
        <b/>
        <sz val="9"/>
        <color indexed="9"/>
        <rFont val="宋体"/>
        <family val="3"/>
        <charset val="134"/>
      </rPr>
      <t>单位</t>
    </r>
    <r>
      <rPr>
        <b/>
        <sz val="9"/>
        <color indexed="9"/>
        <rFont val="Arial"/>
        <family val="2"/>
      </rPr>
      <t xml:space="preserve"> Qty.</t>
    </r>
  </si>
  <si>
    <r>
      <rPr>
        <b/>
        <sz val="9"/>
        <color indexed="9"/>
        <rFont val="宋体"/>
        <family val="3"/>
        <charset val="134"/>
      </rPr>
      <t>小计</t>
    </r>
    <r>
      <rPr>
        <b/>
        <sz val="9"/>
        <color indexed="9"/>
        <rFont val="Arial"/>
        <family val="2"/>
      </rPr>
      <t>Total</t>
    </r>
  </si>
  <si>
    <r>
      <rPr>
        <b/>
        <sz val="9"/>
        <rFont val="Arial"/>
        <family val="2"/>
      </rPr>
      <t xml:space="preserve"> </t>
    </r>
    <r>
      <rPr>
        <b/>
        <sz val="9"/>
        <rFont val="宋体"/>
        <family val="3"/>
        <charset val="134"/>
      </rPr>
      <t>交通</t>
    </r>
    <r>
      <rPr>
        <b/>
        <sz val="9"/>
        <rFont val="Arial"/>
        <family val="2"/>
      </rPr>
      <t xml:space="preserve"> </t>
    </r>
  </si>
  <si>
    <r>
      <rPr>
        <sz val="9"/>
        <rFont val="宋体"/>
        <family val="3"/>
        <charset val="134"/>
      </rPr>
      <t>媒体机票</t>
    </r>
    <r>
      <rPr>
        <sz val="9"/>
        <rFont val="Arial"/>
        <family val="2"/>
      </rPr>
      <t xml:space="preserve"> 
Media airfare </t>
    </r>
  </si>
  <si>
    <r>
      <rPr>
        <sz val="9"/>
        <rFont val="宋体"/>
        <family val="3"/>
        <charset val="134"/>
      </rPr>
      <t>媒体往返机票
（</t>
    </r>
    <r>
      <rPr>
        <sz val="9"/>
        <rFont val="Arial"/>
        <family val="2"/>
      </rPr>
      <t xml:space="preserve">BJ-SH-BJ) Economy </t>
    </r>
  </si>
  <si>
    <r>
      <rPr>
        <sz val="9"/>
        <rFont val="hyjh35j Regular"/>
        <family val="1"/>
      </rPr>
      <t>人次</t>
    </r>
  </si>
  <si>
    <r>
      <rPr>
        <sz val="9"/>
        <rFont val="宋体"/>
        <family val="3"/>
        <charset val="134"/>
      </rPr>
      <t>媒体往返机票
（</t>
    </r>
    <r>
      <rPr>
        <sz val="9"/>
        <rFont val="Arial"/>
        <family val="2"/>
      </rPr>
      <t xml:space="preserve">GZ-SH-GZ) Economy </t>
    </r>
  </si>
  <si>
    <r>
      <rPr>
        <sz val="9"/>
        <rFont val="宋体"/>
        <family val="3"/>
        <charset val="134"/>
      </rPr>
      <t>媒体往返机票
（</t>
    </r>
    <r>
      <rPr>
        <sz val="9"/>
        <rFont val="Arial"/>
        <family val="2"/>
      </rPr>
      <t xml:space="preserve">CD-SH-CD) Economy </t>
    </r>
  </si>
  <si>
    <r>
      <rPr>
        <sz val="9"/>
        <rFont val="宋体"/>
        <family val="3"/>
        <charset val="134"/>
      </rPr>
      <t>人次</t>
    </r>
  </si>
  <si>
    <r>
      <rPr>
        <sz val="9"/>
        <rFont val="宋体"/>
        <family val="3"/>
        <charset val="134"/>
      </rPr>
      <t>媒体往返机票
（</t>
    </r>
    <r>
      <rPr>
        <sz val="9"/>
        <rFont val="Arial"/>
        <family val="2"/>
      </rPr>
      <t xml:space="preserve">CQ-SH-CQ) Economy </t>
    </r>
  </si>
  <si>
    <r>
      <rPr>
        <sz val="9"/>
        <rFont val="宋体"/>
        <family val="3"/>
        <charset val="134"/>
      </rPr>
      <t xml:space="preserve">媒体机票
</t>
    </r>
    <r>
      <rPr>
        <sz val="9"/>
        <rFont val="Arial"/>
        <family val="2"/>
      </rPr>
      <t xml:space="preserve">Media airfare </t>
    </r>
  </si>
  <si>
    <r>
      <rPr>
        <sz val="9"/>
        <rFont val="宋体"/>
        <family val="3"/>
        <charset val="134"/>
      </rPr>
      <t>媒体往返机票
（</t>
    </r>
    <r>
      <rPr>
        <sz val="9"/>
        <rFont val="Arial"/>
        <family val="2"/>
      </rPr>
      <t xml:space="preserve">CS-SH-CS) Economy </t>
    </r>
  </si>
  <si>
    <t>人次</t>
  </si>
  <si>
    <r>
      <rPr>
        <sz val="9"/>
        <rFont val="宋体"/>
        <family val="3"/>
        <charset val="134"/>
      </rPr>
      <t>工作人员机票</t>
    </r>
    <r>
      <rPr>
        <sz val="9"/>
        <rFont val="Arial"/>
        <family val="2"/>
      </rPr>
      <t xml:space="preserve"> 
Media airfare </t>
    </r>
  </si>
  <si>
    <r>
      <rPr>
        <sz val="9"/>
        <rFont val="宋体"/>
        <family val="3"/>
        <charset val="134"/>
      </rPr>
      <t>往返机票
（</t>
    </r>
    <r>
      <rPr>
        <sz val="9"/>
        <rFont val="Arial"/>
        <family val="2"/>
      </rPr>
      <t xml:space="preserve">BJ-SH-BJ) Economy </t>
    </r>
  </si>
  <si>
    <r>
      <rPr>
        <b/>
        <sz val="9"/>
        <color indexed="9"/>
        <rFont val="宋体"/>
        <family val="3"/>
        <charset val="134"/>
      </rPr>
      <t xml:space="preserve">总计
</t>
    </r>
    <r>
      <rPr>
        <b/>
        <sz val="9"/>
        <color indexed="9"/>
        <rFont val="Arial"/>
        <family val="2"/>
      </rPr>
      <t>Grand Total</t>
    </r>
  </si>
  <si>
    <t>活动时间：12月28日-30日</t>
    <phoneticPr fontId="57" type="noConversion"/>
  </si>
  <si>
    <t>媒体相关
Media Related
4位外地媒体房间。
4 OOT media rooms 
由于活动需求，本次活动酒店选择于城市闹市区，因此房价较高
Due to the demand of the event, the hotel is located in the downtown area of the city, so the room price is high</t>
    <phoneticPr fontId="57" type="noConversion"/>
  </si>
  <si>
    <t>提前搭建一天
产品讲座 一天</t>
    <phoneticPr fontId="57" type="noConversion"/>
  </si>
  <si>
    <t>含旅行社全部人员住宿、通讯、餐费、接送机、交通等全部费用</t>
    <phoneticPr fontId="57" type="noConversion"/>
  </si>
  <si>
    <t>预估费用。还未收到票，金额不能确定。</t>
    <phoneticPr fontId="57" type="noConversion"/>
  </si>
  <si>
    <r>
      <t>媒体相关
Media Related
1</t>
    </r>
    <r>
      <rPr>
        <sz val="9"/>
        <rFont val="微软雅黑"/>
        <family val="2"/>
        <charset val="134"/>
      </rPr>
      <t xml:space="preserve">8位外地媒体房间
18 OOT media rooms </t>
    </r>
    <phoneticPr fontId="57" type="noConversion"/>
  </si>
  <si>
    <t>工作人员房间-（武汉光谷万豪酒店）
双床房</t>
    <phoneticPr fontId="57" type="noConversion"/>
  </si>
  <si>
    <t>工作人员房间--（荆门凯旋酒店)
双床房</t>
    <phoneticPr fontId="57" type="noConversion"/>
  </si>
  <si>
    <t>媒体大床房-（武汉光谷万豪酒店）
豪华大床房
one-bed room</t>
    <phoneticPr fontId="57" type="noConversion"/>
  </si>
  <si>
    <t>SGM大床房差价-（武汉光谷万豪酒店）
豪华大床房
one-bed room</t>
    <phoneticPr fontId="57" type="noConversion"/>
  </si>
  <si>
    <t>5位SGM房间，其中4位*1晚+1位*1晚</t>
    <phoneticPr fontId="57" type="noConversion"/>
  </si>
  <si>
    <t>D1
武汉光谷万豪-房间送餐</t>
    <phoneticPr fontId="57" type="noConversion"/>
  </si>
  <si>
    <t>SGM晚餐</t>
    <phoneticPr fontId="57" type="noConversion"/>
  </si>
  <si>
    <t>SGM大床房差价-（武汉泛海费尔蒙酒店）
豪华大床房
one-bed room</t>
    <phoneticPr fontId="57" type="noConversion"/>
  </si>
  <si>
    <t>3位SGM房间</t>
    <phoneticPr fontId="57" type="noConversion"/>
  </si>
  <si>
    <t>D3-午餐
荆门凯旋酒店-房间送餐</t>
    <phoneticPr fontId="57" type="noConversion"/>
  </si>
  <si>
    <t>SGM午餐</t>
    <phoneticPr fontId="5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</si>
</sst>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 ;_ * \-#,##0.00_ ;_ * &quot;-&quot;??_ ;_ @_ "/>
    <numFmt numFmtId="176" formatCode="[$¥-804]#,##0.00"/>
    <numFmt numFmtId="177" formatCode="[$¥-804]#,##0;[Red][$¥-804]#,##0"/>
    <numFmt numFmtId="178" formatCode="_ \¥* #,##0.00_ ;_ \¥* \-#,##0.00_ ;_ \¥* &quot;-&quot;??_ ;_ @_ "/>
    <numFmt numFmtId="179" formatCode="#,##0.00\ &quot;€&quot;;[Red]\-#,##0.00\ &quot;€&quot;"/>
    <numFmt numFmtId="180" formatCode="0_);[Red]\(0\)"/>
    <numFmt numFmtId="181" formatCode="#,##0_ "/>
    <numFmt numFmtId="182" formatCode="\¥#,##0.00_);[Red]\(\¥#,##0.00\)"/>
  </numFmts>
  <fonts count="58">
    <font>
      <sz val="12"/>
      <name val="宋体"/>
      <charset val="134"/>
    </font>
    <font>
      <sz val="9"/>
      <name val="Arial"/>
      <family val="2"/>
    </font>
    <font>
      <b/>
      <sz val="9"/>
      <name val="Arial"/>
      <family val="2"/>
    </font>
    <font>
      <sz val="9"/>
      <name val="微软雅黑"/>
      <family val="2"/>
      <charset val="134"/>
    </font>
    <font>
      <b/>
      <sz val="9"/>
      <color indexed="9"/>
      <name val="Arial"/>
      <family val="2"/>
    </font>
    <font>
      <sz val="12"/>
      <name val="Arial"/>
      <family val="2"/>
    </font>
    <font>
      <sz val="9"/>
      <name val="宋体"/>
      <family val="3"/>
      <charset val="134"/>
    </font>
    <font>
      <b/>
      <sz val="9"/>
      <name val="微软雅黑"/>
      <family val="2"/>
      <charset val="134"/>
    </font>
    <font>
      <b/>
      <sz val="11"/>
      <name val="微软雅黑"/>
      <family val="2"/>
      <charset val="134"/>
    </font>
    <font>
      <sz val="9"/>
      <color indexed="10"/>
      <name val="微软雅黑"/>
      <family val="2"/>
      <charset val="134"/>
    </font>
    <font>
      <sz val="9"/>
      <color indexed="8"/>
      <name val="微软雅黑"/>
      <family val="2"/>
      <charset val="134"/>
    </font>
    <font>
      <sz val="21"/>
      <name val="微软雅黑"/>
      <family val="2"/>
      <charset val="134"/>
    </font>
    <font>
      <sz val="10"/>
      <name val="微软雅黑"/>
      <family val="2"/>
      <charset val="134"/>
    </font>
    <font>
      <sz val="16"/>
      <name val="微软雅黑"/>
      <family val="2"/>
      <charset val="134"/>
    </font>
    <font>
      <b/>
      <sz val="12"/>
      <name val="微软雅黑"/>
      <family val="2"/>
      <charset val="134"/>
    </font>
    <font>
      <b/>
      <sz val="10"/>
      <name val="微软雅黑"/>
      <family val="2"/>
      <charset val="134"/>
    </font>
    <font>
      <b/>
      <sz val="15"/>
      <color indexed="9"/>
      <name val="微软雅黑"/>
      <family val="2"/>
      <charset val="134"/>
    </font>
    <font>
      <b/>
      <sz val="16"/>
      <color indexed="9"/>
      <name val="微软雅黑"/>
      <family val="2"/>
      <charset val="134"/>
    </font>
    <font>
      <sz val="10"/>
      <color indexed="8"/>
      <name val="微软雅黑"/>
      <family val="2"/>
      <charset val="134"/>
    </font>
    <font>
      <sz val="12"/>
      <name val="微软雅黑"/>
      <family val="2"/>
      <charset val="134"/>
    </font>
    <font>
      <sz val="12"/>
      <color indexed="8"/>
      <name val="微软雅黑"/>
      <family val="2"/>
      <charset val="134"/>
    </font>
    <font>
      <b/>
      <sz val="12"/>
      <color indexed="8"/>
      <name val="微软雅黑"/>
      <family val="2"/>
      <charset val="134"/>
    </font>
    <font>
      <b/>
      <sz val="11"/>
      <color indexed="8"/>
      <name val="微软雅黑"/>
      <family val="2"/>
      <charset val="134"/>
    </font>
    <font>
      <b/>
      <sz val="10"/>
      <color indexed="8"/>
      <name val="微软雅黑"/>
      <family val="2"/>
      <charset val="134"/>
    </font>
    <font>
      <b/>
      <sz val="10"/>
      <color indexed="9"/>
      <name val="微软雅黑"/>
      <family val="2"/>
      <charset val="134"/>
    </font>
    <font>
      <sz val="8"/>
      <name val="微软雅黑"/>
      <family val="2"/>
      <charset val="134"/>
    </font>
    <font>
      <b/>
      <sz val="16"/>
      <name val="微软雅黑"/>
      <family val="2"/>
      <charset val="134"/>
    </font>
    <font>
      <b/>
      <sz val="9"/>
      <color theme="0"/>
      <name val="微软雅黑"/>
      <family val="2"/>
      <charset val="134"/>
    </font>
    <font>
      <sz val="9"/>
      <color theme="0"/>
      <name val="微软雅黑"/>
      <family val="2"/>
      <charset val="134"/>
    </font>
    <font>
      <sz val="9"/>
      <color rgb="FFFF0000"/>
      <name val="微软雅黑"/>
      <family val="2"/>
      <charset val="134"/>
    </font>
    <font>
      <b/>
      <sz val="11"/>
      <color indexed="56"/>
      <name val="宋体"/>
      <family val="3"/>
      <charset val="134"/>
    </font>
    <font>
      <sz val="11"/>
      <color indexed="8"/>
      <name val="宋体"/>
      <family val="3"/>
      <charset val="134"/>
    </font>
    <font>
      <sz val="10"/>
      <name val="Arial"/>
      <family val="2"/>
    </font>
    <font>
      <sz val="11"/>
      <color indexed="62"/>
      <name val="宋体"/>
      <family val="3"/>
      <charset val="134"/>
    </font>
    <font>
      <sz val="11"/>
      <color indexed="52"/>
      <name val="宋体"/>
      <family val="3"/>
      <charset val="134"/>
    </font>
    <font>
      <sz val="12"/>
      <name val="Times New Roman"/>
      <family val="1"/>
    </font>
    <font>
      <sz val="11"/>
      <color indexed="9"/>
      <name val="宋体"/>
      <family val="3"/>
      <charset val="134"/>
    </font>
    <font>
      <sz val="11"/>
      <color indexed="20"/>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7"/>
      <name val="宋体"/>
      <family val="3"/>
      <charset val="134"/>
    </font>
    <font>
      <b/>
      <sz val="15"/>
      <color indexed="56"/>
      <name val="宋体"/>
      <family val="3"/>
      <charset val="134"/>
    </font>
    <font>
      <b/>
      <sz val="13"/>
      <color indexed="56"/>
      <name val="宋体"/>
      <family val="3"/>
      <charset val="134"/>
    </font>
    <font>
      <sz val="11"/>
      <color indexed="60"/>
      <name val="宋体"/>
      <family val="3"/>
      <charset val="134"/>
    </font>
    <font>
      <sz val="10"/>
      <name val="Verdana"/>
      <family val="2"/>
    </font>
    <font>
      <sz val="10"/>
      <name val="宋体"/>
      <family val="3"/>
      <charset val="134"/>
    </font>
    <font>
      <b/>
      <sz val="11"/>
      <color indexed="63"/>
      <name val="宋体"/>
      <family val="3"/>
      <charset val="134"/>
    </font>
    <font>
      <b/>
      <sz val="18"/>
      <color indexed="56"/>
      <name val="宋体"/>
      <family val="3"/>
      <charset val="134"/>
    </font>
    <font>
      <b/>
      <sz val="11"/>
      <color indexed="8"/>
      <name val="宋体"/>
      <family val="3"/>
      <charset val="134"/>
    </font>
    <font>
      <sz val="11"/>
      <color indexed="10"/>
      <name val="宋体"/>
      <family val="3"/>
      <charset val="134"/>
    </font>
    <font>
      <sz val="9"/>
      <name val="hyjh35j Regular"/>
      <family val="1"/>
    </font>
    <font>
      <b/>
      <sz val="9"/>
      <color indexed="9"/>
      <name val="宋体"/>
      <family val="3"/>
      <charset val="134"/>
    </font>
    <font>
      <b/>
      <sz val="9"/>
      <name val="宋体"/>
      <family val="3"/>
      <charset val="134"/>
    </font>
    <font>
      <sz val="12"/>
      <name val="宋体"/>
      <family val="3"/>
      <charset val="134"/>
    </font>
    <font>
      <b/>
      <sz val="20"/>
      <name val="微软雅黑"/>
      <family val="2"/>
      <charset val="134"/>
    </font>
    <font>
      <sz val="9"/>
      <name val="微软雅黑"/>
      <family val="2"/>
      <charset val="134"/>
    </font>
    <font>
      <sz val="9"/>
      <name val="宋体"/>
      <family val="3"/>
      <charset val="134"/>
    </font>
  </fonts>
  <fills count="35">
    <fill>
      <patternFill patternType="none"/>
    </fill>
    <fill>
      <patternFill patternType="gray125"/>
    </fill>
    <fill>
      <patternFill patternType="solid">
        <fgColor indexed="9"/>
        <bgColor indexed="64"/>
      </patternFill>
    </fill>
    <fill>
      <patternFill patternType="solid">
        <fgColor indexed="63"/>
        <bgColor indexed="64"/>
      </patternFill>
    </fill>
    <fill>
      <patternFill patternType="solid">
        <fgColor indexed="55"/>
        <bgColor indexed="64"/>
      </patternFill>
    </fill>
    <fill>
      <patternFill patternType="solid">
        <fgColor indexed="13"/>
        <bgColor indexed="64"/>
      </patternFill>
    </fill>
    <fill>
      <patternFill patternType="solid">
        <fgColor indexed="8"/>
        <bgColor indexed="64"/>
      </patternFill>
    </fill>
    <fill>
      <patternFill patternType="solid">
        <fgColor theme="0"/>
        <bgColor indexed="64"/>
      </patternFill>
    </fill>
    <fill>
      <patternFill patternType="solid">
        <fgColor indexed="22"/>
        <bgColor indexed="64"/>
      </patternFill>
    </fill>
    <fill>
      <patternFill patternType="solid">
        <fgColor indexed="47"/>
        <bgColor indexed="64"/>
      </patternFill>
    </fill>
    <fill>
      <patternFill patternType="solid">
        <fgColor indexed="10"/>
        <bgColor indexed="64"/>
      </patternFill>
    </fill>
    <fill>
      <patternFill patternType="solid">
        <fgColor indexed="18"/>
        <bgColor indexed="64"/>
      </patternFill>
    </fill>
    <fill>
      <patternFill patternType="solid">
        <fgColor theme="1"/>
        <bgColor indexed="64"/>
      </patternFill>
    </fill>
    <fill>
      <patternFill patternType="solid">
        <fgColor theme="1" tint="0.499984740745262"/>
        <bgColor indexed="64"/>
      </patternFill>
    </fill>
    <fill>
      <patternFill patternType="solid">
        <fgColor rgb="FFFFFF00"/>
        <bgColor indexed="64"/>
      </patternFill>
    </fill>
    <fill>
      <patternFill patternType="solid">
        <fgColor theme="4" tint="0.59999389629810485"/>
        <bgColor indexed="64"/>
      </patternFill>
    </fill>
    <fill>
      <patternFill patternType="solid">
        <fgColor indexed="46"/>
        <bgColor indexed="64"/>
      </patternFill>
    </fill>
    <fill>
      <patternFill patternType="solid">
        <fgColor indexed="45"/>
        <bgColor indexed="64"/>
      </patternFill>
    </fill>
    <fill>
      <patternFill patternType="solid">
        <fgColor indexed="42"/>
        <bgColor indexed="64"/>
      </patternFill>
    </fill>
    <fill>
      <patternFill patternType="solid">
        <fgColor indexed="27"/>
        <bgColor indexed="64"/>
      </patternFill>
    </fill>
    <fill>
      <patternFill patternType="solid">
        <fgColor indexed="11"/>
        <bgColor indexed="64"/>
      </patternFill>
    </fill>
    <fill>
      <patternFill patternType="solid">
        <fgColor indexed="31"/>
        <bgColor indexed="64"/>
      </patternFill>
    </fill>
    <fill>
      <patternFill patternType="solid">
        <fgColor indexed="44"/>
        <bgColor indexed="64"/>
      </patternFill>
    </fill>
    <fill>
      <patternFill patternType="solid">
        <fgColor indexed="29"/>
        <bgColor indexed="64"/>
      </patternFill>
    </fill>
    <fill>
      <patternFill patternType="solid">
        <fgColor indexed="51"/>
        <bgColor indexed="64"/>
      </patternFill>
    </fill>
    <fill>
      <patternFill patternType="solid">
        <fgColor indexed="30"/>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
      <patternFill patternType="solid">
        <fgColor rgb="FFFFC000"/>
        <bgColor indexed="64"/>
      </patternFill>
    </fill>
  </fills>
  <borders count="52">
    <border>
      <left/>
      <right/>
      <top/>
      <bottom/>
      <diagonal/>
    </border>
    <border>
      <left/>
      <right/>
      <top style="hair">
        <color auto="1"/>
      </top>
      <bottom style="hair">
        <color auto="1"/>
      </bottom>
      <diagonal/>
    </border>
    <border>
      <left/>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top style="hair">
        <color auto="1"/>
      </top>
      <bottom style="hair">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bottom style="hair">
        <color auto="1"/>
      </bottom>
      <diagonal/>
    </border>
    <border>
      <left/>
      <right/>
      <top/>
      <bottom style="hair">
        <color auto="1"/>
      </bottom>
      <diagonal/>
    </border>
    <border>
      <left style="thin">
        <color auto="1"/>
      </left>
      <right style="hair">
        <color auto="1"/>
      </right>
      <top style="hair">
        <color auto="1"/>
      </top>
      <bottom/>
      <diagonal/>
    </border>
    <border>
      <left style="hair">
        <color auto="1"/>
      </left>
      <right/>
      <top style="hair">
        <color auto="1"/>
      </top>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top/>
      <bottom/>
      <diagonal/>
    </border>
    <border>
      <left style="thin">
        <color auto="1"/>
      </left>
      <right/>
      <top style="hair">
        <color auto="1"/>
      </top>
      <bottom/>
      <diagonal/>
    </border>
    <border>
      <left/>
      <right style="thin">
        <color auto="1"/>
      </right>
      <top style="thin">
        <color auto="1"/>
      </top>
      <bottom style="hair">
        <color auto="1"/>
      </bottom>
      <diagonal/>
    </border>
    <border>
      <left/>
      <right style="thin">
        <color auto="1"/>
      </right>
      <top/>
      <bottom style="hair">
        <color auto="1"/>
      </bottom>
      <diagonal/>
    </border>
    <border>
      <left/>
      <right style="thin">
        <color auto="1"/>
      </right>
      <top style="hair">
        <color auto="1"/>
      </top>
      <bottom style="hair">
        <color auto="1"/>
      </bottom>
      <diagonal/>
    </border>
    <border>
      <left/>
      <right style="thin">
        <color auto="1"/>
      </right>
      <top style="hair">
        <color auto="1"/>
      </top>
      <bottom/>
      <diagonal/>
    </border>
    <border>
      <left style="hair">
        <color auto="1"/>
      </left>
      <right style="thin">
        <color auto="1"/>
      </right>
      <top/>
      <bottom/>
      <diagonal/>
    </border>
    <border>
      <left style="thin">
        <color auto="1"/>
      </left>
      <right/>
      <top style="hair">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style="thin">
        <color auto="1"/>
      </top>
      <bottom/>
      <diagonal/>
    </border>
    <border>
      <left style="hair">
        <color auto="1"/>
      </left>
      <right/>
      <top/>
      <bottom style="hair">
        <color auto="1"/>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64">
    <xf numFmtId="0" fontId="0" fillId="0" borderId="0">
      <alignment vertical="center"/>
    </xf>
    <xf numFmtId="0" fontId="31" fillId="16" borderId="0" applyNumberFormat="0" applyBorder="0" applyProtection="0">
      <alignment vertical="center"/>
    </xf>
    <xf numFmtId="43" fontId="54" fillId="0" borderId="0" applyFont="0" applyFill="0" applyBorder="0" applyAlignment="0" applyProtection="0">
      <alignment vertical="center"/>
    </xf>
    <xf numFmtId="0" fontId="32" fillId="0" borderId="0" applyNumberFormat="0" applyBorder="0" applyAlignment="0" applyProtection="0">
      <alignment vertical="center"/>
    </xf>
    <xf numFmtId="0" fontId="54" fillId="0" borderId="0"/>
    <xf numFmtId="0" fontId="33" fillId="9" borderId="44" applyNumberFormat="0" applyProtection="0">
      <alignment vertical="center"/>
    </xf>
    <xf numFmtId="0" fontId="30" fillId="0" borderId="43" applyNumberFormat="0" applyProtection="0">
      <alignment vertical="center"/>
    </xf>
    <xf numFmtId="0" fontId="31" fillId="17" borderId="0" applyNumberFormat="0" applyBorder="0" applyProtection="0">
      <alignment vertical="center"/>
    </xf>
    <xf numFmtId="0" fontId="35" fillId="0" borderId="0" applyNumberFormat="0" applyBorder="0" applyAlignment="0" applyProtection="0">
      <alignment vertical="center"/>
    </xf>
    <xf numFmtId="0" fontId="31" fillId="18" borderId="0" applyNumberFormat="0" applyBorder="0" applyProtection="0">
      <alignment vertical="center"/>
    </xf>
    <xf numFmtId="0" fontId="31" fillId="19" borderId="0" applyNumberFormat="0" applyBorder="0" applyProtection="0">
      <alignment vertical="center"/>
    </xf>
    <xf numFmtId="0" fontId="31" fillId="9" borderId="0" applyNumberFormat="0" applyBorder="0" applyProtection="0">
      <alignment vertical="center"/>
    </xf>
    <xf numFmtId="0" fontId="1" fillId="0" borderId="0"/>
    <xf numFmtId="0" fontId="31" fillId="20" borderId="0" applyNumberFormat="0" applyBorder="0" applyProtection="0">
      <alignment vertical="center"/>
    </xf>
    <xf numFmtId="0" fontId="54" fillId="0" borderId="0"/>
    <xf numFmtId="0" fontId="31" fillId="21" borderId="0" applyNumberFormat="0" applyBorder="0" applyProtection="0">
      <alignment vertical="center"/>
    </xf>
    <xf numFmtId="0" fontId="31" fillId="22" borderId="0" applyNumberFormat="0" applyBorder="0" applyProtection="0">
      <alignment vertical="center"/>
    </xf>
    <xf numFmtId="0" fontId="31" fillId="23" borderId="0" applyNumberFormat="0" applyBorder="0" applyProtection="0">
      <alignment vertical="center"/>
    </xf>
    <xf numFmtId="0" fontId="31" fillId="16" borderId="0" applyNumberFormat="0" applyBorder="0" applyProtection="0">
      <alignment vertical="center"/>
    </xf>
    <xf numFmtId="0" fontId="31" fillId="22" borderId="0" applyNumberFormat="0" applyBorder="0" applyProtection="0">
      <alignment vertical="center"/>
    </xf>
    <xf numFmtId="0" fontId="31" fillId="24" borderId="0" applyNumberFormat="0" applyBorder="0" applyProtection="0">
      <alignment vertical="center"/>
    </xf>
    <xf numFmtId="0" fontId="36" fillId="25" borderId="0" applyNumberFormat="0" applyBorder="0" applyProtection="0">
      <alignment vertical="center"/>
    </xf>
    <xf numFmtId="0" fontId="36" fillId="23" borderId="0" applyNumberFormat="0" applyBorder="0" applyProtection="0">
      <alignment vertical="center"/>
    </xf>
    <xf numFmtId="0" fontId="36" fillId="20" borderId="0" applyNumberFormat="0" applyBorder="0" applyProtection="0">
      <alignment vertical="center"/>
    </xf>
    <xf numFmtId="0" fontId="36" fillId="26" borderId="0" applyNumberFormat="0" applyBorder="0" applyProtection="0">
      <alignment vertical="center"/>
    </xf>
    <xf numFmtId="0" fontId="36" fillId="27" borderId="0" applyNumberFormat="0" applyBorder="0" applyProtection="0">
      <alignment vertical="center"/>
    </xf>
    <xf numFmtId="0" fontId="36" fillId="28" borderId="0" applyNumberFormat="0" applyBorder="0" applyProtection="0">
      <alignment vertical="center"/>
    </xf>
    <xf numFmtId="0" fontId="36" fillId="29" borderId="0" applyNumberFormat="0" applyBorder="0" applyProtection="0">
      <alignment vertical="center"/>
    </xf>
    <xf numFmtId="0" fontId="37" fillId="17" borderId="0" applyNumberFormat="0" applyBorder="0" applyAlignment="0" applyProtection="0">
      <alignment vertical="center"/>
    </xf>
    <xf numFmtId="0" fontId="36" fillId="10" borderId="0" applyNumberFormat="0" applyBorder="0" applyProtection="0">
      <alignment vertical="center"/>
    </xf>
    <xf numFmtId="0" fontId="36" fillId="30" borderId="0" applyNumberFormat="0" applyBorder="0" applyProtection="0">
      <alignment vertical="center"/>
    </xf>
    <xf numFmtId="0" fontId="36" fillId="26" borderId="0" applyNumberFormat="0" applyBorder="0" applyProtection="0">
      <alignment vertical="center"/>
    </xf>
    <xf numFmtId="0" fontId="36" fillId="27" borderId="0" applyNumberFormat="0" applyBorder="0" applyProtection="0">
      <alignment vertical="center"/>
    </xf>
    <xf numFmtId="0" fontId="36" fillId="31" borderId="0" applyNumberFormat="0" applyBorder="0" applyProtection="0">
      <alignment vertical="center"/>
    </xf>
    <xf numFmtId="0" fontId="37" fillId="17" borderId="0" applyNumberFormat="0" applyBorder="0" applyProtection="0">
      <alignment vertical="center"/>
    </xf>
    <xf numFmtId="0" fontId="38" fillId="8" borderId="44" applyNumberFormat="0" applyProtection="0">
      <alignment vertical="center"/>
    </xf>
    <xf numFmtId="0" fontId="39" fillId="4" borderId="46" applyNumberFormat="0" applyProtection="0">
      <alignment vertical="center"/>
    </xf>
    <xf numFmtId="178" fontId="54" fillId="0" borderId="0" applyFont="0" applyFill="0" applyBorder="0" applyAlignment="0" applyProtection="0"/>
    <xf numFmtId="0" fontId="37" fillId="17" borderId="0" applyNumberFormat="0" applyBorder="0" applyAlignment="0" applyProtection="0">
      <alignment vertical="center"/>
    </xf>
    <xf numFmtId="0" fontId="40" fillId="0" borderId="0" applyNumberFormat="0" applyBorder="0" applyProtection="0">
      <alignment vertical="center"/>
    </xf>
    <xf numFmtId="0" fontId="41" fillId="18" borderId="0" applyNumberFormat="0" applyBorder="0" applyProtection="0">
      <alignment vertical="center"/>
    </xf>
    <xf numFmtId="0" fontId="42" fillId="0" borderId="47" applyNumberFormat="0" applyProtection="0">
      <alignment vertical="center"/>
    </xf>
    <xf numFmtId="0" fontId="43" fillId="0" borderId="48" applyNumberFormat="0" applyProtection="0">
      <alignment vertical="center"/>
    </xf>
    <xf numFmtId="0" fontId="30" fillId="0" borderId="0" applyNumberFormat="0" applyBorder="0" applyProtection="0">
      <alignment vertical="center"/>
    </xf>
    <xf numFmtId="0" fontId="34" fillId="0" borderId="45" applyNumberFormat="0" applyProtection="0">
      <alignment vertical="center"/>
    </xf>
    <xf numFmtId="0" fontId="44" fillId="32" borderId="0" applyNumberFormat="0" applyBorder="0" applyProtection="0">
      <alignment vertical="center"/>
    </xf>
    <xf numFmtId="0" fontId="45" fillId="0" borderId="0"/>
    <xf numFmtId="0" fontId="54" fillId="0" borderId="0">
      <alignment vertical="center"/>
    </xf>
    <xf numFmtId="177" fontId="46" fillId="0" borderId="0"/>
    <xf numFmtId="0" fontId="32" fillId="0" borderId="0"/>
    <xf numFmtId="0" fontId="54" fillId="33" borderId="49" applyNumberFormat="0" applyProtection="0">
      <alignment vertical="center"/>
    </xf>
    <xf numFmtId="0" fontId="47" fillId="8" borderId="50" applyNumberFormat="0" applyProtection="0">
      <alignment vertical="center"/>
    </xf>
    <xf numFmtId="0" fontId="32" fillId="0" borderId="0"/>
    <xf numFmtId="0" fontId="48" fillId="0" borderId="0" applyNumberFormat="0" applyBorder="0" applyProtection="0">
      <alignment vertical="center"/>
    </xf>
    <xf numFmtId="0" fontId="54" fillId="0" borderId="0">
      <alignment vertical="center"/>
    </xf>
    <xf numFmtId="0" fontId="49" fillId="0" borderId="51" applyNumberFormat="0" applyProtection="0">
      <alignment vertical="center"/>
    </xf>
    <xf numFmtId="0" fontId="50" fillId="0" borderId="0" applyNumberFormat="0" applyBorder="0" applyProtection="0">
      <alignment vertical="center"/>
    </xf>
    <xf numFmtId="0" fontId="45" fillId="0" borderId="0"/>
    <xf numFmtId="0" fontId="54" fillId="0" borderId="0"/>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35" fillId="0" borderId="0" applyNumberFormat="0" applyBorder="0" applyAlignment="0" applyProtection="0">
      <alignment vertical="center"/>
    </xf>
    <xf numFmtId="0" fontId="35" fillId="0" borderId="0"/>
    <xf numFmtId="0" fontId="32" fillId="0" borderId="0" applyNumberFormat="0" applyBorder="0" applyAlignment="0" applyProtection="0">
      <alignment vertical="center"/>
    </xf>
  </cellStyleXfs>
  <cellXfs count="303">
    <xf numFmtId="0" fontId="0" fillId="0" borderId="0" xfId="0">
      <alignment vertical="center"/>
    </xf>
    <xf numFmtId="0" fontId="1" fillId="0" borderId="0" xfId="12" applyFont="1"/>
    <xf numFmtId="0" fontId="2" fillId="0" borderId="0" xfId="12" applyFont="1" applyAlignment="1">
      <alignment vertical="center"/>
    </xf>
    <xf numFmtId="0" fontId="2" fillId="0" borderId="0" xfId="12" applyFont="1" applyFill="1" applyAlignment="1">
      <alignment vertical="center"/>
    </xf>
    <xf numFmtId="0" fontId="1" fillId="0" borderId="0" xfId="12" applyFont="1" applyFill="1" applyAlignment="1">
      <alignment vertical="center"/>
    </xf>
    <xf numFmtId="0" fontId="1" fillId="0" borderId="0" xfId="12" applyFont="1" applyAlignment="1">
      <alignment vertical="center"/>
    </xf>
    <xf numFmtId="40" fontId="1" fillId="0" borderId="0" xfId="12" applyNumberFormat="1" applyFont="1" applyAlignment="1">
      <alignment horizontal="right" vertical="center"/>
    </xf>
    <xf numFmtId="0" fontId="1" fillId="0" borderId="0" xfId="12" applyFont="1" applyAlignment="1">
      <alignment horizontal="center" vertical="center"/>
    </xf>
    <xf numFmtId="40" fontId="1" fillId="0" borderId="0" xfId="12" applyNumberFormat="1" applyFont="1" applyBorder="1" applyAlignment="1">
      <alignment horizontal="right" vertical="center"/>
    </xf>
    <xf numFmtId="49" fontId="1" fillId="0" borderId="1" xfId="12" applyNumberFormat="1" applyFont="1" applyFill="1" applyBorder="1" applyAlignment="1">
      <alignment horizontal="left" vertical="top"/>
    </xf>
    <xf numFmtId="0" fontId="1" fillId="2" borderId="1" xfId="12" applyFont="1" applyFill="1" applyBorder="1" applyAlignment="1">
      <alignment horizontal="left" vertical="top"/>
    </xf>
    <xf numFmtId="40" fontId="1" fillId="2" borderId="1" xfId="12" applyNumberFormat="1" applyFont="1" applyFill="1" applyBorder="1" applyAlignment="1">
      <alignment horizontal="right"/>
    </xf>
    <xf numFmtId="0" fontId="1" fillId="2" borderId="1" xfId="12" applyFont="1" applyFill="1" applyBorder="1" applyAlignment="1">
      <alignment horizontal="left" vertical="top" wrapText="1"/>
    </xf>
    <xf numFmtId="49" fontId="1" fillId="0" borderId="2" xfId="12" applyNumberFormat="1" applyFont="1" applyFill="1" applyBorder="1" applyAlignment="1">
      <alignment horizontal="left" vertical="top"/>
    </xf>
    <xf numFmtId="0" fontId="3" fillId="2" borderId="1" xfId="12" applyFont="1" applyFill="1" applyBorder="1" applyAlignment="1">
      <alignment horizontal="left" vertical="top"/>
    </xf>
    <xf numFmtId="40" fontId="1" fillId="2" borderId="2" xfId="12" applyNumberFormat="1" applyFont="1" applyFill="1" applyBorder="1" applyAlignment="1">
      <alignment horizontal="right"/>
    </xf>
    <xf numFmtId="0" fontId="4" fillId="3" borderId="3" xfId="0" applyFont="1" applyFill="1" applyBorder="1" applyAlignment="1">
      <alignment vertical="center"/>
    </xf>
    <xf numFmtId="0" fontId="4" fillId="3" borderId="4" xfId="0" applyFont="1" applyFill="1" applyBorder="1" applyAlignment="1">
      <alignment vertical="center"/>
    </xf>
    <xf numFmtId="40" fontId="4" fillId="3" borderId="4" xfId="2" applyNumberFormat="1" applyFont="1" applyFill="1" applyBorder="1" applyAlignment="1">
      <alignment horizontal="right" vertical="center"/>
    </xf>
    <xf numFmtId="40" fontId="4" fillId="3" borderId="5" xfId="2" applyNumberFormat="1" applyFont="1" applyFill="1" applyBorder="1" applyAlignment="1">
      <alignment horizontal="right" vertical="center"/>
    </xf>
    <xf numFmtId="0" fontId="2" fillId="4" borderId="6" xfId="0" applyFont="1" applyFill="1" applyBorder="1" applyAlignment="1">
      <alignment horizontal="left" vertical="center"/>
    </xf>
    <xf numFmtId="0" fontId="2" fillId="4" borderId="1" xfId="0" applyFont="1" applyFill="1" applyBorder="1" applyAlignment="1">
      <alignment vertical="center"/>
    </xf>
    <xf numFmtId="40" fontId="2" fillId="4" borderId="7" xfId="0" applyNumberFormat="1" applyFont="1" applyFill="1" applyBorder="1" applyAlignment="1">
      <alignment horizontal="right" vertical="center"/>
    </xf>
    <xf numFmtId="0" fontId="5" fillId="0" borderId="6" xfId="0" applyFont="1" applyFill="1" applyBorder="1" applyAlignment="1">
      <alignment horizontal="center" vertical="center"/>
    </xf>
    <xf numFmtId="0" fontId="1" fillId="0" borderId="8" xfId="0" applyFont="1" applyFill="1" applyBorder="1" applyAlignment="1" applyProtection="1">
      <alignment horizontal="left" vertical="center" wrapText="1"/>
      <protection hidden="1"/>
    </xf>
    <xf numFmtId="0" fontId="1" fillId="0" borderId="8" xfId="58" applyFont="1" applyFill="1" applyBorder="1" applyAlignment="1" applyProtection="1">
      <alignment horizontal="left" vertical="center" wrapText="1"/>
      <protection locked="0"/>
    </xf>
    <xf numFmtId="0" fontId="5" fillId="0" borderId="8" xfId="0" applyFont="1" applyFill="1" applyBorder="1" applyAlignment="1" applyProtection="1">
      <alignment horizontal="left" vertical="center" wrapText="1"/>
      <protection hidden="1"/>
    </xf>
    <xf numFmtId="40" fontId="1" fillId="0" borderId="8" xfId="2" applyNumberFormat="1" applyFont="1" applyFill="1" applyBorder="1" applyAlignment="1">
      <alignment horizontal="right" vertical="center"/>
    </xf>
    <xf numFmtId="0" fontId="1" fillId="0" borderId="8" xfId="0" applyFont="1" applyFill="1" applyBorder="1" applyAlignment="1">
      <alignment vertical="center"/>
    </xf>
    <xf numFmtId="0" fontId="1" fillId="0" borderId="9" xfId="0" applyFont="1" applyFill="1" applyBorder="1" applyAlignment="1">
      <alignment horizontal="center" vertical="center"/>
    </xf>
    <xf numFmtId="40" fontId="1" fillId="0" borderId="7" xfId="0" applyNumberFormat="1" applyFont="1" applyFill="1" applyBorder="1" applyAlignment="1">
      <alignment horizontal="right" vertical="center"/>
    </xf>
    <xf numFmtId="0" fontId="6" fillId="0" borderId="9" xfId="0" applyFont="1" applyFill="1" applyBorder="1" applyAlignment="1">
      <alignment horizontal="center" vertical="center"/>
    </xf>
    <xf numFmtId="0" fontId="2" fillId="5" borderId="6" xfId="0" applyFont="1" applyFill="1" applyBorder="1" applyAlignment="1">
      <alignment horizontal="left" vertical="center"/>
    </xf>
    <xf numFmtId="40" fontId="2" fillId="5" borderId="7" xfId="0" applyNumberFormat="1" applyFont="1" applyFill="1" applyBorder="1" applyAlignment="1">
      <alignment horizontal="right" vertical="center"/>
    </xf>
    <xf numFmtId="0" fontId="5" fillId="0" borderId="10" xfId="0" applyFont="1" applyFill="1" applyBorder="1" applyAlignment="1">
      <alignment vertical="center"/>
    </xf>
    <xf numFmtId="0" fontId="5" fillId="0" borderId="1" xfId="0" applyFont="1" applyFill="1" applyBorder="1" applyAlignment="1">
      <alignment vertical="center"/>
    </xf>
    <xf numFmtId="40" fontId="5" fillId="0" borderId="1" xfId="0" applyNumberFormat="1" applyFont="1" applyFill="1" applyBorder="1" applyAlignment="1">
      <alignment vertical="center"/>
    </xf>
    <xf numFmtId="0" fontId="2" fillId="0" borderId="1" xfId="0" applyFont="1" applyFill="1" applyBorder="1" applyAlignment="1">
      <alignment horizontal="center" vertical="center"/>
    </xf>
    <xf numFmtId="40" fontId="5" fillId="0" borderId="7" xfId="0" applyNumberFormat="1" applyFont="1" applyFill="1" applyBorder="1" applyAlignment="1">
      <alignment vertical="center"/>
    </xf>
    <xf numFmtId="40" fontId="4" fillId="6" borderId="7" xfId="2" applyNumberFormat="1" applyFont="1" applyFill="1" applyBorder="1" applyAlignment="1">
      <alignment horizontal="right" vertical="center"/>
    </xf>
    <xf numFmtId="0" fontId="2" fillId="0" borderId="0" xfId="12" applyFont="1" applyAlignment="1">
      <alignment horizontal="center" vertical="center"/>
    </xf>
    <xf numFmtId="0" fontId="3" fillId="2" borderId="0" xfId="0" applyFont="1" applyFill="1" applyAlignment="1">
      <alignment horizontal="center" vertical="center"/>
    </xf>
    <xf numFmtId="0" fontId="3" fillId="0" borderId="0" xfId="0" applyFont="1" applyFill="1" applyAlignment="1">
      <alignment horizontal="center" vertical="center"/>
    </xf>
    <xf numFmtId="0" fontId="1" fillId="2" borderId="0" xfId="0" applyNumberFormat="1"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horizontal="left" vertical="center"/>
    </xf>
    <xf numFmtId="181" fontId="3" fillId="2" borderId="0" xfId="0" applyNumberFormat="1" applyFont="1" applyFill="1" applyAlignment="1">
      <alignment horizontal="center" vertical="center"/>
    </xf>
    <xf numFmtId="0" fontId="3" fillId="2" borderId="0" xfId="0" applyFont="1" applyFill="1" applyAlignment="1">
      <alignment vertical="center" wrapText="1"/>
    </xf>
    <xf numFmtId="0" fontId="3" fillId="2" borderId="0" xfId="0" applyFont="1" applyFill="1">
      <alignment vertical="center"/>
    </xf>
    <xf numFmtId="57" fontId="3" fillId="2" borderId="0" xfId="0" applyNumberFormat="1" applyFont="1" applyFill="1" applyAlignment="1">
      <alignment horizontal="left" vertical="center"/>
    </xf>
    <xf numFmtId="0" fontId="7" fillId="2" borderId="11" xfId="0" applyFont="1" applyFill="1" applyBorder="1" applyAlignment="1">
      <alignment horizontal="center" vertical="center" wrapText="1"/>
    </xf>
    <xf numFmtId="181" fontId="7" fillId="2" borderId="11" xfId="0" applyNumberFormat="1" applyFont="1" applyFill="1" applyBorder="1" applyAlignment="1">
      <alignment horizontal="center" vertical="center"/>
    </xf>
    <xf numFmtId="0" fontId="3" fillId="2" borderId="11" xfId="0" applyFont="1" applyFill="1" applyBorder="1" applyAlignment="1">
      <alignment horizontal="center" vertical="center" wrapText="1"/>
    </xf>
    <xf numFmtId="0" fontId="8" fillId="8" borderId="11" xfId="0" applyFont="1" applyFill="1" applyBorder="1" applyAlignment="1">
      <alignment horizontal="left" vertical="center" wrapText="1"/>
    </xf>
    <xf numFmtId="0" fontId="3" fillId="4" borderId="11" xfId="0" applyFont="1" applyFill="1" applyBorder="1" applyAlignment="1">
      <alignment horizontal="center" vertical="center" wrapText="1"/>
    </xf>
    <xf numFmtId="58" fontId="3" fillId="0" borderId="11" xfId="0" applyNumberFormat="1" applyFont="1" applyFill="1" applyBorder="1" applyAlignment="1">
      <alignment horizontal="left" vertical="center" wrapText="1"/>
    </xf>
    <xf numFmtId="181" fontId="3" fillId="0" borderId="11" xfId="0" applyNumberFormat="1" applyFont="1" applyFill="1" applyBorder="1" applyAlignment="1">
      <alignment horizontal="center" vertical="center"/>
    </xf>
    <xf numFmtId="0" fontId="3" fillId="0" borderId="11" xfId="0"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18" xfId="0" applyFont="1" applyFill="1" applyBorder="1" applyAlignment="1">
      <alignment horizontal="center" vertical="center" wrapText="1"/>
    </xf>
    <xf numFmtId="0" fontId="3" fillId="0" borderId="11" xfId="0" applyFont="1" applyFill="1" applyBorder="1" applyAlignment="1">
      <alignment horizontal="left" vertical="center" wrapText="1"/>
    </xf>
    <xf numFmtId="0" fontId="3" fillId="0" borderId="11" xfId="0" applyFont="1" applyFill="1" applyBorder="1" applyAlignment="1">
      <alignment horizontal="left" vertical="center"/>
    </xf>
    <xf numFmtId="181" fontId="9" fillId="0" borderId="11" xfId="0" applyNumberFormat="1" applyFont="1" applyFill="1" applyBorder="1" applyAlignment="1">
      <alignment horizontal="center" vertical="center"/>
    </xf>
    <xf numFmtId="0" fontId="3" fillId="4" borderId="11" xfId="0" applyFont="1" applyFill="1" applyBorder="1" applyAlignment="1">
      <alignment horizontal="left" vertical="center" wrapText="1"/>
    </xf>
    <xf numFmtId="0" fontId="3" fillId="0" borderId="11" xfId="0" applyFont="1" applyFill="1" applyBorder="1" applyAlignment="1">
      <alignment horizontal="left" vertical="center" wrapText="1" readingOrder="1"/>
    </xf>
    <xf numFmtId="181" fontId="3" fillId="0" borderId="19" xfId="0" applyNumberFormat="1" applyFont="1" applyFill="1" applyBorder="1" applyAlignment="1">
      <alignment horizontal="center" vertical="center"/>
    </xf>
    <xf numFmtId="0" fontId="10" fillId="9" borderId="11" xfId="0" applyNumberFormat="1" applyFont="1" applyFill="1" applyBorder="1" applyAlignment="1">
      <alignment horizontal="center" vertical="center"/>
    </xf>
    <xf numFmtId="181" fontId="10" fillId="9" borderId="11" xfId="0" applyNumberFormat="1" applyFont="1" applyFill="1" applyBorder="1" applyAlignment="1">
      <alignment horizontal="center" vertical="center"/>
    </xf>
    <xf numFmtId="181" fontId="2" fillId="10" borderId="11" xfId="0" applyNumberFormat="1" applyFont="1" applyFill="1" applyBorder="1" applyAlignment="1">
      <alignment horizontal="center" vertical="center"/>
    </xf>
    <xf numFmtId="0" fontId="11" fillId="0" borderId="0" xfId="46" applyFont="1"/>
    <xf numFmtId="0" fontId="3" fillId="0" borderId="0" xfId="46" applyFont="1" applyAlignment="1">
      <alignment vertical="center"/>
    </xf>
    <xf numFmtId="0" fontId="12" fillId="7" borderId="0" xfId="46" applyFont="1" applyFill="1" applyAlignment="1">
      <alignment vertical="center"/>
    </xf>
    <xf numFmtId="0" fontId="12" fillId="0" borderId="0" xfId="46" applyFont="1" applyFill="1" applyAlignment="1">
      <alignment vertical="center"/>
    </xf>
    <xf numFmtId="0" fontId="13" fillId="0" borderId="0" xfId="46" applyFont="1" applyAlignment="1">
      <alignment vertical="center"/>
    </xf>
    <xf numFmtId="0" fontId="14" fillId="0" borderId="0" xfId="49" applyFont="1" applyBorder="1"/>
    <xf numFmtId="0" fontId="12" fillId="0" borderId="0" xfId="49" applyFont="1" applyBorder="1"/>
    <xf numFmtId="0" fontId="15" fillId="0" borderId="0" xfId="49" applyFont="1" applyBorder="1"/>
    <xf numFmtId="0" fontId="12" fillId="0" borderId="0" xfId="57" applyFont="1"/>
    <xf numFmtId="182" fontId="12" fillId="0" borderId="0" xfId="57" applyNumberFormat="1" applyFont="1" applyAlignment="1">
      <alignment horizontal="right"/>
    </xf>
    <xf numFmtId="182" fontId="12" fillId="0" borderId="0" xfId="57" applyNumberFormat="1" applyFont="1" applyAlignment="1"/>
    <xf numFmtId="0" fontId="12" fillId="0" borderId="0" xfId="57" applyFont="1" applyAlignment="1">
      <alignment horizontal="left"/>
    </xf>
    <xf numFmtId="0" fontId="7" fillId="8" borderId="11" xfId="46" applyFont="1" applyFill="1" applyBorder="1"/>
    <xf numFmtId="0" fontId="8" fillId="8" borderId="11" xfId="46" applyFont="1" applyFill="1" applyBorder="1" applyAlignment="1">
      <alignment horizontal="center" vertical="center"/>
    </xf>
    <xf numFmtId="0" fontId="8" fillId="8" borderId="11" xfId="46" applyFont="1" applyFill="1" applyBorder="1" applyAlignment="1">
      <alignment horizontal="center" vertical="center" wrapText="1"/>
    </xf>
    <xf numFmtId="182" fontId="8" fillId="8" borderId="11" xfId="46" applyNumberFormat="1" applyFont="1" applyFill="1" applyBorder="1" applyAlignment="1">
      <alignment horizontal="center" vertical="center" wrapText="1"/>
    </xf>
    <xf numFmtId="0" fontId="12" fillId="0" borderId="11" xfId="46" applyFont="1" applyFill="1" applyBorder="1"/>
    <xf numFmtId="0" fontId="12" fillId="0" borderId="11" xfId="57" applyFont="1" applyBorder="1" applyAlignment="1">
      <alignment horizontal="left" vertical="center"/>
    </xf>
    <xf numFmtId="0" fontId="18" fillId="7" borderId="11" xfId="57" applyFont="1" applyFill="1" applyBorder="1" applyAlignment="1">
      <alignment horizontal="center" vertical="center" wrapText="1"/>
    </xf>
    <xf numFmtId="0" fontId="18" fillId="0" borderId="11" xfId="62" applyFont="1" applyFill="1" applyBorder="1" applyAlignment="1">
      <alignment horizontal="center" vertical="center"/>
    </xf>
    <xf numFmtId="0" fontId="12" fillId="0" borderId="11" xfId="57" applyFont="1" applyBorder="1" applyAlignment="1">
      <alignment horizontal="center" vertical="center" wrapText="1"/>
    </xf>
    <xf numFmtId="182" fontId="12" fillId="2" borderId="11" xfId="57" applyNumberFormat="1" applyFont="1" applyFill="1" applyBorder="1" applyAlignment="1">
      <alignment horizontal="right" vertical="center" wrapText="1"/>
    </xf>
    <xf numFmtId="182" fontId="12" fillId="0" borderId="11" xfId="4" applyNumberFormat="1" applyFont="1" applyBorder="1" applyAlignment="1">
      <alignment vertical="center" wrapText="1"/>
    </xf>
    <xf numFmtId="0" fontId="3" fillId="0" borderId="11" xfId="57" applyFont="1" applyBorder="1" applyAlignment="1">
      <alignment horizontal="left"/>
    </xf>
    <xf numFmtId="0" fontId="12" fillId="7" borderId="11" xfId="46" applyFont="1" applyFill="1" applyBorder="1" applyAlignment="1">
      <alignment vertical="center"/>
    </xf>
    <xf numFmtId="0" fontId="10" fillId="7" borderId="11" xfId="57" applyFont="1" applyFill="1" applyBorder="1" applyAlignment="1">
      <alignment horizontal="center" vertical="center" wrapText="1"/>
    </xf>
    <xf numFmtId="0" fontId="10" fillId="0" borderId="11" xfId="62" applyFont="1" applyFill="1" applyBorder="1" applyAlignment="1">
      <alignment horizontal="center" vertical="center"/>
    </xf>
    <xf numFmtId="0" fontId="3" fillId="0" borderId="11" xfId="57" applyFont="1" applyBorder="1" applyAlignment="1">
      <alignment horizontal="center" vertical="center" wrapText="1"/>
    </xf>
    <xf numFmtId="182" fontId="3" fillId="2" borderId="11" xfId="57" applyNumberFormat="1" applyFont="1" applyFill="1" applyBorder="1" applyAlignment="1">
      <alignment horizontal="right" vertical="center" wrapText="1"/>
    </xf>
    <xf numFmtId="182" fontId="3" fillId="0" borderId="11" xfId="4" applyNumberFormat="1" applyFont="1" applyBorder="1" applyAlignment="1">
      <alignment vertical="center" wrapText="1"/>
    </xf>
    <xf numFmtId="0" fontId="19" fillId="0" borderId="11" xfId="46" applyFont="1" applyFill="1" applyBorder="1"/>
    <xf numFmtId="0" fontId="19" fillId="0" borderId="11" xfId="57" applyFont="1" applyBorder="1" applyAlignment="1">
      <alignment horizontal="left"/>
    </xf>
    <xf numFmtId="0" fontId="20" fillId="7" borderId="11" xfId="57" applyFont="1" applyFill="1" applyBorder="1" applyAlignment="1">
      <alignment horizontal="center" vertical="center" wrapText="1"/>
    </xf>
    <xf numFmtId="0" fontId="21" fillId="0" borderId="11" xfId="62" applyFont="1" applyFill="1" applyBorder="1" applyAlignment="1">
      <alignment horizontal="right" vertical="center"/>
    </xf>
    <xf numFmtId="0" fontId="14" fillId="0" borderId="11" xfId="57" applyFont="1" applyBorder="1" applyAlignment="1">
      <alignment horizontal="center" vertical="center" wrapText="1"/>
    </xf>
    <xf numFmtId="182" fontId="14" fillId="0" borderId="11" xfId="57" applyNumberFormat="1" applyFont="1" applyBorder="1" applyAlignment="1">
      <alignment horizontal="right" vertical="center" wrapText="1"/>
    </xf>
    <xf numFmtId="182" fontId="14" fillId="0" borderId="11" xfId="57" applyNumberFormat="1" applyFont="1" applyBorder="1" applyAlignment="1">
      <alignment vertical="center" wrapText="1"/>
    </xf>
    <xf numFmtId="0" fontId="15" fillId="0" borderId="11" xfId="46" applyFont="1" applyFill="1" applyBorder="1"/>
    <xf numFmtId="0" fontId="18" fillId="0" borderId="11" xfId="62" applyFont="1" applyFill="1" applyBorder="1" applyAlignment="1">
      <alignment vertical="center"/>
    </xf>
    <xf numFmtId="0" fontId="12" fillId="0" borderId="11" xfId="46" applyNumberFormat="1" applyFont="1" applyFill="1" applyBorder="1" applyAlignment="1">
      <alignment horizontal="center" vertical="center" wrapText="1"/>
    </xf>
    <xf numFmtId="182" fontId="12" fillId="0" borderId="11" xfId="46" applyNumberFormat="1" applyFont="1" applyFill="1" applyBorder="1" applyAlignment="1">
      <alignment horizontal="right" vertical="center" wrapText="1"/>
    </xf>
    <xf numFmtId="182" fontId="18" fillId="0" borderId="11" xfId="62" applyNumberFormat="1" applyFont="1" applyFill="1" applyBorder="1" applyAlignment="1">
      <alignment vertical="center"/>
    </xf>
    <xf numFmtId="182" fontId="12" fillId="7" borderId="11" xfId="46" applyNumberFormat="1" applyFont="1" applyFill="1" applyBorder="1" applyAlignment="1">
      <alignment horizontal="right" vertical="center" wrapText="1"/>
    </xf>
    <xf numFmtId="0" fontId="18" fillId="7" borderId="11" xfId="62" applyFont="1" applyFill="1" applyBorder="1" applyAlignment="1">
      <alignment vertical="center"/>
    </xf>
    <xf numFmtId="0" fontId="12" fillId="7" borderId="11" xfId="46" applyNumberFormat="1" applyFont="1" applyFill="1" applyBorder="1" applyAlignment="1">
      <alignment horizontal="center" vertical="center" wrapText="1"/>
    </xf>
    <xf numFmtId="182" fontId="18" fillId="7" borderId="11" xfId="62" applyNumberFormat="1" applyFont="1" applyFill="1" applyBorder="1" applyAlignment="1">
      <alignment vertical="center"/>
    </xf>
    <xf numFmtId="0" fontId="12" fillId="7" borderId="11" xfId="46" applyNumberFormat="1" applyFont="1" applyFill="1" applyBorder="1" applyAlignment="1">
      <alignment horizontal="left" vertical="center" wrapText="1"/>
    </xf>
    <xf numFmtId="0" fontId="22" fillId="0" borderId="11" xfId="62" applyFont="1" applyFill="1" applyBorder="1" applyAlignment="1">
      <alignment vertical="center"/>
    </xf>
    <xf numFmtId="182" fontId="22" fillId="0" borderId="11" xfId="62" applyNumberFormat="1" applyFont="1" applyFill="1" applyBorder="1" applyAlignment="1">
      <alignment horizontal="right" vertical="center"/>
    </xf>
    <xf numFmtId="182" fontId="22" fillId="0" borderId="11" xfId="62" applyNumberFormat="1" applyFont="1" applyFill="1" applyBorder="1" applyAlignment="1">
      <alignment vertical="center"/>
    </xf>
    <xf numFmtId="182" fontId="12" fillId="0" borderId="11" xfId="46" applyNumberFormat="1" applyFont="1" applyFill="1" applyBorder="1" applyAlignment="1">
      <alignment vertical="center" wrapText="1"/>
    </xf>
    <xf numFmtId="0" fontId="15" fillId="0" borderId="22" xfId="46" applyFont="1" applyFill="1" applyBorder="1"/>
    <xf numFmtId="0" fontId="18" fillId="0" borderId="23" xfId="62" applyFont="1" applyFill="1" applyBorder="1" applyAlignment="1">
      <alignment vertical="center"/>
    </xf>
    <xf numFmtId="0" fontId="12" fillId="0" borderId="23" xfId="46" applyNumberFormat="1" applyFont="1" applyFill="1" applyBorder="1" applyAlignment="1">
      <alignment horizontal="center" vertical="center" wrapText="1"/>
    </xf>
    <xf numFmtId="182" fontId="12" fillId="0" borderId="23" xfId="46" applyNumberFormat="1" applyFont="1" applyFill="1" applyBorder="1" applyAlignment="1">
      <alignment horizontal="right" vertical="center" wrapText="1"/>
    </xf>
    <xf numFmtId="182" fontId="12" fillId="0" borderId="23" xfId="46" applyNumberFormat="1" applyFont="1" applyFill="1" applyBorder="1" applyAlignment="1">
      <alignment vertical="center" wrapText="1"/>
    </xf>
    <xf numFmtId="0" fontId="15" fillId="0" borderId="24" xfId="46" applyFont="1" applyFill="1" applyBorder="1"/>
    <xf numFmtId="0" fontId="23" fillId="0" borderId="25" xfId="62" applyFont="1" applyFill="1" applyBorder="1" applyAlignment="1">
      <alignment vertical="center"/>
    </xf>
    <xf numFmtId="0" fontId="15" fillId="0" borderId="25" xfId="46" applyNumberFormat="1" applyFont="1" applyFill="1" applyBorder="1" applyAlignment="1">
      <alignment horizontal="center" vertical="center" wrapText="1"/>
    </xf>
    <xf numFmtId="0" fontId="14" fillId="0" borderId="25" xfId="46" applyNumberFormat="1" applyFont="1" applyFill="1" applyBorder="1" applyAlignment="1">
      <alignment horizontal="center" vertical="center" wrapText="1"/>
    </xf>
    <xf numFmtId="182" fontId="14" fillId="0" borderId="25" xfId="46" applyNumberFormat="1" applyFont="1" applyFill="1" applyBorder="1" applyAlignment="1">
      <alignment horizontal="right" vertical="center" wrapText="1"/>
    </xf>
    <xf numFmtId="182" fontId="14" fillId="0" borderId="25" xfId="46" applyNumberFormat="1" applyFont="1" applyFill="1" applyBorder="1" applyAlignment="1">
      <alignment vertical="center" wrapText="1"/>
    </xf>
    <xf numFmtId="0" fontId="17" fillId="11" borderId="24" xfId="46" applyFont="1" applyFill="1" applyBorder="1" applyAlignment="1">
      <alignment horizontal="left" vertical="center"/>
    </xf>
    <xf numFmtId="0" fontId="17" fillId="11" borderId="25" xfId="46" applyFont="1" applyFill="1" applyBorder="1" applyAlignment="1">
      <alignment horizontal="left" vertical="center"/>
    </xf>
    <xf numFmtId="182" fontId="17" fillId="11" borderId="25" xfId="46" applyNumberFormat="1" applyFont="1" applyFill="1" applyBorder="1" applyAlignment="1">
      <alignment horizontal="right" vertical="center"/>
    </xf>
    <xf numFmtId="182" fontId="17" fillId="11" borderId="25" xfId="46" applyNumberFormat="1" applyFont="1" applyFill="1" applyBorder="1" applyAlignment="1">
      <alignment vertical="center"/>
    </xf>
    <xf numFmtId="0" fontId="14" fillId="8" borderId="6" xfId="49" applyNumberFormat="1" applyFont="1" applyFill="1" applyBorder="1" applyAlignment="1">
      <alignment horizontal="center" vertical="center"/>
    </xf>
    <xf numFmtId="176" fontId="14" fillId="8" borderId="9" xfId="49" applyNumberFormat="1" applyFont="1" applyFill="1" applyBorder="1" applyAlignment="1">
      <alignment horizontal="left" vertical="center" wrapText="1"/>
    </xf>
    <xf numFmtId="176" fontId="14" fillId="8" borderId="1" xfId="49" applyNumberFormat="1" applyFont="1" applyFill="1" applyBorder="1" applyAlignment="1">
      <alignment horizontal="left" vertical="center" wrapText="1"/>
    </xf>
    <xf numFmtId="182" fontId="14" fillId="8" borderId="1" xfId="49" applyNumberFormat="1" applyFont="1" applyFill="1" applyBorder="1" applyAlignment="1">
      <alignment horizontal="right" vertical="center" wrapText="1"/>
    </xf>
    <xf numFmtId="182" fontId="14" fillId="8" borderId="1" xfId="49" applyNumberFormat="1" applyFont="1" applyFill="1" applyBorder="1" applyAlignment="1">
      <alignment vertical="center" wrapText="1"/>
    </xf>
    <xf numFmtId="0" fontId="24" fillId="11" borderId="26" xfId="49" applyFont="1" applyFill="1" applyBorder="1" applyAlignment="1">
      <alignment horizontal="center" vertical="center"/>
    </xf>
    <xf numFmtId="0" fontId="24" fillId="11" borderId="27" xfId="49" applyFont="1" applyFill="1" applyBorder="1" applyAlignment="1">
      <alignment vertical="center" wrapText="1"/>
    </xf>
    <xf numFmtId="0" fontId="24" fillId="8" borderId="26" xfId="49" applyFont="1" applyFill="1" applyBorder="1" applyAlignment="1">
      <alignment vertical="top"/>
    </xf>
    <xf numFmtId="0" fontId="15" fillId="8" borderId="28" xfId="49" applyFont="1" applyFill="1" applyBorder="1" applyAlignment="1">
      <alignment horizontal="left" vertical="center"/>
    </xf>
    <xf numFmtId="0" fontId="15" fillId="8" borderId="29" xfId="49" applyFont="1" applyFill="1" applyBorder="1" applyAlignment="1">
      <alignment horizontal="center" vertical="center"/>
    </xf>
    <xf numFmtId="0" fontId="15" fillId="8" borderId="29" xfId="49" applyFont="1" applyFill="1" applyBorder="1" applyAlignment="1">
      <alignment horizontal="center" vertical="center" wrapText="1"/>
    </xf>
    <xf numFmtId="182" fontId="15" fillId="8" borderId="30" xfId="49" applyNumberFormat="1" applyFont="1" applyFill="1" applyBorder="1" applyAlignment="1">
      <alignment horizontal="right" vertical="center" wrapText="1"/>
    </xf>
    <xf numFmtId="182" fontId="15" fillId="8" borderId="30" xfId="49" applyNumberFormat="1" applyFont="1" applyFill="1" applyBorder="1" applyAlignment="1">
      <alignment vertical="center" wrapText="1"/>
    </xf>
    <xf numFmtId="0" fontId="12" fillId="0" borderId="10" xfId="49" applyFont="1" applyBorder="1" applyAlignment="1">
      <alignment vertical="top"/>
    </xf>
    <xf numFmtId="176" fontId="12" fillId="0" borderId="11" xfId="49" applyNumberFormat="1" applyFont="1" applyBorder="1" applyAlignment="1">
      <alignment vertical="center" wrapText="1"/>
    </xf>
    <xf numFmtId="176" fontId="12" fillId="0" borderId="11" xfId="49" applyNumberFormat="1" applyFont="1" applyBorder="1" applyAlignment="1">
      <alignment horizontal="center" vertical="center" wrapText="1"/>
    </xf>
    <xf numFmtId="0" fontId="12" fillId="0" borderId="11" xfId="49" applyNumberFormat="1" applyFont="1" applyFill="1" applyBorder="1" applyAlignment="1">
      <alignment horizontal="center" vertical="center" wrapText="1"/>
    </xf>
    <xf numFmtId="182" fontId="12" fillId="0" borderId="11" xfId="49" applyNumberFormat="1" applyFont="1" applyBorder="1" applyAlignment="1">
      <alignment horizontal="right" vertical="center" wrapText="1"/>
    </xf>
    <xf numFmtId="182" fontId="12" fillId="0" borderId="11" xfId="49" applyNumberFormat="1" applyFont="1" applyFill="1" applyBorder="1" applyAlignment="1">
      <alignment vertical="center" wrapText="1"/>
    </xf>
    <xf numFmtId="0" fontId="12" fillId="0" borderId="31" xfId="49" applyFont="1" applyBorder="1" applyAlignment="1">
      <alignment vertical="top"/>
    </xf>
    <xf numFmtId="0" fontId="12" fillId="0" borderId="0" xfId="49" applyFont="1" applyBorder="1" applyAlignment="1">
      <alignment horizontal="center"/>
    </xf>
    <xf numFmtId="179" fontId="12" fillId="0" borderId="0" xfId="49" applyNumberFormat="1" applyFont="1" applyFill="1" applyBorder="1" applyAlignment="1">
      <alignment vertical="top" wrapText="1"/>
    </xf>
    <xf numFmtId="182" fontId="12" fillId="0" borderId="0" xfId="49" applyNumberFormat="1" applyFont="1" applyFill="1" applyBorder="1" applyAlignment="1">
      <alignment horizontal="right" vertical="top" wrapText="1"/>
    </xf>
    <xf numFmtId="182" fontId="12" fillId="0" borderId="0" xfId="49" applyNumberFormat="1" applyFont="1" applyFill="1" applyBorder="1" applyAlignment="1">
      <alignment vertical="top" wrapText="1"/>
    </xf>
    <xf numFmtId="0" fontId="12" fillId="0" borderId="14" xfId="49" applyFont="1" applyBorder="1" applyAlignment="1">
      <alignment vertical="top"/>
    </xf>
    <xf numFmtId="0" fontId="14" fillId="0" borderId="0" xfId="49" applyFont="1" applyBorder="1" applyAlignment="1">
      <alignment horizontal="right"/>
    </xf>
    <xf numFmtId="182" fontId="14" fillId="0" borderId="0" xfId="49" applyNumberFormat="1" applyFont="1" applyBorder="1" applyAlignment="1">
      <alignment horizontal="right"/>
    </xf>
    <xf numFmtId="182" fontId="14" fillId="0" borderId="0" xfId="49" applyNumberFormat="1" applyFont="1" applyBorder="1" applyAlignment="1"/>
    <xf numFmtId="0" fontId="15" fillId="8" borderId="6" xfId="49" applyFont="1" applyFill="1" applyBorder="1"/>
    <xf numFmtId="0" fontId="14" fillId="0" borderId="10" xfId="46" applyFont="1" applyFill="1" applyBorder="1"/>
    <xf numFmtId="0" fontId="21" fillId="0" borderId="11" xfId="62" applyFont="1" applyFill="1" applyBorder="1" applyAlignment="1">
      <alignment vertical="center"/>
    </xf>
    <xf numFmtId="0" fontId="19" fillId="0" borderId="11" xfId="46" applyNumberFormat="1" applyFont="1" applyFill="1" applyBorder="1" applyAlignment="1">
      <alignment horizontal="center" vertical="center" wrapText="1"/>
    </xf>
    <xf numFmtId="182" fontId="19" fillId="0" borderId="11" xfId="46" applyNumberFormat="1" applyFont="1" applyFill="1" applyBorder="1" applyAlignment="1">
      <alignment horizontal="right" vertical="center" wrapText="1"/>
    </xf>
    <xf numFmtId="182" fontId="19" fillId="0" borderId="11" xfId="46" applyNumberFormat="1" applyFont="1" applyFill="1" applyBorder="1" applyAlignment="1">
      <alignment vertical="center" wrapText="1"/>
    </xf>
    <xf numFmtId="0" fontId="15" fillId="0" borderId="10" xfId="46" applyFont="1" applyFill="1" applyBorder="1"/>
    <xf numFmtId="0" fontId="18" fillId="7" borderId="11" xfId="62" applyFont="1" applyFill="1" applyBorder="1" applyAlignment="1">
      <alignment vertical="center" wrapText="1"/>
    </xf>
    <xf numFmtId="0" fontId="21" fillId="0" borderId="11" xfId="62" applyFont="1" applyFill="1" applyBorder="1" applyAlignment="1">
      <alignment horizontal="center" vertical="center"/>
    </xf>
    <xf numFmtId="0" fontId="12" fillId="0" borderId="11" xfId="57" applyFont="1" applyBorder="1" applyAlignment="1">
      <alignment horizontal="left" wrapText="1"/>
    </xf>
    <xf numFmtId="0" fontId="3" fillId="0" borderId="11" xfId="57" applyFont="1" applyBorder="1" applyAlignment="1">
      <alignment horizontal="left" wrapText="1"/>
    </xf>
    <xf numFmtId="0" fontId="19" fillId="0" borderId="11" xfId="57" applyFont="1" applyBorder="1" applyAlignment="1">
      <alignment horizontal="left" wrapText="1"/>
    </xf>
    <xf numFmtId="176" fontId="12" fillId="0" borderId="11" xfId="46" applyNumberFormat="1" applyFont="1" applyFill="1" applyBorder="1" applyAlignment="1">
      <alignment horizontal="left" vertical="center" wrapText="1"/>
    </xf>
    <xf numFmtId="176" fontId="12" fillId="7" borderId="11" xfId="46" applyNumberFormat="1" applyFont="1" applyFill="1" applyBorder="1" applyAlignment="1">
      <alignment horizontal="left" vertical="center" wrapText="1"/>
    </xf>
    <xf numFmtId="176" fontId="12" fillId="0" borderId="32" xfId="46" applyNumberFormat="1" applyFont="1" applyFill="1" applyBorder="1" applyAlignment="1">
      <alignment horizontal="left" vertical="center" wrapText="1"/>
    </xf>
    <xf numFmtId="176" fontId="14" fillId="0" borderId="33" xfId="46" applyNumberFormat="1" applyFont="1" applyFill="1" applyBorder="1" applyAlignment="1">
      <alignment horizontal="left" vertical="center" wrapText="1"/>
    </xf>
    <xf numFmtId="0" fontId="17" fillId="11" borderId="33" xfId="46" applyFont="1" applyFill="1" applyBorder="1" applyAlignment="1">
      <alignment horizontal="left" vertical="center"/>
    </xf>
    <xf numFmtId="176" fontId="14" fillId="8" borderId="34" xfId="49" applyNumberFormat="1" applyFont="1" applyFill="1" applyBorder="1" applyAlignment="1">
      <alignment horizontal="left" vertical="center" wrapText="1"/>
    </xf>
    <xf numFmtId="0" fontId="15" fillId="8" borderId="36" xfId="49" applyFont="1" applyFill="1" applyBorder="1" applyAlignment="1">
      <alignment horizontal="center" vertical="center" wrapText="1"/>
    </xf>
    <xf numFmtId="179" fontId="12" fillId="0" borderId="15" xfId="49" applyNumberFormat="1" applyFont="1" applyFill="1" applyBorder="1" applyAlignment="1">
      <alignment vertical="top" wrapText="1"/>
    </xf>
    <xf numFmtId="179" fontId="25" fillId="0" borderId="15" xfId="49" applyNumberFormat="1" applyFont="1" applyFill="1" applyBorder="1" applyAlignment="1">
      <alignment horizontal="center" vertical="top" wrapText="1"/>
    </xf>
    <xf numFmtId="176" fontId="14" fillId="0" borderId="11" xfId="46" applyNumberFormat="1" applyFont="1" applyFill="1" applyBorder="1" applyAlignment="1">
      <alignment horizontal="center" vertical="center" wrapText="1"/>
    </xf>
    <xf numFmtId="0" fontId="15" fillId="0" borderId="11" xfId="46" applyFont="1" applyFill="1" applyBorder="1" applyAlignment="1">
      <alignment vertical="center" wrapText="1"/>
    </xf>
    <xf numFmtId="0" fontId="15" fillId="0" borderId="37" xfId="46" applyFont="1" applyFill="1" applyBorder="1"/>
    <xf numFmtId="0" fontId="12" fillId="0" borderId="0" xfId="49" applyFont="1" applyBorder="1" applyAlignment="1">
      <alignment vertical="top"/>
    </xf>
    <xf numFmtId="0" fontId="12" fillId="0" borderId="0" xfId="57" applyFont="1" applyBorder="1" applyAlignment="1"/>
    <xf numFmtId="179" fontId="25" fillId="0" borderId="0" xfId="49" applyNumberFormat="1" applyFont="1" applyFill="1" applyBorder="1" applyAlignment="1">
      <alignment horizontal="center" vertical="top" wrapText="1"/>
    </xf>
    <xf numFmtId="0" fontId="26" fillId="0" borderId="0" xfId="57" applyFont="1" applyBorder="1" applyAlignment="1"/>
    <xf numFmtId="0" fontId="3" fillId="2" borderId="0" xfId="54" applyFont="1" applyFill="1">
      <alignment vertical="center"/>
    </xf>
    <xf numFmtId="0" fontId="3" fillId="2" borderId="0" xfId="47" applyFont="1" applyFill="1" applyAlignment="1">
      <alignment horizontal="center" vertical="center"/>
    </xf>
    <xf numFmtId="0" fontId="3" fillId="0" borderId="0" xfId="47" applyFont="1" applyAlignment="1">
      <alignment horizontal="center" vertical="center"/>
    </xf>
    <xf numFmtId="0" fontId="3" fillId="0" borderId="0" xfId="54" applyFont="1" applyAlignment="1">
      <alignment horizontal="center" vertical="center"/>
    </xf>
    <xf numFmtId="0" fontId="3" fillId="2" borderId="0" xfId="54" applyFont="1" applyFill="1" applyAlignment="1">
      <alignment horizontal="center" vertical="center"/>
    </xf>
    <xf numFmtId="0" fontId="3" fillId="2" borderId="0" xfId="47" applyFont="1" applyFill="1">
      <alignment vertical="center"/>
    </xf>
    <xf numFmtId="0" fontId="3" fillId="2" borderId="0" xfId="47" applyFont="1" applyFill="1" applyAlignment="1">
      <alignment horizontal="left" vertical="center"/>
    </xf>
    <xf numFmtId="0" fontId="3" fillId="2" borderId="0" xfId="47" applyFont="1" applyFill="1" applyAlignment="1">
      <alignment vertical="center" wrapText="1"/>
    </xf>
    <xf numFmtId="0" fontId="27" fillId="12" borderId="11" xfId="47" applyFont="1" applyFill="1" applyBorder="1" applyAlignment="1">
      <alignment horizontal="center" vertical="center" wrapText="1"/>
    </xf>
    <xf numFmtId="0" fontId="28" fillId="12" borderId="11" xfId="47" applyFont="1" applyFill="1" applyBorder="1" applyAlignment="1">
      <alignment horizontal="center" vertical="center" wrapText="1"/>
    </xf>
    <xf numFmtId="14" fontId="3" fillId="0" borderId="11" xfId="47" applyNumberFormat="1" applyFont="1" applyBorder="1" applyAlignment="1">
      <alignment vertical="center" wrapText="1"/>
    </xf>
    <xf numFmtId="0" fontId="3" fillId="0" borderId="11" xfId="54" applyFont="1" applyFill="1" applyBorder="1" applyAlignment="1">
      <alignment horizontal="center" vertical="center" wrapText="1"/>
    </xf>
    <xf numFmtId="0" fontId="3" fillId="0" borderId="19" xfId="54" applyFont="1" applyFill="1" applyBorder="1" applyAlignment="1">
      <alignment horizontal="center" vertical="center" wrapText="1"/>
    </xf>
    <xf numFmtId="14" fontId="3" fillId="0" borderId="11" xfId="47" applyNumberFormat="1" applyFont="1" applyBorder="1" applyAlignment="1">
      <alignment horizontal="left" vertical="center" wrapText="1"/>
    </xf>
    <xf numFmtId="0" fontId="3" fillId="0" borderId="11" xfId="54" applyFont="1" applyBorder="1" applyAlignment="1">
      <alignment horizontal="left" vertical="center" wrapText="1"/>
    </xf>
    <xf numFmtId="58" fontId="3" fillId="0" borderId="11" xfId="54" applyNumberFormat="1" applyFont="1" applyBorder="1" applyAlignment="1">
      <alignment horizontal="left" vertical="center" wrapText="1"/>
    </xf>
    <xf numFmtId="0" fontId="8" fillId="4" borderId="11" xfId="54" applyFont="1" applyFill="1" applyBorder="1" applyAlignment="1">
      <alignment horizontal="left" vertical="center" wrapText="1"/>
    </xf>
    <xf numFmtId="0" fontId="3" fillId="4" borderId="11" xfId="54" applyFont="1" applyFill="1" applyBorder="1" applyAlignment="1">
      <alignment horizontal="left" vertical="center" wrapText="1"/>
    </xf>
    <xf numFmtId="0" fontId="29" fillId="0" borderId="11" xfId="47" applyFont="1" applyBorder="1" applyAlignment="1">
      <alignment horizontal="center" vertical="center" wrapText="1"/>
    </xf>
    <xf numFmtId="0" fontId="8" fillId="13" borderId="39" xfId="47" applyFont="1" applyFill="1" applyBorder="1" applyAlignment="1">
      <alignment vertical="center" wrapText="1"/>
    </xf>
    <xf numFmtId="0" fontId="8" fillId="13" borderId="20" xfId="47" applyFont="1" applyFill="1" applyBorder="1" applyAlignment="1">
      <alignment vertical="center" wrapText="1"/>
    </xf>
    <xf numFmtId="0" fontId="8" fillId="13" borderId="21" xfId="47" applyFont="1" applyFill="1" applyBorder="1" applyAlignment="1">
      <alignment vertical="center" wrapText="1"/>
    </xf>
    <xf numFmtId="0" fontId="3" fillId="0" borderId="11" xfId="47" applyFont="1" applyBorder="1" applyAlignment="1">
      <alignment horizontal="left" vertical="center" wrapText="1" readingOrder="1"/>
    </xf>
    <xf numFmtId="0" fontId="10" fillId="9" borderId="11" xfId="54" applyFont="1" applyFill="1" applyBorder="1" applyAlignment="1">
      <alignment horizontal="center" vertical="center"/>
    </xf>
    <xf numFmtId="0" fontId="3" fillId="2" borderId="42" xfId="54" applyFont="1" applyFill="1" applyBorder="1" applyAlignment="1">
      <alignment horizontal="left" vertical="center"/>
    </xf>
    <xf numFmtId="0" fontId="3" fillId="2" borderId="9" xfId="54" applyFont="1" applyFill="1" applyBorder="1" applyAlignment="1">
      <alignment horizontal="left" vertical="center"/>
    </xf>
    <xf numFmtId="0" fontId="3" fillId="2" borderId="37" xfId="54" applyFont="1" applyFill="1" applyBorder="1" applyAlignment="1">
      <alignment horizontal="left" vertical="center"/>
    </xf>
    <xf numFmtId="181" fontId="3" fillId="2" borderId="0" xfId="47" applyNumberFormat="1" applyFont="1" applyFill="1" applyAlignment="1">
      <alignment horizontal="center" vertical="center"/>
    </xf>
    <xf numFmtId="181" fontId="27" fillId="12" borderId="11" xfId="47" applyNumberFormat="1" applyFont="1" applyFill="1" applyBorder="1" applyAlignment="1">
      <alignment horizontal="center" vertical="center"/>
    </xf>
    <xf numFmtId="181" fontId="3" fillId="0" borderId="11" xfId="47" applyNumberFormat="1" applyFont="1" applyBorder="1" applyAlignment="1">
      <alignment horizontal="center" vertical="center"/>
    </xf>
    <xf numFmtId="0" fontId="3" fillId="0" borderId="11" xfId="54" applyFont="1" applyBorder="1" applyAlignment="1">
      <alignment horizontal="center" vertical="center"/>
    </xf>
    <xf numFmtId="0" fontId="3" fillId="0" borderId="11" xfId="47" applyFont="1" applyBorder="1" applyAlignment="1">
      <alignment horizontal="center" vertical="center"/>
    </xf>
    <xf numFmtId="0" fontId="3" fillId="0" borderId="18" xfId="47" applyFont="1" applyBorder="1" applyAlignment="1">
      <alignment horizontal="center" vertical="center"/>
    </xf>
    <xf numFmtId="181" fontId="10" fillId="9" borderId="11" xfId="47" applyNumberFormat="1" applyFont="1" applyFill="1" applyBorder="1" applyAlignment="1">
      <alignment horizontal="center" vertical="center"/>
    </xf>
    <xf numFmtId="0" fontId="12" fillId="0" borderId="0" xfId="48" applyNumberFormat="1" applyFont="1" applyAlignment="1"/>
    <xf numFmtId="0" fontId="56" fillId="0" borderId="11" xfId="54" applyFont="1" applyFill="1" applyBorder="1" applyAlignment="1">
      <alignment horizontal="center" vertical="center" wrapText="1"/>
    </xf>
    <xf numFmtId="0" fontId="56" fillId="0" borderId="19" xfId="54" applyFont="1" applyFill="1" applyBorder="1" applyAlignment="1">
      <alignment horizontal="center" vertical="center" wrapText="1"/>
    </xf>
    <xf numFmtId="0" fontId="56" fillId="0" borderId="11" xfId="54" applyFont="1" applyBorder="1" applyAlignment="1">
      <alignment horizontal="center" vertical="center" wrapText="1"/>
    </xf>
    <xf numFmtId="0" fontId="3" fillId="14" borderId="18" xfId="47" applyFont="1" applyFill="1" applyBorder="1" applyAlignment="1">
      <alignment horizontal="center" vertical="center"/>
    </xf>
    <xf numFmtId="181" fontId="3" fillId="14" borderId="11" xfId="47" applyNumberFormat="1" applyFont="1" applyFill="1" applyBorder="1" applyAlignment="1">
      <alignment horizontal="center" vertical="center"/>
    </xf>
    <xf numFmtId="0" fontId="27" fillId="12" borderId="11" xfId="47" applyFont="1" applyFill="1" applyBorder="1" applyAlignment="1">
      <alignment horizontal="center" vertical="center" wrapText="1"/>
    </xf>
    <xf numFmtId="0" fontId="3" fillId="14" borderId="11" xfId="47" applyFont="1" applyFill="1" applyBorder="1" applyAlignment="1">
      <alignment horizontal="center" vertical="center" wrapText="1"/>
    </xf>
    <xf numFmtId="0" fontId="3" fillId="0" borderId="11" xfId="47" applyNumberFormat="1" applyFont="1" applyBorder="1" applyAlignment="1">
      <alignment horizontal="center" vertical="center" wrapText="1"/>
    </xf>
    <xf numFmtId="0" fontId="3" fillId="0" borderId="11" xfId="54" applyNumberFormat="1" applyFont="1" applyBorder="1" applyAlignment="1">
      <alignment horizontal="center" vertical="center" wrapText="1"/>
    </xf>
    <xf numFmtId="0" fontId="8" fillId="13" borderId="20" xfId="47" applyNumberFormat="1" applyFont="1" applyFill="1" applyBorder="1" applyAlignment="1">
      <alignment horizontal="center" vertical="center" wrapText="1"/>
    </xf>
    <xf numFmtId="0" fontId="3" fillId="14" borderId="11" xfId="47" applyNumberFormat="1" applyFont="1" applyFill="1" applyBorder="1" applyAlignment="1">
      <alignment horizontal="center" vertical="center" wrapText="1" readingOrder="1"/>
    </xf>
    <xf numFmtId="0" fontId="3" fillId="0" borderId="0" xfId="47" applyFont="1" applyFill="1">
      <alignment vertical="center"/>
    </xf>
    <xf numFmtId="181" fontId="7" fillId="34" borderId="19" xfId="54" applyNumberFormat="1" applyFont="1" applyFill="1" applyBorder="1" applyAlignment="1">
      <alignment horizontal="center" vertical="center"/>
    </xf>
    <xf numFmtId="0" fontId="8" fillId="7" borderId="39" xfId="48" applyNumberFormat="1" applyFont="1" applyFill="1" applyBorder="1" applyAlignment="1">
      <alignment horizontal="center" vertical="center" wrapText="1"/>
    </xf>
    <xf numFmtId="0" fontId="8" fillId="7" borderId="21" xfId="48" applyNumberFormat="1" applyFont="1" applyFill="1" applyBorder="1" applyAlignment="1">
      <alignment horizontal="center" vertical="center"/>
    </xf>
    <xf numFmtId="40" fontId="8" fillId="7" borderId="39" xfId="48" applyNumberFormat="1" applyFont="1" applyFill="1" applyBorder="1" applyAlignment="1">
      <alignment horizontal="center" vertical="center"/>
    </xf>
    <xf numFmtId="0" fontId="8" fillId="7" borderId="20" xfId="48" applyNumberFormat="1" applyFont="1" applyFill="1" applyBorder="1" applyAlignment="1">
      <alignment horizontal="center" vertical="center"/>
    </xf>
    <xf numFmtId="0" fontId="26" fillId="15" borderId="14" xfId="48" applyNumberFormat="1" applyFont="1" applyFill="1" applyBorder="1" applyAlignment="1">
      <alignment horizontal="center" vertical="center" wrapText="1"/>
    </xf>
    <xf numFmtId="0" fontId="26" fillId="15" borderId="0" xfId="48" applyNumberFormat="1" applyFont="1" applyFill="1" applyBorder="1" applyAlignment="1">
      <alignment horizontal="center" vertical="center"/>
    </xf>
    <xf numFmtId="40" fontId="8" fillId="7" borderId="20" xfId="48" applyNumberFormat="1" applyFont="1" applyFill="1" applyBorder="1" applyAlignment="1">
      <alignment horizontal="center" vertical="center"/>
    </xf>
    <xf numFmtId="40" fontId="8" fillId="7" borderId="21" xfId="48" applyNumberFormat="1" applyFont="1" applyFill="1" applyBorder="1" applyAlignment="1">
      <alignment horizontal="center" vertical="center"/>
    </xf>
    <xf numFmtId="0" fontId="8" fillId="7" borderId="21" xfId="48" applyNumberFormat="1" applyFont="1" applyFill="1" applyBorder="1" applyAlignment="1">
      <alignment horizontal="center" vertical="center" wrapText="1"/>
    </xf>
    <xf numFmtId="0" fontId="3" fillId="2" borderId="18" xfId="47" applyFont="1" applyFill="1" applyBorder="1" applyAlignment="1">
      <alignment horizontal="center" vertical="center"/>
    </xf>
    <xf numFmtId="0" fontId="3" fillId="2" borderId="40" xfId="47" applyFont="1" applyFill="1" applyBorder="1" applyAlignment="1">
      <alignment horizontal="center" vertical="center"/>
    </xf>
    <xf numFmtId="0" fontId="3" fillId="2" borderId="19" xfId="47" applyFont="1" applyFill="1" applyBorder="1" applyAlignment="1">
      <alignment horizontal="center" vertical="center"/>
    </xf>
    <xf numFmtId="0" fontId="55" fillId="2" borderId="0" xfId="54" applyFont="1" applyFill="1" applyBorder="1" applyAlignment="1">
      <alignment horizontal="center" vertical="center" wrapText="1"/>
    </xf>
    <xf numFmtId="0" fontId="3" fillId="2" borderId="0" xfId="54" applyFont="1" applyFill="1" applyBorder="1" applyAlignment="1">
      <alignment horizontal="center" vertical="center" wrapText="1"/>
    </xf>
    <xf numFmtId="0" fontId="3" fillId="2" borderId="38" xfId="54" applyFont="1" applyFill="1" applyBorder="1" applyAlignment="1">
      <alignment horizontal="center" vertical="center" wrapText="1"/>
    </xf>
    <xf numFmtId="0" fontId="3" fillId="0" borderId="41" xfId="47" applyFont="1" applyBorder="1" applyAlignment="1">
      <alignment horizontal="left" vertical="center" wrapText="1"/>
    </xf>
    <xf numFmtId="0" fontId="3" fillId="0" borderId="13" xfId="47" applyFont="1" applyBorder="1" applyAlignment="1">
      <alignment horizontal="left" vertical="center" wrapText="1"/>
    </xf>
    <xf numFmtId="0" fontId="10" fillId="9" borderId="11" xfId="47" applyFont="1" applyFill="1" applyBorder="1" applyAlignment="1">
      <alignment horizontal="center" vertical="center"/>
    </xf>
    <xf numFmtId="0" fontId="10" fillId="9" borderId="11" xfId="54" applyFont="1" applyFill="1" applyBorder="1" applyAlignment="1">
      <alignment horizontal="center" vertical="center"/>
    </xf>
    <xf numFmtId="0" fontId="7" fillId="34" borderId="11" xfId="54" applyFont="1" applyFill="1" applyBorder="1" applyAlignment="1">
      <alignment horizontal="center" vertical="center"/>
    </xf>
    <xf numFmtId="0" fontId="3" fillId="0" borderId="11" xfId="47" applyFont="1" applyBorder="1" applyAlignment="1">
      <alignment horizontal="left" vertical="center" wrapText="1"/>
    </xf>
    <xf numFmtId="0" fontId="3" fillId="0" borderId="11" xfId="54" applyFont="1" applyBorder="1" applyAlignment="1">
      <alignment horizontal="center" vertical="center" wrapText="1"/>
    </xf>
    <xf numFmtId="0" fontId="3" fillId="0" borderId="18" xfId="54" applyFont="1" applyBorder="1" applyAlignment="1">
      <alignment horizontal="center" vertical="center" wrapText="1"/>
    </xf>
    <xf numFmtId="0" fontId="3" fillId="0" borderId="40" xfId="54" applyFont="1" applyBorder="1" applyAlignment="1">
      <alignment horizontal="center" vertical="center" wrapText="1"/>
    </xf>
    <xf numFmtId="0" fontId="3" fillId="0" borderId="11" xfId="47" applyFont="1" applyBorder="1" applyAlignment="1">
      <alignment horizontal="center" vertical="center" wrapText="1"/>
    </xf>
    <xf numFmtId="0" fontId="3" fillId="0" borderId="19" xfId="54" applyFont="1" applyBorder="1" applyAlignment="1">
      <alignment horizontal="center" vertical="center" wrapText="1"/>
    </xf>
    <xf numFmtId="0" fontId="27" fillId="12" borderId="11" xfId="47" applyFont="1" applyFill="1" applyBorder="1" applyAlignment="1">
      <alignment horizontal="center" vertical="center" wrapText="1"/>
    </xf>
    <xf numFmtId="0" fontId="8" fillId="13" borderId="39" xfId="47" applyFont="1" applyFill="1" applyBorder="1" applyAlignment="1">
      <alignment horizontal="left" vertical="center" wrapText="1"/>
    </xf>
    <xf numFmtId="0" fontId="8" fillId="13" borderId="20" xfId="47" applyFont="1" applyFill="1" applyBorder="1" applyAlignment="1">
      <alignment horizontal="left" vertical="center" wrapText="1"/>
    </xf>
    <xf numFmtId="0" fontId="8" fillId="13" borderId="21" xfId="47" applyFont="1" applyFill="1" applyBorder="1" applyAlignment="1">
      <alignment horizontal="left" vertical="center" wrapText="1"/>
    </xf>
    <xf numFmtId="0" fontId="8" fillId="4" borderId="11" xfId="54" applyFont="1" applyFill="1" applyBorder="1" applyAlignment="1">
      <alignment horizontal="left" vertical="center" wrapText="1"/>
    </xf>
    <xf numFmtId="0" fontId="3" fillId="0" borderId="39" xfId="47" applyFont="1" applyBorder="1" applyAlignment="1">
      <alignment horizontal="left" vertical="center" wrapText="1"/>
    </xf>
    <xf numFmtId="0" fontId="3" fillId="0" borderId="21" xfId="47" applyFont="1" applyBorder="1" applyAlignment="1">
      <alignment horizontal="left" vertical="center" wrapText="1"/>
    </xf>
    <xf numFmtId="0" fontId="24" fillId="11" borderId="2" xfId="49" applyFont="1" applyFill="1" applyBorder="1" applyAlignment="1">
      <alignment horizontal="center" vertical="center" wrapText="1"/>
    </xf>
    <xf numFmtId="0" fontId="24" fillId="11" borderId="35" xfId="49" applyFont="1" applyFill="1" applyBorder="1" applyAlignment="1">
      <alignment horizontal="center" vertical="center" wrapText="1"/>
    </xf>
    <xf numFmtId="0" fontId="16" fillId="11" borderId="11" xfId="46" applyFont="1" applyFill="1" applyBorder="1" applyAlignment="1">
      <alignment horizontal="center" vertical="center"/>
    </xf>
    <xf numFmtId="0" fontId="17" fillId="11" borderId="11" xfId="46" applyFont="1" applyFill="1" applyBorder="1" applyAlignment="1">
      <alignment horizontal="left" vertical="center"/>
    </xf>
    <xf numFmtId="0" fontId="22" fillId="0" borderId="11" xfId="62" applyFont="1" applyFill="1" applyBorder="1" applyAlignment="1">
      <alignment horizontal="left" vertical="center"/>
    </xf>
    <xf numFmtId="0" fontId="3" fillId="7" borderId="0" xfId="0" applyFont="1" applyFill="1" applyAlignment="1">
      <alignment horizontal="center" vertical="center"/>
    </xf>
    <xf numFmtId="0" fontId="3" fillId="2" borderId="0" xfId="0" applyFont="1" applyFill="1" applyAlignment="1">
      <alignment horizontal="left" vertical="center" wrapText="1"/>
    </xf>
    <xf numFmtId="0" fontId="7" fillId="2" borderId="11" xfId="0" applyFont="1" applyFill="1" applyBorder="1" applyAlignment="1">
      <alignment horizontal="center" vertical="center" wrapText="1"/>
    </xf>
    <xf numFmtId="0" fontId="8" fillId="8" borderId="11" xfId="0" applyFont="1" applyFill="1" applyBorder="1" applyAlignment="1">
      <alignment horizontal="left" vertical="center" wrapText="1"/>
    </xf>
    <xf numFmtId="0" fontId="8" fillId="4" borderId="11"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11" xfId="0" applyFont="1" applyFill="1" applyBorder="1" applyAlignment="1">
      <alignment horizontal="center" vertical="center" wrapText="1"/>
    </xf>
    <xf numFmtId="58" fontId="3" fillId="0" borderId="11" xfId="0" applyNumberFormat="1" applyFont="1" applyFill="1" applyBorder="1" applyAlignment="1">
      <alignment horizontal="center" vertical="center" wrapText="1"/>
    </xf>
    <xf numFmtId="0" fontId="10" fillId="9" borderId="11" xfId="0" applyNumberFormat="1" applyFont="1" applyFill="1" applyBorder="1" applyAlignment="1">
      <alignment horizontal="center" vertical="center"/>
    </xf>
    <xf numFmtId="0" fontId="2" fillId="10" borderId="11" xfId="0" applyNumberFormat="1" applyFont="1" applyFill="1" applyBorder="1" applyAlignment="1">
      <alignment horizontal="center" vertical="center"/>
    </xf>
    <xf numFmtId="0" fontId="3" fillId="0" borderId="12"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4" fillId="6" borderId="6" xfId="0" applyFont="1" applyFill="1" applyBorder="1" applyAlignment="1">
      <alignment horizontal="right" vertical="center" wrapText="1"/>
    </xf>
    <xf numFmtId="0" fontId="4" fillId="6" borderId="8" xfId="0" applyFont="1" applyFill="1" applyBorder="1" applyAlignment="1">
      <alignment horizontal="right" vertical="center"/>
    </xf>
    <xf numFmtId="0" fontId="1" fillId="2" borderId="1" xfId="12" applyFont="1" applyFill="1" applyBorder="1" applyAlignment="1">
      <alignment horizontal="center" vertical="top"/>
    </xf>
    <xf numFmtId="180" fontId="4" fillId="3" borderId="4" xfId="0" applyNumberFormat="1" applyFont="1" applyFill="1" applyBorder="1" applyAlignment="1">
      <alignment vertical="center"/>
    </xf>
    <xf numFmtId="0" fontId="4" fillId="3" borderId="4" xfId="0" applyFont="1" applyFill="1" applyBorder="1" applyAlignment="1">
      <alignment vertical="center"/>
    </xf>
    <xf numFmtId="0" fontId="2" fillId="5" borderId="8" xfId="0" applyFont="1" applyFill="1" applyBorder="1" applyAlignment="1">
      <alignment horizontal="right" vertical="center"/>
    </xf>
    <xf numFmtId="0" fontId="3" fillId="0" borderId="19" xfId="54" applyFont="1" applyBorder="1" applyAlignment="1">
      <alignment horizontal="left" vertical="center" wrapText="1"/>
    </xf>
  </cellXfs>
  <cellStyles count="64">
    <cellStyle name="_ET_STYLE_NoName_00_" xfId="3" xr:uid="{00000000-0005-0000-0000-000000000000}"/>
    <cellStyle name="0,0_x000a__x000a_NA_x000a__x000a_" xfId="12" xr:uid="{00000000-0005-0000-0000-000001000000}"/>
    <cellStyle name="0,0_x000d__x000a_NA_x000d__x000a_ 2" xfId="14" xr:uid="{00000000-0005-0000-0000-000002000000}"/>
    <cellStyle name="0,0_x000d__x000d_NA_x000d__x000d_" xfId="4" xr:uid="{00000000-0005-0000-0000-000003000000}"/>
    <cellStyle name="0,0_x005f_x000d__x005f_x000a_NA_x005f_x000d__x005f_x000a_" xfId="8" xr:uid="{00000000-0005-0000-0000-000004000000}"/>
    <cellStyle name="20% - Accent1" xfId="15" xr:uid="{00000000-0005-0000-0000-000005000000}"/>
    <cellStyle name="20% - Accent2" xfId="7" xr:uid="{00000000-0005-0000-0000-000006000000}"/>
    <cellStyle name="20% - Accent3" xfId="9" xr:uid="{00000000-0005-0000-0000-000007000000}"/>
    <cellStyle name="20% - Accent4" xfId="1" xr:uid="{00000000-0005-0000-0000-000008000000}"/>
    <cellStyle name="20% - Accent5" xfId="10" xr:uid="{00000000-0005-0000-0000-000009000000}"/>
    <cellStyle name="20% - Accent6" xfId="11" xr:uid="{00000000-0005-0000-0000-00000A000000}"/>
    <cellStyle name="40% - Accent1" xfId="16" xr:uid="{00000000-0005-0000-0000-00000B000000}"/>
    <cellStyle name="40% - Accent2" xfId="17" xr:uid="{00000000-0005-0000-0000-00000C000000}"/>
    <cellStyle name="40% - Accent3" xfId="13" xr:uid="{00000000-0005-0000-0000-00000D000000}"/>
    <cellStyle name="40% - Accent4" xfId="18" xr:uid="{00000000-0005-0000-0000-00000E000000}"/>
    <cellStyle name="40% - Accent5" xfId="19" xr:uid="{00000000-0005-0000-0000-00000F000000}"/>
    <cellStyle name="40% - Accent6" xfId="20" xr:uid="{00000000-0005-0000-0000-000010000000}"/>
    <cellStyle name="60% - Accent1" xfId="21" xr:uid="{00000000-0005-0000-0000-000011000000}"/>
    <cellStyle name="60% - Accent2" xfId="22" xr:uid="{00000000-0005-0000-0000-000012000000}"/>
    <cellStyle name="60% - Accent3" xfId="23" xr:uid="{00000000-0005-0000-0000-000013000000}"/>
    <cellStyle name="60% - Accent4" xfId="24" xr:uid="{00000000-0005-0000-0000-000014000000}"/>
    <cellStyle name="60% - Accent5" xfId="25" xr:uid="{00000000-0005-0000-0000-000015000000}"/>
    <cellStyle name="60% - Accent6" xfId="26" xr:uid="{00000000-0005-0000-0000-000016000000}"/>
    <cellStyle name="Accent1" xfId="27" xr:uid="{00000000-0005-0000-0000-000017000000}"/>
    <cellStyle name="Accent2" xfId="29" xr:uid="{00000000-0005-0000-0000-000018000000}"/>
    <cellStyle name="Accent3" xfId="30" xr:uid="{00000000-0005-0000-0000-000019000000}"/>
    <cellStyle name="Accent4" xfId="31" xr:uid="{00000000-0005-0000-0000-00001A000000}"/>
    <cellStyle name="Accent5" xfId="32" xr:uid="{00000000-0005-0000-0000-00001B000000}"/>
    <cellStyle name="Accent6" xfId="33" xr:uid="{00000000-0005-0000-0000-00001C000000}"/>
    <cellStyle name="Bad" xfId="34" xr:uid="{00000000-0005-0000-0000-00001D000000}"/>
    <cellStyle name="Calculation" xfId="35" xr:uid="{00000000-0005-0000-0000-00001E000000}"/>
    <cellStyle name="Check Cell" xfId="36" xr:uid="{00000000-0005-0000-0000-00001F000000}"/>
    <cellStyle name="Currency 2" xfId="37" xr:uid="{00000000-0005-0000-0000-000020000000}"/>
    <cellStyle name="Explanatory Text" xfId="39" xr:uid="{00000000-0005-0000-0000-000021000000}"/>
    <cellStyle name="Good" xfId="40" xr:uid="{00000000-0005-0000-0000-000022000000}"/>
    <cellStyle name="Heading 1" xfId="41" xr:uid="{00000000-0005-0000-0000-000023000000}"/>
    <cellStyle name="Heading 2" xfId="42" xr:uid="{00000000-0005-0000-0000-000024000000}"/>
    <cellStyle name="Heading 3" xfId="6" xr:uid="{00000000-0005-0000-0000-000025000000}"/>
    <cellStyle name="Heading 4" xfId="43" xr:uid="{00000000-0005-0000-0000-000026000000}"/>
    <cellStyle name="Input" xfId="5" xr:uid="{00000000-0005-0000-0000-000027000000}"/>
    <cellStyle name="Linked Cell" xfId="44" xr:uid="{00000000-0005-0000-0000-000028000000}"/>
    <cellStyle name="Neutral" xfId="45" xr:uid="{00000000-0005-0000-0000-000029000000}"/>
    <cellStyle name="Normal 2" xfId="46" xr:uid="{00000000-0005-0000-0000-00002A000000}"/>
    <cellStyle name="Normal 3" xfId="47" xr:uid="{00000000-0005-0000-0000-00002B000000}"/>
    <cellStyle name="Normal 4" xfId="48" xr:uid="{00000000-0005-0000-0000-00002C000000}"/>
    <cellStyle name="Normal_mck_ceocircle_20060228" xfId="49" xr:uid="{00000000-0005-0000-0000-00002D000000}"/>
    <cellStyle name="Note" xfId="50" xr:uid="{00000000-0005-0000-0000-00002E000000}"/>
    <cellStyle name="Output" xfId="51" xr:uid="{00000000-0005-0000-0000-00002F000000}"/>
    <cellStyle name="Standard_budget BMW Deal…ng 20070530.xls" xfId="52" xr:uid="{00000000-0005-0000-0000-000030000000}"/>
    <cellStyle name="Title" xfId="53" xr:uid="{00000000-0005-0000-0000-000031000000}"/>
    <cellStyle name="Total" xfId="55" xr:uid="{00000000-0005-0000-0000-000032000000}"/>
    <cellStyle name="Warning Text" xfId="56" xr:uid="{00000000-0005-0000-0000-000033000000}"/>
    <cellStyle name="差_ATSL试驾活动" xfId="28" xr:uid="{00000000-0005-0000-0000-000034000000}"/>
    <cellStyle name="差_Copy of Copy of ATSL上市发布会+试驾 旅行社SOW (第三轮）" xfId="38" xr:uid="{00000000-0005-0000-0000-000035000000}"/>
    <cellStyle name="常规" xfId="0" builtinId="0"/>
    <cellStyle name="常规 2" xfId="54" xr:uid="{00000000-0005-0000-0000-000037000000}"/>
    <cellStyle name="常规 3" xfId="57" xr:uid="{00000000-0005-0000-0000-000038000000}"/>
    <cellStyle name="常规_Sheet1" xfId="58" xr:uid="{00000000-0005-0000-0000-000039000000}"/>
    <cellStyle name="好_ATSL试驾活动" xfId="59" xr:uid="{00000000-0005-0000-0000-00003A000000}"/>
    <cellStyle name="好_Copy of Copy of ATSL上市发布会+试驾 旅行社SOW (第三轮）" xfId="60" xr:uid="{00000000-0005-0000-0000-00003B000000}"/>
    <cellStyle name="千位分隔" xfId="2" builtinId="3"/>
    <cellStyle name="样式 1" xfId="61" xr:uid="{00000000-0005-0000-0000-00003D000000}"/>
    <cellStyle name="样式 1 2" xfId="62" xr:uid="{00000000-0005-0000-0000-00003E000000}"/>
    <cellStyle name="一般_Sheet1" xfId="63" xr:uid="{00000000-0005-0000-0000-00003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
  <sheetViews>
    <sheetView view="pageBreakPreview" zoomScaleNormal="100" zoomScaleSheetLayoutView="100" workbookViewId="0">
      <selection activeCell="H2" sqref="H2"/>
    </sheetView>
  </sheetViews>
  <sheetFormatPr defaultColWidth="8.8984375" defaultRowHeight="15"/>
  <cols>
    <col min="1" max="1" width="12.5" style="225" customWidth="1"/>
    <col min="2" max="2" width="15" style="225" customWidth="1"/>
    <col min="3" max="3" width="15.3984375" style="225" customWidth="1"/>
    <col min="4" max="4" width="16" style="225" customWidth="1"/>
    <col min="5" max="5" width="13.5" style="225" customWidth="1"/>
    <col min="6" max="247" width="9" style="225"/>
    <col min="248" max="248" width="14.5" style="225" customWidth="1"/>
    <col min="249" max="249" width="11.5" style="225" customWidth="1"/>
    <col min="250" max="250" width="14.59765625" style="225" customWidth="1"/>
    <col min="251" max="251" width="14" style="225" customWidth="1"/>
    <col min="252" max="503" width="9" style="225"/>
    <col min="504" max="504" width="14.5" style="225" customWidth="1"/>
    <col min="505" max="505" width="11.5" style="225" customWidth="1"/>
    <col min="506" max="506" width="14.59765625" style="225" customWidth="1"/>
    <col min="507" max="507" width="14" style="225" customWidth="1"/>
    <col min="508" max="759" width="9" style="225"/>
    <col min="760" max="760" width="14.5" style="225" customWidth="1"/>
    <col min="761" max="761" width="11.5" style="225" customWidth="1"/>
    <col min="762" max="762" width="14.59765625" style="225" customWidth="1"/>
    <col min="763" max="763" width="14" style="225" customWidth="1"/>
    <col min="764" max="1015" width="9" style="225"/>
    <col min="1016" max="1016" width="14.5" style="225" customWidth="1"/>
    <col min="1017" max="1017" width="11.5" style="225" customWidth="1"/>
    <col min="1018" max="1018" width="14.59765625" style="225" customWidth="1"/>
    <col min="1019" max="1019" width="14" style="225" customWidth="1"/>
    <col min="1020" max="1271" width="9" style="225"/>
    <col min="1272" max="1272" width="14.5" style="225" customWidth="1"/>
    <col min="1273" max="1273" width="11.5" style="225" customWidth="1"/>
    <col min="1274" max="1274" width="14.59765625" style="225" customWidth="1"/>
    <col min="1275" max="1275" width="14" style="225" customWidth="1"/>
    <col min="1276" max="1527" width="9" style="225"/>
    <col min="1528" max="1528" width="14.5" style="225" customWidth="1"/>
    <col min="1529" max="1529" width="11.5" style="225" customWidth="1"/>
    <col min="1530" max="1530" width="14.59765625" style="225" customWidth="1"/>
    <col min="1531" max="1531" width="14" style="225" customWidth="1"/>
    <col min="1532" max="1783" width="9" style="225"/>
    <col min="1784" max="1784" width="14.5" style="225" customWidth="1"/>
    <col min="1785" max="1785" width="11.5" style="225" customWidth="1"/>
    <col min="1786" max="1786" width="14.59765625" style="225" customWidth="1"/>
    <col min="1787" max="1787" width="14" style="225" customWidth="1"/>
    <col min="1788" max="2039" width="9" style="225"/>
    <col min="2040" max="2040" width="14.5" style="225" customWidth="1"/>
    <col min="2041" max="2041" width="11.5" style="225" customWidth="1"/>
    <col min="2042" max="2042" width="14.59765625" style="225" customWidth="1"/>
    <col min="2043" max="2043" width="14" style="225" customWidth="1"/>
    <col min="2044" max="2295" width="9" style="225"/>
    <col min="2296" max="2296" width="14.5" style="225" customWidth="1"/>
    <col min="2297" max="2297" width="11.5" style="225" customWidth="1"/>
    <col min="2298" max="2298" width="14.59765625" style="225" customWidth="1"/>
    <col min="2299" max="2299" width="14" style="225" customWidth="1"/>
    <col min="2300" max="2551" width="9" style="225"/>
    <col min="2552" max="2552" width="14.5" style="225" customWidth="1"/>
    <col min="2553" max="2553" width="11.5" style="225" customWidth="1"/>
    <col min="2554" max="2554" width="14.59765625" style="225" customWidth="1"/>
    <col min="2555" max="2555" width="14" style="225" customWidth="1"/>
    <col min="2556" max="2807" width="9" style="225"/>
    <col min="2808" max="2808" width="14.5" style="225" customWidth="1"/>
    <col min="2809" max="2809" width="11.5" style="225" customWidth="1"/>
    <col min="2810" max="2810" width="14.59765625" style="225" customWidth="1"/>
    <col min="2811" max="2811" width="14" style="225" customWidth="1"/>
    <col min="2812" max="3063" width="9" style="225"/>
    <col min="3064" max="3064" width="14.5" style="225" customWidth="1"/>
    <col min="3065" max="3065" width="11.5" style="225" customWidth="1"/>
    <col min="3066" max="3066" width="14.59765625" style="225" customWidth="1"/>
    <col min="3067" max="3067" width="14" style="225" customWidth="1"/>
    <col min="3068" max="3319" width="9" style="225"/>
    <col min="3320" max="3320" width="14.5" style="225" customWidth="1"/>
    <col min="3321" max="3321" width="11.5" style="225" customWidth="1"/>
    <col min="3322" max="3322" width="14.59765625" style="225" customWidth="1"/>
    <col min="3323" max="3323" width="14" style="225" customWidth="1"/>
    <col min="3324" max="3575" width="9" style="225"/>
    <col min="3576" max="3576" width="14.5" style="225" customWidth="1"/>
    <col min="3577" max="3577" width="11.5" style="225" customWidth="1"/>
    <col min="3578" max="3578" width="14.59765625" style="225" customWidth="1"/>
    <col min="3579" max="3579" width="14" style="225" customWidth="1"/>
    <col min="3580" max="3831" width="9" style="225"/>
    <col min="3832" max="3832" width="14.5" style="225" customWidth="1"/>
    <col min="3833" max="3833" width="11.5" style="225" customWidth="1"/>
    <col min="3834" max="3834" width="14.59765625" style="225" customWidth="1"/>
    <col min="3835" max="3835" width="14" style="225" customWidth="1"/>
    <col min="3836" max="4087" width="9" style="225"/>
    <col min="4088" max="4088" width="14.5" style="225" customWidth="1"/>
    <col min="4089" max="4089" width="11.5" style="225" customWidth="1"/>
    <col min="4090" max="4090" width="14.59765625" style="225" customWidth="1"/>
    <col min="4091" max="4091" width="14" style="225" customWidth="1"/>
    <col min="4092" max="4343" width="9" style="225"/>
    <col min="4344" max="4344" width="14.5" style="225" customWidth="1"/>
    <col min="4345" max="4345" width="11.5" style="225" customWidth="1"/>
    <col min="4346" max="4346" width="14.59765625" style="225" customWidth="1"/>
    <col min="4347" max="4347" width="14" style="225" customWidth="1"/>
    <col min="4348" max="4599" width="9" style="225"/>
    <col min="4600" max="4600" width="14.5" style="225" customWidth="1"/>
    <col min="4601" max="4601" width="11.5" style="225" customWidth="1"/>
    <col min="4602" max="4602" width="14.59765625" style="225" customWidth="1"/>
    <col min="4603" max="4603" width="14" style="225" customWidth="1"/>
    <col min="4604" max="4855" width="9" style="225"/>
    <col min="4856" max="4856" width="14.5" style="225" customWidth="1"/>
    <col min="4857" max="4857" width="11.5" style="225" customWidth="1"/>
    <col min="4858" max="4858" width="14.59765625" style="225" customWidth="1"/>
    <col min="4859" max="4859" width="14" style="225" customWidth="1"/>
    <col min="4860" max="5111" width="9" style="225"/>
    <col min="5112" max="5112" width="14.5" style="225" customWidth="1"/>
    <col min="5113" max="5113" width="11.5" style="225" customWidth="1"/>
    <col min="5114" max="5114" width="14.59765625" style="225" customWidth="1"/>
    <col min="5115" max="5115" width="14" style="225" customWidth="1"/>
    <col min="5116" max="5367" width="9" style="225"/>
    <col min="5368" max="5368" width="14.5" style="225" customWidth="1"/>
    <col min="5369" max="5369" width="11.5" style="225" customWidth="1"/>
    <col min="5370" max="5370" width="14.59765625" style="225" customWidth="1"/>
    <col min="5371" max="5371" width="14" style="225" customWidth="1"/>
    <col min="5372" max="5623" width="9" style="225"/>
    <col min="5624" max="5624" width="14.5" style="225" customWidth="1"/>
    <col min="5625" max="5625" width="11.5" style="225" customWidth="1"/>
    <col min="5626" max="5626" width="14.59765625" style="225" customWidth="1"/>
    <col min="5627" max="5627" width="14" style="225" customWidth="1"/>
    <col min="5628" max="5879" width="9" style="225"/>
    <col min="5880" max="5880" width="14.5" style="225" customWidth="1"/>
    <col min="5881" max="5881" width="11.5" style="225" customWidth="1"/>
    <col min="5882" max="5882" width="14.59765625" style="225" customWidth="1"/>
    <col min="5883" max="5883" width="14" style="225" customWidth="1"/>
    <col min="5884" max="6135" width="9" style="225"/>
    <col min="6136" max="6136" width="14.5" style="225" customWidth="1"/>
    <col min="6137" max="6137" width="11.5" style="225" customWidth="1"/>
    <col min="6138" max="6138" width="14.59765625" style="225" customWidth="1"/>
    <col min="6139" max="6139" width="14" style="225" customWidth="1"/>
    <col min="6140" max="6391" width="9" style="225"/>
    <col min="6392" max="6392" width="14.5" style="225" customWidth="1"/>
    <col min="6393" max="6393" width="11.5" style="225" customWidth="1"/>
    <col min="6394" max="6394" width="14.59765625" style="225" customWidth="1"/>
    <col min="6395" max="6395" width="14" style="225" customWidth="1"/>
    <col min="6396" max="6647" width="9" style="225"/>
    <col min="6648" max="6648" width="14.5" style="225" customWidth="1"/>
    <col min="6649" max="6649" width="11.5" style="225" customWidth="1"/>
    <col min="6650" max="6650" width="14.59765625" style="225" customWidth="1"/>
    <col min="6651" max="6651" width="14" style="225" customWidth="1"/>
    <col min="6652" max="6903" width="9" style="225"/>
    <col min="6904" max="6904" width="14.5" style="225" customWidth="1"/>
    <col min="6905" max="6905" width="11.5" style="225" customWidth="1"/>
    <col min="6906" max="6906" width="14.59765625" style="225" customWidth="1"/>
    <col min="6907" max="6907" width="14" style="225" customWidth="1"/>
    <col min="6908" max="7159" width="9" style="225"/>
    <col min="7160" max="7160" width="14.5" style="225" customWidth="1"/>
    <col min="7161" max="7161" width="11.5" style="225" customWidth="1"/>
    <col min="7162" max="7162" width="14.59765625" style="225" customWidth="1"/>
    <col min="7163" max="7163" width="14" style="225" customWidth="1"/>
    <col min="7164" max="7415" width="9" style="225"/>
    <col min="7416" max="7416" width="14.5" style="225" customWidth="1"/>
    <col min="7417" max="7417" width="11.5" style="225" customWidth="1"/>
    <col min="7418" max="7418" width="14.59765625" style="225" customWidth="1"/>
    <col min="7419" max="7419" width="14" style="225" customWidth="1"/>
    <col min="7420" max="7671" width="9" style="225"/>
    <col min="7672" max="7672" width="14.5" style="225" customWidth="1"/>
    <col min="7673" max="7673" width="11.5" style="225" customWidth="1"/>
    <col min="7674" max="7674" width="14.59765625" style="225" customWidth="1"/>
    <col min="7675" max="7675" width="14" style="225" customWidth="1"/>
    <col min="7676" max="7927" width="9" style="225"/>
    <col min="7928" max="7928" width="14.5" style="225" customWidth="1"/>
    <col min="7929" max="7929" width="11.5" style="225" customWidth="1"/>
    <col min="7930" max="7930" width="14.59765625" style="225" customWidth="1"/>
    <col min="7931" max="7931" width="14" style="225" customWidth="1"/>
    <col min="7932" max="8183" width="9" style="225"/>
    <col min="8184" max="8184" width="14.5" style="225" customWidth="1"/>
    <col min="8185" max="8185" width="11.5" style="225" customWidth="1"/>
    <col min="8186" max="8186" width="14.59765625" style="225" customWidth="1"/>
    <col min="8187" max="8187" width="14" style="225" customWidth="1"/>
    <col min="8188" max="8439" width="9" style="225"/>
    <col min="8440" max="8440" width="14.5" style="225" customWidth="1"/>
    <col min="8441" max="8441" width="11.5" style="225" customWidth="1"/>
    <col min="8442" max="8442" width="14.59765625" style="225" customWidth="1"/>
    <col min="8443" max="8443" width="14" style="225" customWidth="1"/>
    <col min="8444" max="8695" width="9" style="225"/>
    <col min="8696" max="8696" width="14.5" style="225" customWidth="1"/>
    <col min="8697" max="8697" width="11.5" style="225" customWidth="1"/>
    <col min="8698" max="8698" width="14.59765625" style="225" customWidth="1"/>
    <col min="8699" max="8699" width="14" style="225" customWidth="1"/>
    <col min="8700" max="8951" width="9" style="225"/>
    <col min="8952" max="8952" width="14.5" style="225" customWidth="1"/>
    <col min="8953" max="8953" width="11.5" style="225" customWidth="1"/>
    <col min="8954" max="8954" width="14.59765625" style="225" customWidth="1"/>
    <col min="8955" max="8955" width="14" style="225" customWidth="1"/>
    <col min="8956" max="9207" width="9" style="225"/>
    <col min="9208" max="9208" width="14.5" style="225" customWidth="1"/>
    <col min="9209" max="9209" width="11.5" style="225" customWidth="1"/>
    <col min="9210" max="9210" width="14.59765625" style="225" customWidth="1"/>
    <col min="9211" max="9211" width="14" style="225" customWidth="1"/>
    <col min="9212" max="9463" width="9" style="225"/>
    <col min="9464" max="9464" width="14.5" style="225" customWidth="1"/>
    <col min="9465" max="9465" width="11.5" style="225" customWidth="1"/>
    <col min="9466" max="9466" width="14.59765625" style="225" customWidth="1"/>
    <col min="9467" max="9467" width="14" style="225" customWidth="1"/>
    <col min="9468" max="9719" width="9" style="225"/>
    <col min="9720" max="9720" width="14.5" style="225" customWidth="1"/>
    <col min="9721" max="9721" width="11.5" style="225" customWidth="1"/>
    <col min="9722" max="9722" width="14.59765625" style="225" customWidth="1"/>
    <col min="9723" max="9723" width="14" style="225" customWidth="1"/>
    <col min="9724" max="9975" width="9" style="225"/>
    <col min="9976" max="9976" width="14.5" style="225" customWidth="1"/>
    <col min="9977" max="9977" width="11.5" style="225" customWidth="1"/>
    <col min="9978" max="9978" width="14.59765625" style="225" customWidth="1"/>
    <col min="9979" max="9979" width="14" style="225" customWidth="1"/>
    <col min="9980" max="10231" width="9" style="225"/>
    <col min="10232" max="10232" width="14.5" style="225" customWidth="1"/>
    <col min="10233" max="10233" width="11.5" style="225" customWidth="1"/>
    <col min="10234" max="10234" width="14.59765625" style="225" customWidth="1"/>
    <col min="10235" max="10235" width="14" style="225" customWidth="1"/>
    <col min="10236" max="10487" width="9" style="225"/>
    <col min="10488" max="10488" width="14.5" style="225" customWidth="1"/>
    <col min="10489" max="10489" width="11.5" style="225" customWidth="1"/>
    <col min="10490" max="10490" width="14.59765625" style="225" customWidth="1"/>
    <col min="10491" max="10491" width="14" style="225" customWidth="1"/>
    <col min="10492" max="10743" width="9" style="225"/>
    <col min="10744" max="10744" width="14.5" style="225" customWidth="1"/>
    <col min="10745" max="10745" width="11.5" style="225" customWidth="1"/>
    <col min="10746" max="10746" width="14.59765625" style="225" customWidth="1"/>
    <col min="10747" max="10747" width="14" style="225" customWidth="1"/>
    <col min="10748" max="10999" width="9" style="225"/>
    <col min="11000" max="11000" width="14.5" style="225" customWidth="1"/>
    <col min="11001" max="11001" width="11.5" style="225" customWidth="1"/>
    <col min="11002" max="11002" width="14.59765625" style="225" customWidth="1"/>
    <col min="11003" max="11003" width="14" style="225" customWidth="1"/>
    <col min="11004" max="11255" width="9" style="225"/>
    <col min="11256" max="11256" width="14.5" style="225" customWidth="1"/>
    <col min="11257" max="11257" width="11.5" style="225" customWidth="1"/>
    <col min="11258" max="11258" width="14.59765625" style="225" customWidth="1"/>
    <col min="11259" max="11259" width="14" style="225" customWidth="1"/>
    <col min="11260" max="11511" width="9" style="225"/>
    <col min="11512" max="11512" width="14.5" style="225" customWidth="1"/>
    <col min="11513" max="11513" width="11.5" style="225" customWidth="1"/>
    <col min="11514" max="11514" width="14.59765625" style="225" customWidth="1"/>
    <col min="11515" max="11515" width="14" style="225" customWidth="1"/>
    <col min="11516" max="11767" width="9" style="225"/>
    <col min="11768" max="11768" width="14.5" style="225" customWidth="1"/>
    <col min="11769" max="11769" width="11.5" style="225" customWidth="1"/>
    <col min="11770" max="11770" width="14.59765625" style="225" customWidth="1"/>
    <col min="11771" max="11771" width="14" style="225" customWidth="1"/>
    <col min="11772" max="12023" width="9" style="225"/>
    <col min="12024" max="12024" width="14.5" style="225" customWidth="1"/>
    <col min="12025" max="12025" width="11.5" style="225" customWidth="1"/>
    <col min="12026" max="12026" width="14.59765625" style="225" customWidth="1"/>
    <col min="12027" max="12027" width="14" style="225" customWidth="1"/>
    <col min="12028" max="12279" width="9" style="225"/>
    <col min="12280" max="12280" width="14.5" style="225" customWidth="1"/>
    <col min="12281" max="12281" width="11.5" style="225" customWidth="1"/>
    <col min="12282" max="12282" width="14.59765625" style="225" customWidth="1"/>
    <col min="12283" max="12283" width="14" style="225" customWidth="1"/>
    <col min="12284" max="12535" width="9" style="225"/>
    <col min="12536" max="12536" width="14.5" style="225" customWidth="1"/>
    <col min="12537" max="12537" width="11.5" style="225" customWidth="1"/>
    <col min="12538" max="12538" width="14.59765625" style="225" customWidth="1"/>
    <col min="12539" max="12539" width="14" style="225" customWidth="1"/>
    <col min="12540" max="12791" width="9" style="225"/>
    <col min="12792" max="12792" width="14.5" style="225" customWidth="1"/>
    <col min="12793" max="12793" width="11.5" style="225" customWidth="1"/>
    <col min="12794" max="12794" width="14.59765625" style="225" customWidth="1"/>
    <col min="12795" max="12795" width="14" style="225" customWidth="1"/>
    <col min="12796" max="13047" width="9" style="225"/>
    <col min="13048" max="13048" width="14.5" style="225" customWidth="1"/>
    <col min="13049" max="13049" width="11.5" style="225" customWidth="1"/>
    <col min="13050" max="13050" width="14.59765625" style="225" customWidth="1"/>
    <col min="13051" max="13051" width="14" style="225" customWidth="1"/>
    <col min="13052" max="13303" width="9" style="225"/>
    <col min="13304" max="13304" width="14.5" style="225" customWidth="1"/>
    <col min="13305" max="13305" width="11.5" style="225" customWidth="1"/>
    <col min="13306" max="13306" width="14.59765625" style="225" customWidth="1"/>
    <col min="13307" max="13307" width="14" style="225" customWidth="1"/>
    <col min="13308" max="13559" width="9" style="225"/>
    <col min="13560" max="13560" width="14.5" style="225" customWidth="1"/>
    <col min="13561" max="13561" width="11.5" style="225" customWidth="1"/>
    <col min="13562" max="13562" width="14.59765625" style="225" customWidth="1"/>
    <col min="13563" max="13563" width="14" style="225" customWidth="1"/>
    <col min="13564" max="13815" width="9" style="225"/>
    <col min="13816" max="13816" width="14.5" style="225" customWidth="1"/>
    <col min="13817" max="13817" width="11.5" style="225" customWidth="1"/>
    <col min="13818" max="13818" width="14.59765625" style="225" customWidth="1"/>
    <col min="13819" max="13819" width="14" style="225" customWidth="1"/>
    <col min="13820" max="14071" width="9" style="225"/>
    <col min="14072" max="14072" width="14.5" style="225" customWidth="1"/>
    <col min="14073" max="14073" width="11.5" style="225" customWidth="1"/>
    <col min="14074" max="14074" width="14.59765625" style="225" customWidth="1"/>
    <col min="14075" max="14075" width="14" style="225" customWidth="1"/>
    <col min="14076" max="14327" width="9" style="225"/>
    <col min="14328" max="14328" width="14.5" style="225" customWidth="1"/>
    <col min="14329" max="14329" width="11.5" style="225" customWidth="1"/>
    <col min="14330" max="14330" width="14.59765625" style="225" customWidth="1"/>
    <col min="14331" max="14331" width="14" style="225" customWidth="1"/>
    <col min="14332" max="14583" width="9" style="225"/>
    <col min="14584" max="14584" width="14.5" style="225" customWidth="1"/>
    <col min="14585" max="14585" width="11.5" style="225" customWidth="1"/>
    <col min="14586" max="14586" width="14.59765625" style="225" customWidth="1"/>
    <col min="14587" max="14587" width="14" style="225" customWidth="1"/>
    <col min="14588" max="14839" width="9" style="225"/>
    <col min="14840" max="14840" width="14.5" style="225" customWidth="1"/>
    <col min="14841" max="14841" width="11.5" style="225" customWidth="1"/>
    <col min="14842" max="14842" width="14.59765625" style="225" customWidth="1"/>
    <col min="14843" max="14843" width="14" style="225" customWidth="1"/>
    <col min="14844" max="15095" width="9" style="225"/>
    <col min="15096" max="15096" width="14.5" style="225" customWidth="1"/>
    <col min="15097" max="15097" width="11.5" style="225" customWidth="1"/>
    <col min="15098" max="15098" width="14.59765625" style="225" customWidth="1"/>
    <col min="15099" max="15099" width="14" style="225" customWidth="1"/>
    <col min="15100" max="15351" width="9" style="225"/>
    <col min="15352" max="15352" width="14.5" style="225" customWidth="1"/>
    <col min="15353" max="15353" width="11.5" style="225" customWidth="1"/>
    <col min="15354" max="15354" width="14.59765625" style="225" customWidth="1"/>
    <col min="15355" max="15355" width="14" style="225" customWidth="1"/>
    <col min="15356" max="15607" width="9" style="225"/>
    <col min="15608" max="15608" width="14.5" style="225" customWidth="1"/>
    <col min="15609" max="15609" width="11.5" style="225" customWidth="1"/>
    <col min="15610" max="15610" width="14.59765625" style="225" customWidth="1"/>
    <col min="15611" max="15611" width="14" style="225" customWidth="1"/>
    <col min="15612" max="15863" width="9" style="225"/>
    <col min="15864" max="15864" width="14.5" style="225" customWidth="1"/>
    <col min="15865" max="15865" width="11.5" style="225" customWidth="1"/>
    <col min="15866" max="15866" width="14.59765625" style="225" customWidth="1"/>
    <col min="15867" max="15867" width="14" style="225" customWidth="1"/>
    <col min="15868" max="16119" width="9" style="225"/>
    <col min="16120" max="16120" width="14.5" style="225" customWidth="1"/>
    <col min="16121" max="16121" width="11.5" style="225" customWidth="1"/>
    <col min="16122" max="16122" width="14.59765625" style="225" customWidth="1"/>
    <col min="16123" max="16123" width="14" style="225" customWidth="1"/>
    <col min="16124" max="16379" width="9" style="225"/>
    <col min="16380" max="16384" width="9" style="225" customWidth="1"/>
  </cols>
  <sheetData>
    <row r="1" spans="1:5" ht="79.5" customHeight="1">
      <c r="A1" s="243" t="s">
        <v>0</v>
      </c>
      <c r="B1" s="244"/>
      <c r="C1" s="244"/>
      <c r="D1" s="244"/>
      <c r="E1" s="244"/>
    </row>
    <row r="2" spans="1:5" ht="35.4" customHeight="1">
      <c r="A2" s="239" t="s">
        <v>1</v>
      </c>
      <c r="B2" s="240"/>
      <c r="C2" s="241" t="e">
        <f>#REF!</f>
        <v>#REF!</v>
      </c>
      <c r="D2" s="245"/>
      <c r="E2" s="246"/>
    </row>
    <row r="3" spans="1:5" ht="28.5" customHeight="1">
      <c r="A3" s="239" t="s">
        <v>2</v>
      </c>
      <c r="B3" s="247"/>
      <c r="C3" s="241">
        <f>活动!H73</f>
        <v>1019598.6112</v>
      </c>
      <c r="D3" s="245"/>
      <c r="E3" s="246"/>
    </row>
    <row r="4" spans="1:5" ht="28.5" customHeight="1">
      <c r="A4" s="239" t="s">
        <v>3</v>
      </c>
      <c r="B4" s="240"/>
      <c r="C4" s="241" t="e">
        <f>SUM(C2:E3)</f>
        <v>#REF!</v>
      </c>
      <c r="D4" s="242"/>
      <c r="E4" s="240"/>
    </row>
  </sheetData>
  <mergeCells count="7">
    <mergeCell ref="A4:B4"/>
    <mergeCell ref="C4:E4"/>
    <mergeCell ref="A1:E1"/>
    <mergeCell ref="A2:B2"/>
    <mergeCell ref="C2:E2"/>
    <mergeCell ref="A3:B3"/>
    <mergeCell ref="C3:E3"/>
  </mergeCells>
  <phoneticPr fontId="57" type="noConversion"/>
  <pageMargins left="0.7" right="0.7" top="0.75" bottom="0.75" header="0.3" footer="0.3"/>
  <pageSetup paperSize="9" scale="5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4"/>
  <sheetViews>
    <sheetView tabSelected="1" topLeftCell="A16" zoomScale="80" zoomScaleNormal="80" workbookViewId="0">
      <selection activeCell="D27" sqref="D27"/>
    </sheetView>
  </sheetViews>
  <sheetFormatPr defaultColWidth="19.59765625" defaultRowHeight="13.2"/>
  <cols>
    <col min="1" max="1" width="66" style="196" customWidth="1"/>
    <col min="2" max="2" width="22.5" style="197" customWidth="1"/>
    <col min="3" max="3" width="32.09765625" style="197" customWidth="1"/>
    <col min="4" max="4" width="8.3984375" style="192" customWidth="1"/>
    <col min="5" max="7" width="12.09765625" style="218" customWidth="1"/>
    <col min="8" max="8" width="65" style="198" customWidth="1"/>
    <col min="9" max="16384" width="19.59765625" style="196"/>
  </cols>
  <sheetData>
    <row r="1" spans="1:8" s="191" customFormat="1" ht="32.25" customHeight="1">
      <c r="A1" s="215" t="s">
        <v>4</v>
      </c>
      <c r="B1" s="251" t="s">
        <v>211</v>
      </c>
      <c r="C1" s="252"/>
      <c r="D1" s="252"/>
      <c r="E1" s="252"/>
      <c r="F1" s="252"/>
      <c r="G1" s="252"/>
      <c r="H1" s="252"/>
    </row>
    <row r="2" spans="1:8" s="191" customFormat="1">
      <c r="A2" s="216" t="s">
        <v>5</v>
      </c>
      <c r="B2" s="252"/>
      <c r="C2" s="252"/>
      <c r="D2" s="252"/>
      <c r="E2" s="252"/>
      <c r="F2" s="252"/>
      <c r="G2" s="252"/>
      <c r="H2" s="252"/>
    </row>
    <row r="3" spans="1:8" s="191" customFormat="1">
      <c r="A3" s="216" t="s">
        <v>6</v>
      </c>
      <c r="B3" s="252"/>
      <c r="C3" s="252"/>
      <c r="D3" s="252"/>
      <c r="E3" s="252"/>
      <c r="F3" s="252"/>
      <c r="G3" s="252"/>
      <c r="H3" s="252"/>
    </row>
    <row r="4" spans="1:8" s="191" customFormat="1" ht="9.75" customHeight="1">
      <c r="A4" s="216" t="s">
        <v>7</v>
      </c>
      <c r="B4" s="252"/>
      <c r="C4" s="252"/>
      <c r="D4" s="252"/>
      <c r="E4" s="252"/>
      <c r="F4" s="252"/>
      <c r="G4" s="252"/>
      <c r="H4" s="252"/>
    </row>
    <row r="5" spans="1:8" s="191" customFormat="1">
      <c r="A5" s="217" t="s">
        <v>8</v>
      </c>
      <c r="B5" s="253"/>
      <c r="C5" s="253"/>
      <c r="D5" s="253"/>
      <c r="E5" s="253"/>
      <c r="F5" s="253"/>
      <c r="G5" s="253"/>
      <c r="H5" s="253"/>
    </row>
    <row r="6" spans="1:8" s="192" customFormat="1">
      <c r="A6" s="265" t="s">
        <v>9</v>
      </c>
      <c r="B6" s="265"/>
      <c r="C6" s="199" t="s">
        <v>10</v>
      </c>
      <c r="D6" s="231" t="s">
        <v>11</v>
      </c>
      <c r="E6" s="219" t="s">
        <v>12</v>
      </c>
      <c r="F6" s="219" t="s">
        <v>13</v>
      </c>
      <c r="G6" s="219" t="s">
        <v>14</v>
      </c>
      <c r="H6" s="200" t="s">
        <v>15</v>
      </c>
    </row>
    <row r="7" spans="1:8" s="192" customFormat="1" ht="16.2">
      <c r="A7" s="266" t="s">
        <v>16</v>
      </c>
      <c r="B7" s="267"/>
      <c r="C7" s="267"/>
      <c r="D7" s="267"/>
      <c r="E7" s="267"/>
      <c r="F7" s="267"/>
      <c r="G7" s="267"/>
      <c r="H7" s="268"/>
    </row>
    <row r="8" spans="1:8" s="193" customFormat="1" ht="117" customHeight="1">
      <c r="A8" s="259" t="s">
        <v>17</v>
      </c>
      <c r="B8" s="263" t="s">
        <v>18</v>
      </c>
      <c r="C8" s="201" t="s">
        <v>219</v>
      </c>
      <c r="D8" s="233">
        <v>700</v>
      </c>
      <c r="E8" s="220">
        <v>1</v>
      </c>
      <c r="F8" s="220">
        <v>4</v>
      </c>
      <c r="G8" s="220">
        <f t="shared" ref="G8:G25" si="0">D8*E8*F8</f>
        <v>2800</v>
      </c>
      <c r="H8" s="226" t="s">
        <v>212</v>
      </c>
    </row>
    <row r="9" spans="1:8" s="193" customFormat="1" ht="117" customHeight="1">
      <c r="A9" s="259"/>
      <c r="B9" s="263"/>
      <c r="C9" s="201" t="s">
        <v>220</v>
      </c>
      <c r="D9" s="233">
        <v>64</v>
      </c>
      <c r="E9" s="220">
        <v>1</v>
      </c>
      <c r="F9" s="220">
        <v>6</v>
      </c>
      <c r="G9" s="220">
        <f t="shared" si="0"/>
        <v>384</v>
      </c>
      <c r="H9" s="202" t="s">
        <v>221</v>
      </c>
    </row>
    <row r="10" spans="1:8" s="193" customFormat="1" ht="34.200000000000003" customHeight="1">
      <c r="A10" s="259"/>
      <c r="B10" s="263"/>
      <c r="C10" s="201" t="s">
        <v>217</v>
      </c>
      <c r="D10" s="233">
        <v>750</v>
      </c>
      <c r="E10" s="220">
        <v>2</v>
      </c>
      <c r="F10" s="220">
        <v>4</v>
      </c>
      <c r="G10" s="220">
        <f t="shared" si="0"/>
        <v>6000</v>
      </c>
      <c r="H10" s="202"/>
    </row>
    <row r="11" spans="1:8" s="193" customFormat="1" ht="66.599999999999994" customHeight="1">
      <c r="A11" s="259"/>
      <c r="B11" s="263"/>
      <c r="C11" s="201" t="s">
        <v>19</v>
      </c>
      <c r="D11" s="233">
        <v>320</v>
      </c>
      <c r="E11" s="220">
        <v>1</v>
      </c>
      <c r="F11" s="220">
        <v>18</v>
      </c>
      <c r="G11" s="220">
        <f t="shared" si="0"/>
        <v>5760</v>
      </c>
      <c r="H11" s="203" t="s">
        <v>216</v>
      </c>
    </row>
    <row r="12" spans="1:8" s="193" customFormat="1" ht="38.4" customHeight="1">
      <c r="A12" s="259"/>
      <c r="B12" s="263"/>
      <c r="C12" s="201" t="s">
        <v>218</v>
      </c>
      <c r="D12" s="233">
        <v>320</v>
      </c>
      <c r="E12" s="220">
        <v>1</v>
      </c>
      <c r="F12" s="220">
        <v>5</v>
      </c>
      <c r="G12" s="220">
        <f t="shared" si="0"/>
        <v>1600</v>
      </c>
      <c r="H12" s="202"/>
    </row>
    <row r="13" spans="1:8" s="193" customFormat="1" ht="113.4" customHeight="1">
      <c r="A13" s="259"/>
      <c r="B13" s="263"/>
      <c r="C13" s="201" t="s">
        <v>20</v>
      </c>
      <c r="D13" s="233">
        <v>900</v>
      </c>
      <c r="E13" s="220">
        <v>1</v>
      </c>
      <c r="F13" s="220">
        <v>3</v>
      </c>
      <c r="G13" s="220">
        <f t="shared" si="0"/>
        <v>2700</v>
      </c>
      <c r="H13" s="203" t="s">
        <v>21</v>
      </c>
    </row>
    <row r="14" spans="1:8" s="193" customFormat="1" ht="113.4" customHeight="1">
      <c r="A14" s="259"/>
      <c r="B14" s="263"/>
      <c r="C14" s="201" t="s">
        <v>224</v>
      </c>
      <c r="D14" s="233">
        <v>264</v>
      </c>
      <c r="E14" s="220">
        <v>1</v>
      </c>
      <c r="F14" s="220">
        <v>3</v>
      </c>
      <c r="G14" s="220">
        <f t="shared" ref="G14" si="1">D14*E14*F14</f>
        <v>792</v>
      </c>
      <c r="H14" s="202" t="s">
        <v>225</v>
      </c>
    </row>
    <row r="15" spans="1:8" s="193" customFormat="1" ht="33.6" customHeight="1">
      <c r="A15" s="259"/>
      <c r="B15" s="263"/>
      <c r="C15" s="201" t="s">
        <v>22</v>
      </c>
      <c r="D15" s="233">
        <v>736</v>
      </c>
      <c r="E15" s="220">
        <v>1</v>
      </c>
      <c r="F15" s="220">
        <v>5</v>
      </c>
      <c r="G15" s="220">
        <f t="shared" si="0"/>
        <v>3680</v>
      </c>
      <c r="H15" s="203"/>
    </row>
    <row r="16" spans="1:8" s="193" customFormat="1" ht="24.6" customHeight="1">
      <c r="A16" s="259"/>
      <c r="B16" s="263"/>
      <c r="C16" s="204" t="s">
        <v>23</v>
      </c>
      <c r="D16" s="233">
        <v>15000</v>
      </c>
      <c r="E16" s="220">
        <v>2</v>
      </c>
      <c r="F16" s="220">
        <v>1</v>
      </c>
      <c r="G16" s="220">
        <f t="shared" si="0"/>
        <v>30000</v>
      </c>
      <c r="H16" s="228" t="s">
        <v>213</v>
      </c>
    </row>
    <row r="17" spans="1:8" s="193" customFormat="1" ht="24.6" customHeight="1">
      <c r="A17" s="260" t="s">
        <v>24</v>
      </c>
      <c r="B17" s="261" t="s">
        <v>25</v>
      </c>
      <c r="C17" s="206" t="s">
        <v>26</v>
      </c>
      <c r="D17" s="234">
        <v>128</v>
      </c>
      <c r="E17" s="220">
        <v>1</v>
      </c>
      <c r="F17" s="220">
        <v>9</v>
      </c>
      <c r="G17" s="220">
        <f t="shared" si="0"/>
        <v>1152</v>
      </c>
      <c r="H17" s="202"/>
    </row>
    <row r="18" spans="1:8" s="193" customFormat="1" ht="24.6" customHeight="1">
      <c r="A18" s="260"/>
      <c r="B18" s="264"/>
      <c r="C18" s="206" t="s">
        <v>27</v>
      </c>
      <c r="D18" s="234">
        <v>88</v>
      </c>
      <c r="E18" s="220">
        <v>1</v>
      </c>
      <c r="F18" s="220">
        <v>22</v>
      </c>
      <c r="G18" s="220">
        <f t="shared" si="0"/>
        <v>1936</v>
      </c>
      <c r="H18" s="202"/>
    </row>
    <row r="19" spans="1:8" s="193" customFormat="1" ht="24.6" customHeight="1">
      <c r="A19" s="261" t="s">
        <v>28</v>
      </c>
      <c r="B19" s="302" t="s">
        <v>222</v>
      </c>
      <c r="C19" s="206" t="s">
        <v>223</v>
      </c>
      <c r="D19" s="234">
        <v>60</v>
      </c>
      <c r="E19" s="220">
        <v>1</v>
      </c>
      <c r="F19" s="220">
        <v>1</v>
      </c>
      <c r="G19" s="220">
        <f t="shared" si="0"/>
        <v>60</v>
      </c>
      <c r="H19" s="202"/>
    </row>
    <row r="20" spans="1:8" s="194" customFormat="1" ht="24.6" customHeight="1">
      <c r="A20" s="262"/>
      <c r="B20" s="205" t="s">
        <v>29</v>
      </c>
      <c r="C20" s="206" t="s">
        <v>30</v>
      </c>
      <c r="D20" s="234">
        <v>198</v>
      </c>
      <c r="E20" s="220">
        <v>1</v>
      </c>
      <c r="F20" s="220">
        <v>4</v>
      </c>
      <c r="G20" s="220">
        <f t="shared" si="0"/>
        <v>792</v>
      </c>
      <c r="H20" s="202"/>
    </row>
    <row r="21" spans="1:8" s="194" customFormat="1" ht="24.6" customHeight="1">
      <c r="A21" s="262"/>
      <c r="B21" s="205" t="s">
        <v>31</v>
      </c>
      <c r="C21" s="206" t="s">
        <v>32</v>
      </c>
      <c r="D21" s="234">
        <v>124</v>
      </c>
      <c r="E21" s="221">
        <v>1</v>
      </c>
      <c r="F21" s="221">
        <v>40</v>
      </c>
      <c r="G21" s="220">
        <f t="shared" si="0"/>
        <v>4960</v>
      </c>
      <c r="H21" s="202"/>
    </row>
    <row r="22" spans="1:8" s="194" customFormat="1" ht="24.6" customHeight="1">
      <c r="A22" s="262"/>
      <c r="B22" s="205" t="s">
        <v>33</v>
      </c>
      <c r="C22" s="206" t="s">
        <v>30</v>
      </c>
      <c r="D22" s="234">
        <v>198</v>
      </c>
      <c r="E22" s="220">
        <v>1</v>
      </c>
      <c r="F22" s="220">
        <v>30</v>
      </c>
      <c r="G22" s="220">
        <f t="shared" si="0"/>
        <v>5940</v>
      </c>
      <c r="H22" s="202"/>
    </row>
    <row r="23" spans="1:8" s="194" customFormat="1" ht="24.6" customHeight="1">
      <c r="A23" s="262"/>
      <c r="B23" s="205" t="s">
        <v>34</v>
      </c>
      <c r="C23" s="206" t="s">
        <v>32</v>
      </c>
      <c r="D23" s="234">
        <v>90</v>
      </c>
      <c r="E23" s="220">
        <v>1</v>
      </c>
      <c r="F23" s="220">
        <v>35</v>
      </c>
      <c r="G23" s="220">
        <f t="shared" si="0"/>
        <v>3150</v>
      </c>
      <c r="H23" s="202"/>
    </row>
    <row r="24" spans="1:8" s="194" customFormat="1" ht="24.6" customHeight="1">
      <c r="A24" s="262"/>
      <c r="B24" s="205" t="s">
        <v>226</v>
      </c>
      <c r="C24" s="206" t="s">
        <v>227</v>
      </c>
      <c r="D24" s="234">
        <v>100</v>
      </c>
      <c r="E24" s="220">
        <v>1</v>
      </c>
      <c r="F24" s="220">
        <v>1</v>
      </c>
      <c r="G24" s="220">
        <f t="shared" si="0"/>
        <v>100</v>
      </c>
      <c r="H24" s="202"/>
    </row>
    <row r="25" spans="1:8" s="194" customFormat="1" ht="24.6" customHeight="1">
      <c r="A25" s="264"/>
      <c r="B25" s="205" t="s">
        <v>35</v>
      </c>
      <c r="C25" s="206" t="s">
        <v>30</v>
      </c>
      <c r="D25" s="234">
        <v>500</v>
      </c>
      <c r="E25" s="220">
        <v>1</v>
      </c>
      <c r="F25" s="220">
        <v>40</v>
      </c>
      <c r="G25" s="220">
        <f t="shared" si="0"/>
        <v>20000</v>
      </c>
      <c r="H25" s="202"/>
    </row>
    <row r="26" spans="1:8" s="195" customFormat="1" ht="15" customHeight="1">
      <c r="A26" s="269" t="s">
        <v>36</v>
      </c>
      <c r="B26" s="269"/>
      <c r="C26" s="269"/>
      <c r="D26" s="269"/>
      <c r="E26" s="269"/>
      <c r="F26" s="269"/>
      <c r="G26" s="207"/>
      <c r="H26" s="208"/>
    </row>
    <row r="27" spans="1:8" s="193" customFormat="1" ht="29.4" customHeight="1">
      <c r="A27" s="270" t="s">
        <v>37</v>
      </c>
      <c r="B27" s="271"/>
      <c r="C27" s="204" t="s">
        <v>38</v>
      </c>
      <c r="D27" s="233">
        <v>378</v>
      </c>
      <c r="E27" s="220">
        <v>2</v>
      </c>
      <c r="F27" s="220">
        <v>5</v>
      </c>
      <c r="G27" s="220">
        <f>D27*E27*F27</f>
        <v>3780</v>
      </c>
      <c r="H27" s="209"/>
    </row>
    <row r="28" spans="1:8" s="193" customFormat="1" ht="16.2">
      <c r="A28" s="210" t="s">
        <v>39</v>
      </c>
      <c r="B28" s="211"/>
      <c r="C28" s="211"/>
      <c r="D28" s="235"/>
      <c r="E28" s="211"/>
      <c r="F28" s="211"/>
      <c r="G28" s="211"/>
      <c r="H28" s="212"/>
    </row>
    <row r="29" spans="1:8" s="193" customFormat="1" ht="28.2" customHeight="1">
      <c r="A29" s="270" t="s">
        <v>40</v>
      </c>
      <c r="B29" s="271"/>
      <c r="C29" s="204"/>
      <c r="D29" s="233">
        <v>1000</v>
      </c>
      <c r="E29" s="222">
        <v>4</v>
      </c>
      <c r="F29" s="222">
        <v>2</v>
      </c>
      <c r="G29" s="223">
        <f>D29*E29*F29</f>
        <v>8000</v>
      </c>
      <c r="H29" s="227" t="s">
        <v>214</v>
      </c>
    </row>
    <row r="30" spans="1:8" s="193" customFormat="1" ht="16.2">
      <c r="A30" s="210" t="s">
        <v>41</v>
      </c>
      <c r="B30" s="211"/>
      <c r="C30" s="211"/>
      <c r="D30" s="235"/>
      <c r="E30" s="211"/>
      <c r="F30" s="211"/>
      <c r="G30" s="211"/>
      <c r="H30" s="212"/>
    </row>
    <row r="31" spans="1:8" s="193" customFormat="1" ht="26.4" customHeight="1">
      <c r="A31" s="254" t="s">
        <v>42</v>
      </c>
      <c r="B31" s="255"/>
      <c r="C31" s="213"/>
      <c r="D31" s="236">
        <v>500</v>
      </c>
      <c r="E31" s="230">
        <v>1</v>
      </c>
      <c r="F31" s="230">
        <v>24</v>
      </c>
      <c r="G31" s="229">
        <f>D31*E31*F31</f>
        <v>12000</v>
      </c>
      <c r="H31" s="232" t="s">
        <v>215</v>
      </c>
    </row>
    <row r="32" spans="1:8">
      <c r="A32" s="256" t="s">
        <v>43</v>
      </c>
      <c r="B32" s="256"/>
      <c r="C32" s="256"/>
      <c r="D32" s="256"/>
      <c r="E32" s="256"/>
      <c r="F32" s="256"/>
      <c r="G32" s="224">
        <f>SUM(G8:G31)</f>
        <v>115586</v>
      </c>
      <c r="H32" s="248"/>
    </row>
    <row r="33" spans="1:8">
      <c r="A33" s="257" t="s">
        <v>44</v>
      </c>
      <c r="B33" s="257"/>
      <c r="C33" s="257"/>
      <c r="D33" s="257"/>
      <c r="E33" s="257"/>
      <c r="F33" s="257"/>
      <c r="G33" s="214">
        <f>G32*0.1</f>
        <v>11558.6</v>
      </c>
      <c r="H33" s="249"/>
    </row>
    <row r="34" spans="1:8" s="237" customFormat="1">
      <c r="A34" s="258" t="s">
        <v>45</v>
      </c>
      <c r="B34" s="258"/>
      <c r="C34" s="258"/>
      <c r="D34" s="258"/>
      <c r="E34" s="258"/>
      <c r="F34" s="258"/>
      <c r="G34" s="238">
        <f>G32+G33</f>
        <v>127144.6</v>
      </c>
      <c r="H34" s="250"/>
    </row>
  </sheetData>
  <mergeCells count="16">
    <mergeCell ref="A19:A25"/>
    <mergeCell ref="H32:H34"/>
    <mergeCell ref="B1:H5"/>
    <mergeCell ref="A31:B31"/>
    <mergeCell ref="A32:F32"/>
    <mergeCell ref="A33:F33"/>
    <mergeCell ref="A34:F34"/>
    <mergeCell ref="A8:A16"/>
    <mergeCell ref="A17:A18"/>
    <mergeCell ref="B8:B16"/>
    <mergeCell ref="B17:B18"/>
    <mergeCell ref="A6:B6"/>
    <mergeCell ref="A7:H7"/>
    <mergeCell ref="A26:F26"/>
    <mergeCell ref="A27:B27"/>
    <mergeCell ref="A29:B29"/>
  </mergeCells>
  <phoneticPr fontId="57"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I73"/>
  <sheetViews>
    <sheetView showGridLines="0" view="pageBreakPreview" zoomScale="85" zoomScaleNormal="80" zoomScaleSheetLayoutView="85" workbookViewId="0">
      <selection activeCell="B2" sqref="B2:I2"/>
    </sheetView>
  </sheetViews>
  <sheetFormatPr defaultColWidth="14" defaultRowHeight="15"/>
  <cols>
    <col min="1" max="1" width="3" style="77" customWidth="1"/>
    <col min="2" max="2" width="3.5" style="77" customWidth="1"/>
    <col min="3" max="3" width="35" style="77" customWidth="1"/>
    <col min="4" max="4" width="4.8984375" style="77" customWidth="1"/>
    <col min="5" max="5" width="7.5" style="77" customWidth="1"/>
    <col min="6" max="6" width="5.5" style="77" customWidth="1"/>
    <col min="7" max="7" width="14" style="78"/>
    <col min="8" max="8" width="19.8984375" style="79" customWidth="1"/>
    <col min="9" max="9" width="53.5" style="80" customWidth="1"/>
    <col min="10" max="16384" width="14" style="77"/>
  </cols>
  <sheetData>
    <row r="1" spans="2:9" ht="15" customHeight="1"/>
    <row r="2" spans="2:9" s="69" customFormat="1" ht="47.4" customHeight="1">
      <c r="B2" s="274" t="s">
        <v>46</v>
      </c>
      <c r="C2" s="274"/>
      <c r="D2" s="274"/>
      <c r="E2" s="274"/>
      <c r="F2" s="274"/>
      <c r="G2" s="274"/>
      <c r="H2" s="274"/>
      <c r="I2" s="274"/>
    </row>
    <row r="3" spans="2:9" s="70" customFormat="1" ht="20.25" customHeight="1">
      <c r="B3" s="81"/>
      <c r="C3" s="82" t="s">
        <v>47</v>
      </c>
      <c r="D3" s="83" t="s">
        <v>48</v>
      </c>
      <c r="E3" s="83" t="s">
        <v>49</v>
      </c>
      <c r="F3" s="83" t="s">
        <v>50</v>
      </c>
      <c r="G3" s="84" t="s">
        <v>11</v>
      </c>
      <c r="H3" s="84" t="s">
        <v>14</v>
      </c>
      <c r="I3" s="83" t="s">
        <v>51</v>
      </c>
    </row>
    <row r="4" spans="2:9" s="71" customFormat="1" ht="29.25" customHeight="1">
      <c r="B4" s="275" t="s">
        <v>52</v>
      </c>
      <c r="C4" s="275"/>
      <c r="D4" s="275"/>
      <c r="E4" s="275"/>
      <c r="F4" s="275"/>
      <c r="G4" s="275"/>
      <c r="H4" s="275"/>
      <c r="I4" s="275"/>
    </row>
    <row r="5" spans="2:9" s="71" customFormat="1" ht="45">
      <c r="B5" s="85"/>
      <c r="C5" s="86" t="s">
        <v>52</v>
      </c>
      <c r="D5" s="87" t="s">
        <v>47</v>
      </c>
      <c r="E5" s="88">
        <v>1</v>
      </c>
      <c r="F5" s="89">
        <v>2</v>
      </c>
      <c r="G5" s="90">
        <v>100000</v>
      </c>
      <c r="H5" s="91">
        <f>G5*F5*E5</f>
        <v>200000</v>
      </c>
      <c r="I5" s="172" t="s">
        <v>53</v>
      </c>
    </row>
    <row r="6" spans="2:9" s="71" customFormat="1">
      <c r="B6" s="92"/>
      <c r="C6" s="93"/>
      <c r="D6" s="94"/>
      <c r="E6" s="95"/>
      <c r="F6" s="96"/>
      <c r="G6" s="97"/>
      <c r="H6" s="98"/>
      <c r="I6" s="173"/>
    </row>
    <row r="7" spans="2:9" s="71" customFormat="1" ht="17.399999999999999">
      <c r="B7" s="99"/>
      <c r="C7" s="100"/>
      <c r="D7" s="101"/>
      <c r="E7" s="102" t="s">
        <v>54</v>
      </c>
      <c r="F7" s="103"/>
      <c r="G7" s="104"/>
      <c r="H7" s="105">
        <f>SUM(H5:H5)</f>
        <v>200000</v>
      </c>
      <c r="I7" s="174"/>
    </row>
    <row r="8" spans="2:9" s="71" customFormat="1" ht="23.4">
      <c r="B8" s="275" t="s">
        <v>55</v>
      </c>
      <c r="C8" s="275"/>
      <c r="D8" s="275"/>
      <c r="E8" s="275"/>
      <c r="F8" s="275"/>
      <c r="G8" s="275"/>
      <c r="H8" s="275"/>
      <c r="I8" s="275"/>
    </row>
    <row r="9" spans="2:9" s="72" customFormat="1" ht="16.2">
      <c r="B9" s="106"/>
      <c r="C9" s="276" t="s">
        <v>56</v>
      </c>
      <c r="D9" s="276"/>
      <c r="E9" s="276"/>
      <c r="F9" s="276"/>
      <c r="G9" s="276"/>
      <c r="H9" s="276"/>
      <c r="I9" s="276"/>
    </row>
    <row r="10" spans="2:9" s="72" customFormat="1" ht="15.6">
      <c r="B10" s="106"/>
      <c r="C10" s="107" t="s">
        <v>57</v>
      </c>
      <c r="D10" s="108" t="s">
        <v>58</v>
      </c>
      <c r="E10" s="108">
        <v>1</v>
      </c>
      <c r="F10" s="108">
        <v>4</v>
      </c>
      <c r="G10" s="109">
        <v>2500</v>
      </c>
      <c r="H10" s="110">
        <f t="shared" ref="H10:H38" si="0">E10*F10*G10</f>
        <v>10000</v>
      </c>
      <c r="I10" s="175" t="s">
        <v>59</v>
      </c>
    </row>
    <row r="11" spans="2:9" s="72" customFormat="1" ht="15.6">
      <c r="B11" s="106"/>
      <c r="C11" s="107" t="s">
        <v>60</v>
      </c>
      <c r="D11" s="108" t="s">
        <v>61</v>
      </c>
      <c r="E11" s="108">
        <v>14</v>
      </c>
      <c r="F11" s="108">
        <v>12</v>
      </c>
      <c r="G11" s="109">
        <v>500</v>
      </c>
      <c r="H11" s="110">
        <f t="shared" si="0"/>
        <v>84000</v>
      </c>
      <c r="I11" s="175" t="s">
        <v>62</v>
      </c>
    </row>
    <row r="12" spans="2:9" s="72" customFormat="1" ht="15.6">
      <c r="B12" s="106"/>
      <c r="C12" s="107" t="s">
        <v>63</v>
      </c>
      <c r="D12" s="108" t="s">
        <v>49</v>
      </c>
      <c r="E12" s="108">
        <v>14</v>
      </c>
      <c r="F12" s="108">
        <v>12</v>
      </c>
      <c r="G12" s="109">
        <v>100</v>
      </c>
      <c r="H12" s="110">
        <f t="shared" si="0"/>
        <v>16800</v>
      </c>
      <c r="I12" s="175" t="s">
        <v>64</v>
      </c>
    </row>
    <row r="13" spans="2:9" s="72" customFormat="1" ht="15.6">
      <c r="B13" s="106"/>
      <c r="C13" s="107" t="s">
        <v>65</v>
      </c>
      <c r="D13" s="108" t="s">
        <v>49</v>
      </c>
      <c r="E13" s="108">
        <v>14</v>
      </c>
      <c r="F13" s="108">
        <v>5</v>
      </c>
      <c r="G13" s="111">
        <v>800</v>
      </c>
      <c r="H13" s="110">
        <f t="shared" si="0"/>
        <v>56000</v>
      </c>
      <c r="I13" s="175" t="s">
        <v>66</v>
      </c>
    </row>
    <row r="14" spans="2:9" s="72" customFormat="1" ht="15.6">
      <c r="B14" s="106"/>
      <c r="C14" s="107" t="s">
        <v>67</v>
      </c>
      <c r="D14" s="108" t="s">
        <v>68</v>
      </c>
      <c r="E14" s="108">
        <v>14</v>
      </c>
      <c r="F14" s="108">
        <v>5</v>
      </c>
      <c r="G14" s="111">
        <v>300</v>
      </c>
      <c r="H14" s="110">
        <f t="shared" si="0"/>
        <v>21000</v>
      </c>
      <c r="I14" s="175" t="s">
        <v>69</v>
      </c>
    </row>
    <row r="15" spans="2:9" s="72" customFormat="1" ht="15.6">
      <c r="B15" s="106"/>
      <c r="C15" s="107" t="s">
        <v>70</v>
      </c>
      <c r="D15" s="108" t="s">
        <v>71</v>
      </c>
      <c r="E15" s="108">
        <v>14</v>
      </c>
      <c r="F15" s="108">
        <v>12</v>
      </c>
      <c r="G15" s="111">
        <v>100</v>
      </c>
      <c r="H15" s="110">
        <f t="shared" si="0"/>
        <v>16800</v>
      </c>
      <c r="I15" s="175" t="s">
        <v>72</v>
      </c>
    </row>
    <row r="16" spans="2:9" s="72" customFormat="1" ht="15.6">
      <c r="B16" s="106"/>
      <c r="C16" s="107" t="s">
        <v>73</v>
      </c>
      <c r="D16" s="108" t="s">
        <v>49</v>
      </c>
      <c r="E16" s="108">
        <v>8</v>
      </c>
      <c r="F16" s="108">
        <v>2</v>
      </c>
      <c r="G16" s="111">
        <v>5000</v>
      </c>
      <c r="H16" s="110">
        <f t="shared" si="0"/>
        <v>80000</v>
      </c>
      <c r="I16" s="175" t="s">
        <v>74</v>
      </c>
    </row>
    <row r="17" spans="2:9" s="72" customFormat="1" ht="15.6">
      <c r="B17" s="106"/>
      <c r="C17" s="107" t="s">
        <v>75</v>
      </c>
      <c r="D17" s="108" t="s">
        <v>49</v>
      </c>
      <c r="E17" s="108">
        <v>8</v>
      </c>
      <c r="F17" s="108">
        <v>2</v>
      </c>
      <c r="G17" s="111">
        <v>5000</v>
      </c>
      <c r="H17" s="110">
        <f t="shared" si="0"/>
        <v>80000</v>
      </c>
      <c r="I17" s="175" t="s">
        <v>74</v>
      </c>
    </row>
    <row r="18" spans="2:9" s="72" customFormat="1" ht="15.6">
      <c r="B18" s="106"/>
      <c r="C18" s="107" t="s">
        <v>76</v>
      </c>
      <c r="D18" s="108" t="s">
        <v>49</v>
      </c>
      <c r="E18" s="108">
        <v>4</v>
      </c>
      <c r="F18" s="108">
        <v>1</v>
      </c>
      <c r="G18" s="111">
        <v>8000</v>
      </c>
      <c r="H18" s="110">
        <f t="shared" si="0"/>
        <v>32000</v>
      </c>
      <c r="I18" s="175" t="s">
        <v>74</v>
      </c>
    </row>
    <row r="19" spans="2:9" s="72" customFormat="1" ht="15.6">
      <c r="B19" s="106"/>
      <c r="C19" s="107" t="s">
        <v>77</v>
      </c>
      <c r="D19" s="108" t="s">
        <v>78</v>
      </c>
      <c r="E19" s="108">
        <v>1</v>
      </c>
      <c r="F19" s="108">
        <v>40</v>
      </c>
      <c r="G19" s="111">
        <v>0</v>
      </c>
      <c r="H19" s="110">
        <f t="shared" si="0"/>
        <v>0</v>
      </c>
      <c r="I19" s="175" t="s">
        <v>79</v>
      </c>
    </row>
    <row r="20" spans="2:9" s="72" customFormat="1" ht="15.6">
      <c r="B20" s="106"/>
      <c r="C20" s="107" t="s">
        <v>80</v>
      </c>
      <c r="D20" s="108" t="s">
        <v>78</v>
      </c>
      <c r="E20" s="108">
        <v>1</v>
      </c>
      <c r="F20" s="108">
        <v>48</v>
      </c>
      <c r="G20" s="111">
        <v>10</v>
      </c>
      <c r="H20" s="110">
        <f t="shared" si="0"/>
        <v>480</v>
      </c>
      <c r="I20" s="175" t="s">
        <v>81</v>
      </c>
    </row>
    <row r="21" spans="2:9" s="72" customFormat="1" ht="15.6">
      <c r="B21" s="106"/>
      <c r="C21" s="112" t="s">
        <v>82</v>
      </c>
      <c r="D21" s="113" t="s">
        <v>83</v>
      </c>
      <c r="E21" s="113">
        <v>1</v>
      </c>
      <c r="F21" s="108">
        <v>48</v>
      </c>
      <c r="G21" s="111">
        <v>5</v>
      </c>
      <c r="H21" s="114">
        <f t="shared" si="0"/>
        <v>240</v>
      </c>
      <c r="I21" s="175" t="s">
        <v>81</v>
      </c>
    </row>
    <row r="22" spans="2:9" s="72" customFormat="1" ht="15.6">
      <c r="B22" s="106"/>
      <c r="C22" s="112" t="s">
        <v>84</v>
      </c>
      <c r="D22" s="113" t="s">
        <v>83</v>
      </c>
      <c r="E22" s="113">
        <v>3</v>
      </c>
      <c r="F22" s="108">
        <v>48</v>
      </c>
      <c r="G22" s="111">
        <v>3</v>
      </c>
      <c r="H22" s="114">
        <f t="shared" si="0"/>
        <v>432</v>
      </c>
      <c r="I22" s="175" t="s">
        <v>81</v>
      </c>
    </row>
    <row r="23" spans="2:9" s="72" customFormat="1" ht="15.6">
      <c r="B23" s="106"/>
      <c r="C23" s="112" t="s">
        <v>85</v>
      </c>
      <c r="D23" s="113" t="s">
        <v>78</v>
      </c>
      <c r="E23" s="113">
        <v>1</v>
      </c>
      <c r="F23" s="113">
        <v>48</v>
      </c>
      <c r="G23" s="111">
        <v>40</v>
      </c>
      <c r="H23" s="114">
        <f t="shared" si="0"/>
        <v>1920</v>
      </c>
      <c r="I23" s="176"/>
    </row>
    <row r="24" spans="2:9" s="72" customFormat="1" ht="15.6">
      <c r="B24" s="106"/>
      <c r="C24" s="112" t="s">
        <v>86</v>
      </c>
      <c r="D24" s="113" t="s">
        <v>87</v>
      </c>
      <c r="E24" s="113">
        <v>6</v>
      </c>
      <c r="F24" s="113">
        <v>48</v>
      </c>
      <c r="G24" s="111">
        <v>14</v>
      </c>
      <c r="H24" s="114">
        <f t="shared" si="0"/>
        <v>4032</v>
      </c>
      <c r="I24" s="175" t="s">
        <v>81</v>
      </c>
    </row>
    <row r="25" spans="2:9" s="72" customFormat="1" ht="15.6">
      <c r="B25" s="106"/>
      <c r="C25" s="112" t="s">
        <v>88</v>
      </c>
      <c r="D25" s="113" t="s">
        <v>83</v>
      </c>
      <c r="E25" s="113">
        <v>1</v>
      </c>
      <c r="F25" s="113">
        <v>48</v>
      </c>
      <c r="G25" s="111">
        <v>300</v>
      </c>
      <c r="H25" s="114">
        <f t="shared" si="0"/>
        <v>14400</v>
      </c>
      <c r="I25" s="176"/>
    </row>
    <row r="26" spans="2:9" s="72" customFormat="1" ht="15.6">
      <c r="B26" s="106"/>
      <c r="C26" s="112" t="s">
        <v>89</v>
      </c>
      <c r="D26" s="113" t="s">
        <v>78</v>
      </c>
      <c r="E26" s="113">
        <v>1</v>
      </c>
      <c r="F26" s="113">
        <v>48</v>
      </c>
      <c r="G26" s="111">
        <v>5</v>
      </c>
      <c r="H26" s="114">
        <f t="shared" si="0"/>
        <v>240</v>
      </c>
      <c r="I26" s="176" t="s">
        <v>90</v>
      </c>
    </row>
    <row r="27" spans="2:9" s="72" customFormat="1" ht="15.6">
      <c r="B27" s="106"/>
      <c r="C27" s="112" t="s">
        <v>91</v>
      </c>
      <c r="D27" s="113" t="s">
        <v>78</v>
      </c>
      <c r="E27" s="113">
        <v>1</v>
      </c>
      <c r="F27" s="113">
        <v>48</v>
      </c>
      <c r="G27" s="111">
        <v>50</v>
      </c>
      <c r="H27" s="114">
        <f t="shared" si="0"/>
        <v>2400</v>
      </c>
      <c r="I27" s="176" t="s">
        <v>92</v>
      </c>
    </row>
    <row r="28" spans="2:9" s="72" customFormat="1" ht="15.6">
      <c r="B28" s="106"/>
      <c r="C28" s="112" t="s">
        <v>93</v>
      </c>
      <c r="D28" s="113" t="s">
        <v>78</v>
      </c>
      <c r="E28" s="113">
        <v>4</v>
      </c>
      <c r="F28" s="113">
        <v>48</v>
      </c>
      <c r="G28" s="111">
        <v>1</v>
      </c>
      <c r="H28" s="114">
        <f t="shared" si="0"/>
        <v>192</v>
      </c>
      <c r="I28" s="176"/>
    </row>
    <row r="29" spans="2:9" s="72" customFormat="1" ht="15.6">
      <c r="B29" s="106"/>
      <c r="C29" s="112" t="s">
        <v>94</v>
      </c>
      <c r="D29" s="113" t="s">
        <v>61</v>
      </c>
      <c r="E29" s="113">
        <v>1</v>
      </c>
      <c r="F29" s="113">
        <v>4</v>
      </c>
      <c r="G29" s="111">
        <v>500</v>
      </c>
      <c r="H29" s="114">
        <f t="shared" si="0"/>
        <v>2000</v>
      </c>
      <c r="I29" s="176"/>
    </row>
    <row r="30" spans="2:9" s="72" customFormat="1" ht="15.6">
      <c r="B30" s="106"/>
      <c r="C30" s="112" t="s">
        <v>95</v>
      </c>
      <c r="D30" s="113" t="s">
        <v>78</v>
      </c>
      <c r="E30" s="113">
        <v>1</v>
      </c>
      <c r="F30" s="113">
        <v>120</v>
      </c>
      <c r="G30" s="111">
        <v>5</v>
      </c>
      <c r="H30" s="114">
        <f t="shared" si="0"/>
        <v>600</v>
      </c>
      <c r="I30" s="176"/>
    </row>
    <row r="31" spans="2:9" s="72" customFormat="1" ht="15.6">
      <c r="B31" s="106"/>
      <c r="C31" s="112" t="s">
        <v>96</v>
      </c>
      <c r="D31" s="113" t="s">
        <v>97</v>
      </c>
      <c r="E31" s="113">
        <v>1</v>
      </c>
      <c r="F31" s="113">
        <v>120</v>
      </c>
      <c r="G31" s="111">
        <v>5</v>
      </c>
      <c r="H31" s="114">
        <f t="shared" si="0"/>
        <v>600</v>
      </c>
      <c r="I31" s="176"/>
    </row>
    <row r="32" spans="2:9" s="72" customFormat="1" ht="15.6">
      <c r="B32" s="106"/>
      <c r="C32" s="112" t="s">
        <v>98</v>
      </c>
      <c r="D32" s="113" t="s">
        <v>97</v>
      </c>
      <c r="E32" s="113">
        <v>1</v>
      </c>
      <c r="F32" s="113">
        <v>120</v>
      </c>
      <c r="G32" s="111">
        <v>1</v>
      </c>
      <c r="H32" s="114">
        <f t="shared" si="0"/>
        <v>120</v>
      </c>
      <c r="I32" s="176"/>
    </row>
    <row r="33" spans="2:9" s="72" customFormat="1" ht="15.6">
      <c r="B33" s="106"/>
      <c r="C33" s="112" t="s">
        <v>99</v>
      </c>
      <c r="D33" s="113" t="s">
        <v>97</v>
      </c>
      <c r="E33" s="113">
        <v>3</v>
      </c>
      <c r="F33" s="113">
        <v>120</v>
      </c>
      <c r="G33" s="111">
        <v>5</v>
      </c>
      <c r="H33" s="114">
        <f t="shared" si="0"/>
        <v>1800</v>
      </c>
      <c r="I33" s="176"/>
    </row>
    <row r="34" spans="2:9" s="72" customFormat="1" ht="15.6">
      <c r="B34" s="106"/>
      <c r="C34" s="112" t="s">
        <v>100</v>
      </c>
      <c r="D34" s="113" t="s">
        <v>97</v>
      </c>
      <c r="E34" s="113">
        <v>3</v>
      </c>
      <c r="F34" s="113">
        <v>120</v>
      </c>
      <c r="G34" s="111">
        <v>5</v>
      </c>
      <c r="H34" s="114">
        <f t="shared" si="0"/>
        <v>1800</v>
      </c>
      <c r="I34" s="176"/>
    </row>
    <row r="35" spans="2:9" s="72" customFormat="1" ht="15.6">
      <c r="B35" s="106"/>
      <c r="C35" s="115" t="s">
        <v>101</v>
      </c>
      <c r="D35" s="113" t="s">
        <v>71</v>
      </c>
      <c r="E35" s="113">
        <v>1</v>
      </c>
      <c r="F35" s="113">
        <v>4</v>
      </c>
      <c r="G35" s="111">
        <v>700</v>
      </c>
      <c r="H35" s="114">
        <v>0</v>
      </c>
      <c r="I35" s="115" t="s">
        <v>102</v>
      </c>
    </row>
    <row r="36" spans="2:9" s="72" customFormat="1" ht="15.6">
      <c r="B36" s="106"/>
      <c r="C36" s="115" t="s">
        <v>103</v>
      </c>
      <c r="D36" s="113" t="s">
        <v>71</v>
      </c>
      <c r="E36" s="113">
        <v>14</v>
      </c>
      <c r="F36" s="113">
        <v>1</v>
      </c>
      <c r="G36" s="111">
        <v>400</v>
      </c>
      <c r="H36" s="114">
        <f t="shared" si="0"/>
        <v>5600</v>
      </c>
      <c r="I36" s="113"/>
    </row>
    <row r="37" spans="2:9" s="72" customFormat="1" ht="15.6">
      <c r="B37" s="106"/>
      <c r="C37" s="115" t="s">
        <v>104</v>
      </c>
      <c r="D37" s="113" t="s">
        <v>105</v>
      </c>
      <c r="E37" s="113">
        <v>1</v>
      </c>
      <c r="F37" s="113">
        <v>400</v>
      </c>
      <c r="G37" s="111">
        <v>6</v>
      </c>
      <c r="H37" s="114">
        <f t="shared" si="0"/>
        <v>2400</v>
      </c>
      <c r="I37" s="115" t="s">
        <v>106</v>
      </c>
    </row>
    <row r="38" spans="2:9" s="72" customFormat="1" ht="15.6">
      <c r="B38" s="106"/>
      <c r="C38" s="115" t="s">
        <v>107</v>
      </c>
      <c r="D38" s="113" t="s">
        <v>61</v>
      </c>
      <c r="E38" s="113">
        <v>1</v>
      </c>
      <c r="F38" s="113">
        <v>1</v>
      </c>
      <c r="G38" s="111">
        <v>3000</v>
      </c>
      <c r="H38" s="114">
        <f t="shared" si="0"/>
        <v>3000</v>
      </c>
      <c r="I38" s="115" t="s">
        <v>108</v>
      </c>
    </row>
    <row r="39" spans="2:9" s="72" customFormat="1" ht="16.2">
      <c r="B39" s="106"/>
      <c r="C39" s="116" t="s">
        <v>109</v>
      </c>
      <c r="D39" s="116"/>
      <c r="E39" s="116"/>
      <c r="F39" s="116"/>
      <c r="G39" s="117"/>
      <c r="H39" s="118"/>
      <c r="I39" s="116"/>
    </row>
    <row r="40" spans="2:9" s="72" customFormat="1" ht="15.6">
      <c r="B40" s="106"/>
      <c r="C40" s="107" t="s">
        <v>110</v>
      </c>
      <c r="D40" s="108" t="s">
        <v>68</v>
      </c>
      <c r="E40" s="108">
        <v>1</v>
      </c>
      <c r="F40" s="108">
        <v>168</v>
      </c>
      <c r="G40" s="109">
        <v>100</v>
      </c>
      <c r="H40" s="119">
        <f>G40*F40*E40</f>
        <v>16800</v>
      </c>
      <c r="I40" s="175" t="s">
        <v>111</v>
      </c>
    </row>
    <row r="41" spans="2:9" s="72" customFormat="1" ht="15.6">
      <c r="B41" s="120"/>
      <c r="C41" s="121"/>
      <c r="D41" s="122"/>
      <c r="E41" s="122"/>
      <c r="F41" s="122"/>
      <c r="G41" s="123"/>
      <c r="H41" s="124"/>
      <c r="I41" s="177"/>
    </row>
    <row r="42" spans="2:9" s="72" customFormat="1" ht="17.399999999999999">
      <c r="B42" s="125"/>
      <c r="C42" s="126"/>
      <c r="D42" s="127"/>
      <c r="E42" s="127"/>
      <c r="F42" s="128" t="s">
        <v>54</v>
      </c>
      <c r="G42" s="129"/>
      <c r="H42" s="130">
        <f>SUM(H9:H40)</f>
        <v>455656</v>
      </c>
      <c r="I42" s="178"/>
    </row>
    <row r="43" spans="2:9" s="73" customFormat="1" ht="25.5" customHeight="1">
      <c r="B43" s="131" t="s">
        <v>112</v>
      </c>
      <c r="C43" s="132"/>
      <c r="D43" s="132"/>
      <c r="E43" s="132"/>
      <c r="F43" s="132"/>
      <c r="G43" s="133"/>
      <c r="H43" s="134"/>
      <c r="I43" s="179"/>
    </row>
    <row r="44" spans="2:9" s="74" customFormat="1" ht="20.25" customHeight="1">
      <c r="B44" s="135">
        <v>1</v>
      </c>
      <c r="C44" s="136" t="s">
        <v>113</v>
      </c>
      <c r="D44" s="137"/>
      <c r="E44" s="137"/>
      <c r="F44" s="137"/>
      <c r="G44" s="138"/>
      <c r="H44" s="139"/>
      <c r="I44" s="180"/>
    </row>
    <row r="45" spans="2:9" s="75" customFormat="1" ht="20.25" customHeight="1">
      <c r="B45" s="140">
        <v>1</v>
      </c>
      <c r="C45" s="141" t="s">
        <v>114</v>
      </c>
      <c r="D45" s="272"/>
      <c r="E45" s="272"/>
      <c r="F45" s="272"/>
      <c r="G45" s="272"/>
      <c r="H45" s="272"/>
      <c r="I45" s="273"/>
    </row>
    <row r="46" spans="2:9" s="76" customFormat="1" ht="20.25" customHeight="1">
      <c r="B46" s="142"/>
      <c r="C46" s="143" t="s">
        <v>115</v>
      </c>
      <c r="D46" s="144" t="s">
        <v>48</v>
      </c>
      <c r="E46" s="145" t="s">
        <v>49</v>
      </c>
      <c r="F46" s="145" t="s">
        <v>50</v>
      </c>
      <c r="G46" s="146" t="s">
        <v>11</v>
      </c>
      <c r="H46" s="147" t="s">
        <v>14</v>
      </c>
      <c r="I46" s="181" t="s">
        <v>51</v>
      </c>
    </row>
    <row r="47" spans="2:9" s="75" customFormat="1" ht="20.25" customHeight="1">
      <c r="B47" s="148"/>
      <c r="C47" s="149" t="s">
        <v>116</v>
      </c>
      <c r="D47" s="150" t="s">
        <v>68</v>
      </c>
      <c r="E47" s="113">
        <v>14</v>
      </c>
      <c r="F47" s="151">
        <v>1</v>
      </c>
      <c r="G47" s="152">
        <v>3000</v>
      </c>
      <c r="H47" s="153">
        <f>G47*F47*E47</f>
        <v>42000</v>
      </c>
      <c r="I47" s="175"/>
    </row>
    <row r="48" spans="2:9" s="75" customFormat="1" ht="20.25" customHeight="1">
      <c r="B48" s="148"/>
      <c r="C48" s="149" t="s">
        <v>117</v>
      </c>
      <c r="D48" s="150" t="s">
        <v>68</v>
      </c>
      <c r="E48" s="113">
        <v>14</v>
      </c>
      <c r="F48" s="151">
        <v>2</v>
      </c>
      <c r="G48" s="152">
        <v>2500</v>
      </c>
      <c r="H48" s="153">
        <f>G48*F48*E48</f>
        <v>70000</v>
      </c>
      <c r="I48" s="175"/>
    </row>
    <row r="49" spans="2:9" s="75" customFormat="1" ht="20.25" customHeight="1">
      <c r="B49" s="148"/>
      <c r="C49" s="149" t="s">
        <v>118</v>
      </c>
      <c r="D49" s="150" t="s">
        <v>68</v>
      </c>
      <c r="E49" s="113">
        <v>14</v>
      </c>
      <c r="F49" s="151">
        <v>2</v>
      </c>
      <c r="G49" s="152">
        <v>2000</v>
      </c>
      <c r="H49" s="153">
        <f>G49*F49*E49</f>
        <v>56000</v>
      </c>
      <c r="I49" s="175"/>
    </row>
    <row r="50" spans="2:9" s="75" customFormat="1" ht="20.25" customHeight="1">
      <c r="B50" s="154"/>
      <c r="D50" s="155"/>
      <c r="E50" s="156"/>
      <c r="F50" s="156"/>
      <c r="G50" s="157"/>
      <c r="H50" s="158"/>
      <c r="I50" s="182"/>
    </row>
    <row r="51" spans="2:9" s="75" customFormat="1" ht="20.25" customHeight="1">
      <c r="B51" s="159"/>
      <c r="D51" s="155"/>
      <c r="E51" s="160" t="s">
        <v>54</v>
      </c>
      <c r="F51" s="160"/>
      <c r="G51" s="161"/>
      <c r="H51" s="162">
        <f>SUM(H47:H49)</f>
        <v>168000</v>
      </c>
      <c r="I51" s="183"/>
    </row>
    <row r="52" spans="2:9" s="74" customFormat="1" ht="20.25" customHeight="1">
      <c r="B52" s="135">
        <v>2</v>
      </c>
      <c r="C52" s="136" t="s">
        <v>119</v>
      </c>
      <c r="D52" s="137"/>
      <c r="E52" s="137"/>
      <c r="F52" s="137"/>
      <c r="G52" s="138"/>
      <c r="H52" s="139"/>
      <c r="I52" s="180"/>
    </row>
    <row r="53" spans="2:9" s="75" customFormat="1" ht="20.25" customHeight="1">
      <c r="B53" s="140">
        <v>1</v>
      </c>
      <c r="C53" s="141" t="s">
        <v>114</v>
      </c>
      <c r="D53" s="272"/>
      <c r="E53" s="272"/>
      <c r="F53" s="272"/>
      <c r="G53" s="272"/>
      <c r="H53" s="272"/>
      <c r="I53" s="273"/>
    </row>
    <row r="54" spans="2:9" s="76" customFormat="1" ht="20.25" customHeight="1">
      <c r="B54" s="163"/>
      <c r="C54" s="143" t="s">
        <v>47</v>
      </c>
      <c r="D54" s="144"/>
      <c r="E54" s="145" t="s">
        <v>49</v>
      </c>
      <c r="F54" s="145" t="s">
        <v>50</v>
      </c>
      <c r="G54" s="146" t="s">
        <v>11</v>
      </c>
      <c r="H54" s="147" t="s">
        <v>14</v>
      </c>
      <c r="I54" s="181" t="s">
        <v>51</v>
      </c>
    </row>
    <row r="55" spans="2:9" s="72" customFormat="1" ht="20.25" customHeight="1">
      <c r="B55" s="164"/>
      <c r="C55" s="165" t="s">
        <v>120</v>
      </c>
      <c r="D55" s="150"/>
      <c r="E55" s="166"/>
      <c r="F55" s="166"/>
      <c r="G55" s="167"/>
      <c r="H55" s="168"/>
      <c r="I55" s="184"/>
    </row>
    <row r="56" spans="2:9" s="72" customFormat="1" ht="18" customHeight="1">
      <c r="B56" s="169"/>
      <c r="C56" s="112" t="s">
        <v>121</v>
      </c>
      <c r="D56" s="150" t="s">
        <v>68</v>
      </c>
      <c r="E56" s="108">
        <v>8</v>
      </c>
      <c r="F56" s="108">
        <v>2</v>
      </c>
      <c r="G56" s="111">
        <v>1200</v>
      </c>
      <c r="H56" s="119">
        <f>G56*F56*E56</f>
        <v>19200</v>
      </c>
      <c r="I56" s="175"/>
    </row>
    <row r="57" spans="2:9" s="72" customFormat="1" ht="20.25" customHeight="1">
      <c r="B57" s="169"/>
      <c r="C57" s="112" t="s">
        <v>122</v>
      </c>
      <c r="D57" s="150" t="s">
        <v>68</v>
      </c>
      <c r="E57" s="113">
        <v>8</v>
      </c>
      <c r="F57" s="108">
        <v>2</v>
      </c>
      <c r="G57" s="109">
        <v>300</v>
      </c>
      <c r="H57" s="119">
        <f>G57*F57*E57</f>
        <v>4800</v>
      </c>
      <c r="I57" s="175"/>
    </row>
    <row r="58" spans="2:9" s="72" customFormat="1" ht="20.25" customHeight="1">
      <c r="B58" s="169"/>
      <c r="C58" s="170" t="s">
        <v>123</v>
      </c>
      <c r="D58" s="150" t="s">
        <v>68</v>
      </c>
      <c r="E58" s="113">
        <v>8</v>
      </c>
      <c r="F58" s="108">
        <v>2</v>
      </c>
      <c r="G58" s="109">
        <v>90</v>
      </c>
      <c r="H58" s="119">
        <f>G58*F58*E58</f>
        <v>1440</v>
      </c>
      <c r="I58" s="175"/>
    </row>
    <row r="59" spans="2:9" s="72" customFormat="1" ht="20.25" customHeight="1">
      <c r="B59" s="169"/>
      <c r="C59" s="170" t="s">
        <v>124</v>
      </c>
      <c r="D59" s="150" t="s">
        <v>68</v>
      </c>
      <c r="E59" s="113">
        <v>8</v>
      </c>
      <c r="F59" s="108">
        <v>2</v>
      </c>
      <c r="G59" s="109">
        <v>100</v>
      </c>
      <c r="H59" s="119">
        <f>G59*F59*E59</f>
        <v>1600</v>
      </c>
      <c r="I59" s="175"/>
    </row>
    <row r="60" spans="2:9" s="72" customFormat="1" ht="20.25" customHeight="1">
      <c r="B60" s="164"/>
      <c r="C60" s="165" t="s">
        <v>125</v>
      </c>
      <c r="D60" s="171"/>
      <c r="E60" s="166"/>
      <c r="F60" s="166"/>
      <c r="G60" s="167"/>
      <c r="H60" s="168"/>
      <c r="I60" s="185"/>
    </row>
    <row r="61" spans="2:9" s="72" customFormat="1" ht="18" customHeight="1">
      <c r="B61" s="169"/>
      <c r="C61" s="112" t="s">
        <v>121</v>
      </c>
      <c r="D61" s="150" t="s">
        <v>68</v>
      </c>
      <c r="E61" s="108">
        <v>8</v>
      </c>
      <c r="F61" s="108">
        <v>5</v>
      </c>
      <c r="G61" s="111">
        <v>1200</v>
      </c>
      <c r="H61" s="119">
        <f>G61*F61*E61</f>
        <v>48000</v>
      </c>
      <c r="I61" s="175"/>
    </row>
    <row r="62" spans="2:9" s="72" customFormat="1" ht="20.25" customHeight="1">
      <c r="B62" s="169"/>
      <c r="C62" s="112" t="s">
        <v>122</v>
      </c>
      <c r="D62" s="150" t="s">
        <v>68</v>
      </c>
      <c r="E62" s="113">
        <v>14</v>
      </c>
      <c r="F62" s="108">
        <v>5</v>
      </c>
      <c r="G62" s="109">
        <v>300</v>
      </c>
      <c r="H62" s="119">
        <f>G62*F62*E62</f>
        <v>21000</v>
      </c>
      <c r="I62" s="175"/>
    </row>
    <row r="63" spans="2:9" s="72" customFormat="1" ht="20.25" customHeight="1">
      <c r="B63" s="169"/>
      <c r="C63" s="170" t="s">
        <v>123</v>
      </c>
      <c r="D63" s="150" t="s">
        <v>68</v>
      </c>
      <c r="E63" s="113">
        <v>14</v>
      </c>
      <c r="F63" s="108">
        <v>5</v>
      </c>
      <c r="G63" s="109">
        <v>90</v>
      </c>
      <c r="H63" s="119">
        <f>G63*F63*E63</f>
        <v>6300</v>
      </c>
      <c r="I63" s="175"/>
    </row>
    <row r="64" spans="2:9" s="72" customFormat="1" ht="20.25" customHeight="1">
      <c r="B64" s="169"/>
      <c r="C64" s="170" t="s">
        <v>124</v>
      </c>
      <c r="D64" s="150" t="s">
        <v>68</v>
      </c>
      <c r="E64" s="113">
        <v>14</v>
      </c>
      <c r="F64" s="108">
        <v>5</v>
      </c>
      <c r="G64" s="109">
        <v>100</v>
      </c>
      <c r="H64" s="119">
        <f>G64*F64*E64</f>
        <v>7000</v>
      </c>
      <c r="I64" s="175"/>
    </row>
    <row r="65" spans="2:9" s="72" customFormat="1" ht="20.25" customHeight="1">
      <c r="B65" s="164"/>
      <c r="C65" s="165" t="s">
        <v>126</v>
      </c>
      <c r="D65" s="150"/>
      <c r="E65" s="166"/>
      <c r="F65" s="166"/>
      <c r="G65" s="167"/>
      <c r="H65" s="168"/>
      <c r="I65" s="185"/>
    </row>
    <row r="66" spans="2:9" s="72" customFormat="1" ht="20.25" customHeight="1">
      <c r="B66" s="169"/>
      <c r="C66" s="112" t="s">
        <v>122</v>
      </c>
      <c r="D66" s="150" t="s">
        <v>68</v>
      </c>
      <c r="E66" s="113">
        <v>8</v>
      </c>
      <c r="F66" s="108">
        <v>4</v>
      </c>
      <c r="G66" s="109">
        <v>350</v>
      </c>
      <c r="H66" s="119">
        <f>G66*F66*E66</f>
        <v>11200</v>
      </c>
      <c r="I66" s="175"/>
    </row>
    <row r="67" spans="2:9" s="72" customFormat="1" ht="20.25" customHeight="1">
      <c r="B67" s="169"/>
      <c r="C67" s="170" t="s">
        <v>123</v>
      </c>
      <c r="D67" s="150" t="s">
        <v>68</v>
      </c>
      <c r="E67" s="113">
        <v>8</v>
      </c>
      <c r="F67" s="108">
        <v>4</v>
      </c>
      <c r="G67" s="109">
        <v>200</v>
      </c>
      <c r="H67" s="119">
        <f>G67*F67*E67</f>
        <v>6400</v>
      </c>
      <c r="I67" s="185"/>
    </row>
    <row r="68" spans="2:9" s="72" customFormat="1" ht="20.25" customHeight="1">
      <c r="B68" s="186"/>
      <c r="C68" s="170" t="s">
        <v>124</v>
      </c>
      <c r="D68" s="150" t="s">
        <v>68</v>
      </c>
      <c r="E68" s="113">
        <v>8</v>
      </c>
      <c r="F68" s="108">
        <v>4</v>
      </c>
      <c r="G68" s="109">
        <v>150</v>
      </c>
      <c r="H68" s="119">
        <f>G68*F68*E68</f>
        <v>4800</v>
      </c>
      <c r="I68" s="185"/>
    </row>
    <row r="70" spans="2:9" s="75" customFormat="1" ht="20.25" customHeight="1">
      <c r="B70" s="187"/>
      <c r="D70" s="155"/>
      <c r="E70" s="160" t="s">
        <v>54</v>
      </c>
      <c r="F70" s="160"/>
      <c r="G70" s="161"/>
      <c r="H70" s="161">
        <f>SUM(H56:H68)</f>
        <v>131740</v>
      </c>
      <c r="I70" s="189"/>
    </row>
    <row r="71" spans="2:9" s="75" customFormat="1" ht="20.25" customHeight="1">
      <c r="B71" s="187"/>
      <c r="D71" s="155"/>
      <c r="E71" s="160" t="s">
        <v>14</v>
      </c>
      <c r="F71" s="160"/>
      <c r="G71" s="161"/>
      <c r="H71" s="161">
        <f>SUM(H70+H51+H42+H7)</f>
        <v>955396</v>
      </c>
      <c r="I71" s="189"/>
    </row>
    <row r="72" spans="2:9" s="75" customFormat="1" ht="20.25" customHeight="1">
      <c r="B72" s="187"/>
      <c r="D72" s="155"/>
      <c r="E72" s="160" t="s">
        <v>127</v>
      </c>
      <c r="F72" s="160"/>
      <c r="G72" s="161"/>
      <c r="H72" s="161">
        <f>SUM(H71*0.0672)</f>
        <v>64202.611199999999</v>
      </c>
      <c r="I72" s="189"/>
    </row>
    <row r="73" spans="2:9" ht="23.4">
      <c r="B73" s="188"/>
      <c r="C73" s="188"/>
      <c r="D73" s="188"/>
      <c r="E73" s="160" t="s">
        <v>128</v>
      </c>
      <c r="F73" s="160"/>
      <c r="G73" s="161"/>
      <c r="H73" s="161">
        <f>SUM(H71:H72)</f>
        <v>1019598.6112</v>
      </c>
      <c r="I73" s="190"/>
    </row>
  </sheetData>
  <mergeCells count="6">
    <mergeCell ref="D53:I53"/>
    <mergeCell ref="B2:I2"/>
    <mergeCell ref="B4:I4"/>
    <mergeCell ref="B8:I8"/>
    <mergeCell ref="C9:I9"/>
    <mergeCell ref="D45:I45"/>
  </mergeCells>
  <phoneticPr fontId="57" type="noConversion"/>
  <printOptions horizontalCentered="1"/>
  <pageMargins left="0.39370078740157499" right="0.39370078740157499" top="0.74803149606299202" bottom="0.74803149606299202" header="0.31496062992126" footer="0.31496062992126"/>
  <pageSetup paperSize="9" scale="60" fitToHeight="0" orientation="portrait" r:id="rId1"/>
  <headerFooter alignWithMargins="0">
    <oddFooter>&amp;CPage &amp;P of &amp;N</oddFooter>
  </headerFooter>
  <rowBreaks count="2" manualBreakCount="2">
    <brk id="53" max="8" man="1"/>
    <brk id="7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9"/>
  <sheetViews>
    <sheetView topLeftCell="A13" workbookViewId="0">
      <selection activeCell="H10" sqref="H10"/>
    </sheetView>
  </sheetViews>
  <sheetFormatPr defaultColWidth="19.59765625" defaultRowHeight="13.2"/>
  <cols>
    <col min="1" max="1" width="30" style="44" customWidth="1" collapsed="1"/>
    <col min="2" max="2" width="17.5" style="45" customWidth="1" collapsed="1"/>
    <col min="3" max="3" width="31.59765625" style="45" customWidth="1"/>
    <col min="4" max="7" width="12" style="46" customWidth="1"/>
    <col min="8" max="8" width="11.5" style="47" customWidth="1"/>
    <col min="9" max="16384" width="19.59765625" style="48"/>
  </cols>
  <sheetData>
    <row r="1" spans="1:8" ht="45.9" customHeight="1">
      <c r="A1" s="277"/>
      <c r="B1" s="277"/>
      <c r="C1" s="277"/>
    </row>
    <row r="2" spans="1:8" ht="32.25" customHeight="1">
      <c r="A2" s="45" t="s">
        <v>4</v>
      </c>
      <c r="B2" s="278" t="s">
        <v>129</v>
      </c>
      <c r="C2" s="278"/>
      <c r="D2" s="278"/>
      <c r="E2" s="278"/>
    </row>
    <row r="3" spans="1:8">
      <c r="A3" s="45" t="s">
        <v>5</v>
      </c>
      <c r="B3" s="49" t="s">
        <v>130</v>
      </c>
    </row>
    <row r="4" spans="1:8">
      <c r="A4" s="45" t="s">
        <v>6</v>
      </c>
    </row>
    <row r="5" spans="1:8" ht="9.75" hidden="1" customHeight="1">
      <c r="A5" s="45" t="s">
        <v>7</v>
      </c>
    </row>
    <row r="6" spans="1:8" hidden="1">
      <c r="A6" s="45" t="s">
        <v>8</v>
      </c>
    </row>
    <row r="7" spans="1:8" s="41" customFormat="1">
      <c r="A7" s="279" t="s">
        <v>47</v>
      </c>
      <c r="B7" s="279"/>
      <c r="C7" s="50" t="s">
        <v>131</v>
      </c>
      <c r="D7" s="51" t="s">
        <v>11</v>
      </c>
      <c r="E7" s="51" t="s">
        <v>132</v>
      </c>
      <c r="F7" s="51" t="s">
        <v>50</v>
      </c>
      <c r="G7" s="51" t="s">
        <v>54</v>
      </c>
      <c r="H7" s="52" t="s">
        <v>133</v>
      </c>
    </row>
    <row r="8" spans="1:8" s="41" customFormat="1" ht="16.2">
      <c r="A8" s="280" t="s">
        <v>134</v>
      </c>
      <c r="B8" s="280"/>
      <c r="C8" s="280"/>
      <c r="D8" s="280"/>
      <c r="E8" s="280"/>
      <c r="F8" s="280"/>
      <c r="G8" s="53"/>
      <c r="H8" s="54"/>
    </row>
    <row r="9" spans="1:8" s="42" customFormat="1" ht="43.35" customHeight="1">
      <c r="A9" s="288" t="s">
        <v>135</v>
      </c>
      <c r="B9" s="293" t="s">
        <v>18</v>
      </c>
      <c r="C9" s="55" t="s">
        <v>136</v>
      </c>
      <c r="D9" s="56">
        <v>1000</v>
      </c>
      <c r="E9" s="56">
        <v>1</v>
      </c>
      <c r="F9" s="56">
        <v>25</v>
      </c>
      <c r="G9" s="56">
        <f t="shared" ref="G9:G17" si="0">D9*E9*F9</f>
        <v>25000</v>
      </c>
      <c r="H9" s="57"/>
    </row>
    <row r="10" spans="1:8" s="42" customFormat="1" ht="43.35" customHeight="1">
      <c r="A10" s="289"/>
      <c r="B10" s="294"/>
      <c r="C10" s="55" t="s">
        <v>137</v>
      </c>
      <c r="D10" s="56">
        <v>1000</v>
      </c>
      <c r="E10" s="56">
        <v>1</v>
      </c>
      <c r="F10" s="56">
        <v>78</v>
      </c>
      <c r="G10" s="56">
        <f t="shared" si="0"/>
        <v>78000</v>
      </c>
      <c r="H10" s="57"/>
    </row>
    <row r="11" spans="1:8" s="42" customFormat="1" ht="42.75" customHeight="1">
      <c r="A11" s="289"/>
      <c r="B11" s="294"/>
      <c r="C11" s="55" t="s">
        <v>138</v>
      </c>
      <c r="D11" s="56">
        <v>1000</v>
      </c>
      <c r="E11" s="56">
        <v>1</v>
      </c>
      <c r="F11" s="56">
        <v>75</v>
      </c>
      <c r="G11" s="56">
        <f t="shared" si="0"/>
        <v>75000</v>
      </c>
      <c r="H11" s="57"/>
    </row>
    <row r="12" spans="1:8" s="42" customFormat="1" ht="42.75" customHeight="1">
      <c r="A12" s="289"/>
      <c r="B12" s="294"/>
      <c r="C12" s="55" t="s">
        <v>139</v>
      </c>
      <c r="D12" s="56">
        <v>1000</v>
      </c>
      <c r="E12" s="56">
        <v>1</v>
      </c>
      <c r="F12" s="56">
        <v>24</v>
      </c>
      <c r="G12" s="56">
        <f t="shared" si="0"/>
        <v>24000</v>
      </c>
      <c r="H12" s="57"/>
    </row>
    <row r="13" spans="1:8" s="42" customFormat="1" ht="42.75" customHeight="1">
      <c r="A13" s="289"/>
      <c r="B13" s="294"/>
      <c r="C13" s="55" t="s">
        <v>140</v>
      </c>
      <c r="D13" s="56">
        <v>1000</v>
      </c>
      <c r="E13" s="56">
        <v>5</v>
      </c>
      <c r="F13" s="56">
        <v>5</v>
      </c>
      <c r="G13" s="56">
        <f t="shared" si="0"/>
        <v>25000</v>
      </c>
      <c r="H13" s="57"/>
    </row>
    <row r="14" spans="1:8" s="42" customFormat="1" ht="42.75" customHeight="1">
      <c r="A14" s="290"/>
      <c r="B14" s="295"/>
      <c r="C14" s="55" t="s">
        <v>141</v>
      </c>
      <c r="D14" s="56">
        <v>1000</v>
      </c>
      <c r="E14" s="56">
        <v>2</v>
      </c>
      <c r="F14" s="56">
        <v>2</v>
      </c>
      <c r="G14" s="56">
        <f t="shared" si="0"/>
        <v>4000</v>
      </c>
      <c r="H14" s="57"/>
    </row>
    <row r="15" spans="1:8" s="42" customFormat="1" ht="30.75" customHeight="1">
      <c r="A15" s="288" t="s">
        <v>142</v>
      </c>
      <c r="B15" s="293"/>
      <c r="C15" s="55" t="s">
        <v>143</v>
      </c>
      <c r="D15" s="56">
        <v>30000</v>
      </c>
      <c r="E15" s="58">
        <v>1</v>
      </c>
      <c r="F15" s="58">
        <v>5</v>
      </c>
      <c r="G15" s="56">
        <f t="shared" si="0"/>
        <v>150000</v>
      </c>
      <c r="H15" s="57"/>
    </row>
    <row r="16" spans="1:8" s="42" customFormat="1" ht="27.9" customHeight="1">
      <c r="A16" s="290"/>
      <c r="B16" s="295"/>
      <c r="C16" s="55" t="s">
        <v>144</v>
      </c>
      <c r="D16" s="56">
        <v>150</v>
      </c>
      <c r="E16" s="58">
        <v>1</v>
      </c>
      <c r="F16" s="58">
        <v>102</v>
      </c>
      <c r="G16" s="56">
        <f t="shared" si="0"/>
        <v>15300</v>
      </c>
      <c r="H16" s="57"/>
    </row>
    <row r="17" spans="1:8" s="42" customFormat="1" ht="89.25" customHeight="1">
      <c r="A17" s="291" t="s">
        <v>145</v>
      </c>
      <c r="B17" s="59" t="s">
        <v>146</v>
      </c>
      <c r="C17" s="60" t="s">
        <v>147</v>
      </c>
      <c r="D17" s="56">
        <v>300</v>
      </c>
      <c r="E17" s="56">
        <v>1</v>
      </c>
      <c r="F17" s="58">
        <v>222</v>
      </c>
      <c r="G17" s="56">
        <f t="shared" si="0"/>
        <v>66600</v>
      </c>
      <c r="H17" s="57"/>
    </row>
    <row r="18" spans="1:8" s="42" customFormat="1" ht="33.75" customHeight="1">
      <c r="A18" s="292"/>
      <c r="B18" s="57"/>
      <c r="C18" s="61"/>
      <c r="D18" s="62"/>
      <c r="E18" s="56"/>
      <c r="F18" s="58"/>
      <c r="G18" s="56"/>
      <c r="H18" s="57"/>
    </row>
    <row r="19" spans="1:8" s="42" customFormat="1" ht="27.75" customHeight="1">
      <c r="A19" s="57" t="s">
        <v>148</v>
      </c>
      <c r="B19" s="57" t="s">
        <v>149</v>
      </c>
      <c r="C19" s="60"/>
      <c r="D19" s="56">
        <v>4000</v>
      </c>
      <c r="E19" s="56">
        <v>6</v>
      </c>
      <c r="F19" s="56">
        <v>1</v>
      </c>
      <c r="G19" s="56">
        <f>D19*E19*F19</f>
        <v>24000</v>
      </c>
      <c r="H19" s="57"/>
    </row>
    <row r="20" spans="1:8" s="41" customFormat="1" ht="15" customHeight="1">
      <c r="A20" s="281" t="s">
        <v>150</v>
      </c>
      <c r="B20" s="281"/>
      <c r="C20" s="281"/>
      <c r="D20" s="281"/>
      <c r="E20" s="281"/>
      <c r="F20" s="281"/>
      <c r="G20" s="63"/>
      <c r="H20" s="63"/>
    </row>
    <row r="21" spans="1:8" s="41" customFormat="1" ht="15" customHeight="1">
      <c r="A21" s="284" t="s">
        <v>151</v>
      </c>
      <c r="B21" s="284"/>
      <c r="C21" s="60" t="s">
        <v>152</v>
      </c>
      <c r="D21" s="56">
        <v>1500</v>
      </c>
      <c r="E21" s="56">
        <v>1</v>
      </c>
      <c r="F21" s="56">
        <v>1</v>
      </c>
      <c r="G21" s="56">
        <f>D21*E21*F21</f>
        <v>1500</v>
      </c>
      <c r="H21" s="60"/>
    </row>
    <row r="22" spans="1:8" s="42" customFormat="1" ht="14.25" customHeight="1">
      <c r="A22" s="285" t="s">
        <v>153</v>
      </c>
      <c r="B22" s="285"/>
      <c r="C22" s="60" t="s">
        <v>154</v>
      </c>
      <c r="D22" s="56">
        <v>600</v>
      </c>
      <c r="E22" s="56">
        <v>1</v>
      </c>
      <c r="F22" s="56">
        <v>3</v>
      </c>
      <c r="G22" s="56">
        <f>D22*E22*F22</f>
        <v>1800</v>
      </c>
      <c r="H22" s="60"/>
    </row>
    <row r="23" spans="1:8" s="42" customFormat="1" ht="14.25" customHeight="1">
      <c r="A23" s="285"/>
      <c r="B23" s="285"/>
      <c r="C23" s="60" t="s">
        <v>155</v>
      </c>
      <c r="D23" s="56">
        <v>1100</v>
      </c>
      <c r="E23" s="56">
        <v>1</v>
      </c>
      <c r="F23" s="56">
        <v>1</v>
      </c>
      <c r="G23" s="56">
        <f>D22*E23*F22</f>
        <v>1800</v>
      </c>
      <c r="H23" s="60"/>
    </row>
    <row r="24" spans="1:8" s="42" customFormat="1">
      <c r="A24" s="285" t="s">
        <v>156</v>
      </c>
      <c r="B24" s="285"/>
      <c r="C24" s="60" t="s">
        <v>157</v>
      </c>
      <c r="D24" s="56">
        <v>2800</v>
      </c>
      <c r="E24" s="58">
        <v>1</v>
      </c>
      <c r="F24" s="56">
        <v>2</v>
      </c>
      <c r="G24" s="58">
        <f>D23*E24*F23</f>
        <v>1100</v>
      </c>
      <c r="H24" s="60"/>
    </row>
    <row r="25" spans="1:8" s="42" customFormat="1" ht="14.25" customHeight="1">
      <c r="A25" s="285" t="s">
        <v>158</v>
      </c>
      <c r="B25" s="285"/>
      <c r="C25" s="60" t="s">
        <v>159</v>
      </c>
      <c r="D25" s="56">
        <v>1000</v>
      </c>
      <c r="E25" s="56">
        <v>1</v>
      </c>
      <c r="F25" s="56">
        <v>1</v>
      </c>
      <c r="G25" s="56">
        <f>D24*E25*F24</f>
        <v>5600</v>
      </c>
      <c r="H25" s="60"/>
    </row>
    <row r="26" spans="1:8" s="42" customFormat="1" ht="14.25" customHeight="1">
      <c r="A26" s="285"/>
      <c r="B26" s="285"/>
      <c r="C26" s="61" t="s">
        <v>160</v>
      </c>
      <c r="D26" s="56">
        <v>1500</v>
      </c>
      <c r="E26" s="56">
        <v>1</v>
      </c>
      <c r="F26" s="58">
        <v>1</v>
      </c>
      <c r="G26" s="56">
        <f>D25*E26*F25</f>
        <v>1000</v>
      </c>
      <c r="H26" s="60"/>
    </row>
    <row r="27" spans="1:8" s="42" customFormat="1">
      <c r="A27" s="285" t="s">
        <v>161</v>
      </c>
      <c r="B27" s="285"/>
      <c r="C27" s="60" t="s">
        <v>162</v>
      </c>
      <c r="D27" s="56">
        <v>1000</v>
      </c>
      <c r="E27" s="56">
        <v>1</v>
      </c>
      <c r="F27" s="56">
        <v>2</v>
      </c>
      <c r="G27" s="56">
        <f>D27*E27*F27</f>
        <v>2000</v>
      </c>
      <c r="H27" s="60"/>
    </row>
    <row r="28" spans="1:8" s="42" customFormat="1" ht="14.25" customHeight="1">
      <c r="A28" s="285"/>
      <c r="B28" s="285"/>
      <c r="C28" s="60" t="s">
        <v>155</v>
      </c>
      <c r="D28" s="56">
        <v>1100</v>
      </c>
      <c r="E28" s="56">
        <v>1</v>
      </c>
      <c r="F28" s="56">
        <v>1</v>
      </c>
      <c r="G28" s="56">
        <f>D28*E28*F28</f>
        <v>1100</v>
      </c>
      <c r="H28" s="60"/>
    </row>
    <row r="29" spans="1:8" s="42" customFormat="1" ht="14.25" customHeight="1">
      <c r="A29" s="285"/>
      <c r="B29" s="285"/>
      <c r="C29" s="61" t="s">
        <v>160</v>
      </c>
      <c r="D29" s="56">
        <v>1500</v>
      </c>
      <c r="E29" s="58">
        <v>1</v>
      </c>
      <c r="F29" s="58">
        <v>2</v>
      </c>
      <c r="G29" s="58">
        <f>D29*E29*F29</f>
        <v>3000</v>
      </c>
      <c r="H29" s="60"/>
    </row>
    <row r="30" spans="1:8" s="42" customFormat="1" ht="14.25" customHeight="1">
      <c r="A30" s="285" t="s">
        <v>163</v>
      </c>
      <c r="B30" s="285"/>
      <c r="C30" s="60" t="s">
        <v>164</v>
      </c>
      <c r="D30" s="56">
        <v>4500</v>
      </c>
      <c r="E30" s="56">
        <v>1</v>
      </c>
      <c r="F30" s="56">
        <v>2</v>
      </c>
      <c r="G30" s="56">
        <f t="shared" ref="G30:G38" si="1">D30*E30*F30</f>
        <v>9000</v>
      </c>
      <c r="H30" s="60"/>
    </row>
    <row r="31" spans="1:8" s="42" customFormat="1">
      <c r="A31" s="285" t="s">
        <v>165</v>
      </c>
      <c r="B31" s="285"/>
      <c r="C31" s="60" t="s">
        <v>159</v>
      </c>
      <c r="D31" s="56">
        <v>1000</v>
      </c>
      <c r="E31" s="56">
        <v>1</v>
      </c>
      <c r="F31" s="56">
        <v>3</v>
      </c>
      <c r="G31" s="56">
        <f t="shared" si="1"/>
        <v>3000</v>
      </c>
      <c r="H31" s="60"/>
    </row>
    <row r="32" spans="1:8" s="42" customFormat="1" ht="14.25" customHeight="1">
      <c r="A32" s="285"/>
      <c r="B32" s="285"/>
      <c r="C32" s="60" t="s">
        <v>155</v>
      </c>
      <c r="D32" s="56">
        <v>1100</v>
      </c>
      <c r="E32" s="56">
        <v>1</v>
      </c>
      <c r="F32" s="56">
        <v>1</v>
      </c>
      <c r="G32" s="56">
        <f t="shared" si="1"/>
        <v>1100</v>
      </c>
      <c r="H32" s="60"/>
    </row>
    <row r="33" spans="1:8" s="42" customFormat="1" ht="14.25" customHeight="1">
      <c r="A33" s="285" t="s">
        <v>166</v>
      </c>
      <c r="B33" s="285"/>
      <c r="C33" s="60" t="s">
        <v>154</v>
      </c>
      <c r="D33" s="56">
        <v>600</v>
      </c>
      <c r="E33" s="56">
        <v>1</v>
      </c>
      <c r="F33" s="56">
        <v>3</v>
      </c>
      <c r="G33" s="56">
        <f t="shared" si="1"/>
        <v>1800</v>
      </c>
      <c r="H33" s="60"/>
    </row>
    <row r="34" spans="1:8" s="42" customFormat="1" ht="14.25" customHeight="1">
      <c r="A34" s="285"/>
      <c r="B34" s="285"/>
      <c r="C34" s="60" t="s">
        <v>155</v>
      </c>
      <c r="D34" s="56">
        <v>1100</v>
      </c>
      <c r="E34" s="56">
        <v>1</v>
      </c>
      <c r="F34" s="56">
        <v>1</v>
      </c>
      <c r="G34" s="56">
        <f t="shared" si="1"/>
        <v>1100</v>
      </c>
      <c r="H34" s="60"/>
    </row>
    <row r="35" spans="1:8" s="42" customFormat="1" ht="14.25" customHeight="1">
      <c r="A35" s="285" t="s">
        <v>167</v>
      </c>
      <c r="B35" s="285"/>
      <c r="C35" s="60" t="s">
        <v>168</v>
      </c>
      <c r="D35" s="56">
        <v>600</v>
      </c>
      <c r="E35" s="56">
        <v>1</v>
      </c>
      <c r="F35" s="56">
        <v>3</v>
      </c>
      <c r="G35" s="56">
        <f t="shared" si="1"/>
        <v>1800</v>
      </c>
      <c r="H35" s="60"/>
    </row>
    <row r="36" spans="1:8" s="42" customFormat="1" ht="14.25" customHeight="1">
      <c r="A36" s="285"/>
      <c r="B36" s="285"/>
      <c r="C36" s="60" t="s">
        <v>155</v>
      </c>
      <c r="D36" s="56">
        <v>1100</v>
      </c>
      <c r="E36" s="56">
        <v>1</v>
      </c>
      <c r="F36" s="56">
        <v>1</v>
      </c>
      <c r="G36" s="56">
        <f t="shared" si="1"/>
        <v>1100</v>
      </c>
      <c r="H36" s="60"/>
    </row>
    <row r="37" spans="1:8" s="42" customFormat="1">
      <c r="A37" s="285" t="s">
        <v>169</v>
      </c>
      <c r="B37" s="285"/>
      <c r="C37" s="60" t="s">
        <v>159</v>
      </c>
      <c r="D37" s="56">
        <v>1000</v>
      </c>
      <c r="E37" s="56">
        <v>1</v>
      </c>
      <c r="F37" s="56">
        <v>3</v>
      </c>
      <c r="G37" s="56">
        <f t="shared" si="1"/>
        <v>3000</v>
      </c>
      <c r="H37" s="60"/>
    </row>
    <row r="38" spans="1:8" s="42" customFormat="1" ht="14.25" customHeight="1">
      <c r="A38" s="285"/>
      <c r="B38" s="285"/>
      <c r="C38" s="60" t="s">
        <v>155</v>
      </c>
      <c r="D38" s="56">
        <v>1100</v>
      </c>
      <c r="E38" s="56">
        <v>1</v>
      </c>
      <c r="F38" s="56">
        <v>1</v>
      </c>
      <c r="G38" s="56">
        <f t="shared" si="1"/>
        <v>1100</v>
      </c>
      <c r="H38" s="60"/>
    </row>
    <row r="39" spans="1:8" s="42" customFormat="1" ht="16.5" customHeight="1">
      <c r="A39" s="281" t="s">
        <v>170</v>
      </c>
      <c r="B39" s="281"/>
      <c r="C39" s="281"/>
      <c r="D39" s="281"/>
      <c r="E39" s="281"/>
      <c r="F39" s="281"/>
      <c r="G39" s="54"/>
      <c r="H39" s="54"/>
    </row>
    <row r="40" spans="1:8" s="42" customFormat="1" ht="30.75" customHeight="1">
      <c r="A40" s="282" t="s">
        <v>171</v>
      </c>
      <c r="B40" s="283"/>
      <c r="C40" s="64"/>
      <c r="D40" s="56">
        <v>800</v>
      </c>
      <c r="E40" s="56">
        <v>2</v>
      </c>
      <c r="F40" s="56">
        <v>12</v>
      </c>
      <c r="G40" s="56">
        <f>D40*E40*F40</f>
        <v>19200</v>
      </c>
      <c r="H40" s="57" t="s">
        <v>172</v>
      </c>
    </row>
    <row r="41" spans="1:8" s="42" customFormat="1" ht="30.75" customHeight="1">
      <c r="A41" s="282" t="s">
        <v>173</v>
      </c>
      <c r="B41" s="283"/>
      <c r="C41" s="64"/>
      <c r="D41" s="56">
        <v>100</v>
      </c>
      <c r="E41" s="56">
        <v>1</v>
      </c>
      <c r="F41" s="56">
        <v>12</v>
      </c>
      <c r="G41" s="56">
        <f>D41*E41*F41</f>
        <v>1200</v>
      </c>
      <c r="H41" s="57" t="s">
        <v>172</v>
      </c>
    </row>
    <row r="42" spans="1:8" s="42" customFormat="1" ht="16.5" customHeight="1">
      <c r="A42" s="281" t="s">
        <v>174</v>
      </c>
      <c r="B42" s="281"/>
      <c r="C42" s="281"/>
      <c r="D42" s="281"/>
      <c r="E42" s="281"/>
      <c r="F42" s="281"/>
      <c r="G42" s="54"/>
      <c r="H42" s="54"/>
    </row>
    <row r="43" spans="1:8" s="42" customFormat="1" ht="28.5" customHeight="1">
      <c r="A43" s="282" t="s">
        <v>175</v>
      </c>
      <c r="B43" s="283"/>
      <c r="C43" s="60"/>
      <c r="D43" s="65">
        <v>200</v>
      </c>
      <c r="E43" s="65">
        <v>3</v>
      </c>
      <c r="F43" s="56">
        <v>12</v>
      </c>
      <c r="G43" s="56">
        <f>D43*E43*F43</f>
        <v>7200</v>
      </c>
      <c r="H43" s="57" t="s">
        <v>172</v>
      </c>
    </row>
    <row r="44" spans="1:8" s="42" customFormat="1" ht="30.75" customHeight="1">
      <c r="A44" s="282" t="s">
        <v>176</v>
      </c>
      <c r="B44" s="283"/>
      <c r="C44" s="64" t="s">
        <v>177</v>
      </c>
      <c r="D44" s="56">
        <v>20000</v>
      </c>
      <c r="E44" s="56">
        <v>1</v>
      </c>
      <c r="F44" s="56">
        <v>1</v>
      </c>
      <c r="G44" s="56">
        <f>D44*E44*F44</f>
        <v>20000</v>
      </c>
      <c r="H44" s="57" t="s">
        <v>172</v>
      </c>
    </row>
    <row r="45" spans="1:8" s="42" customFormat="1" ht="30.75" customHeight="1">
      <c r="A45" s="282" t="s">
        <v>178</v>
      </c>
      <c r="B45" s="283"/>
      <c r="C45" s="64"/>
      <c r="D45" s="56">
        <v>500</v>
      </c>
      <c r="E45" s="56">
        <v>1</v>
      </c>
      <c r="F45" s="56">
        <v>94</v>
      </c>
      <c r="G45" s="56">
        <f>D45*E45*F45</f>
        <v>47000</v>
      </c>
      <c r="H45" s="57" t="s">
        <v>179</v>
      </c>
    </row>
    <row r="46" spans="1:8" s="43" customFormat="1" ht="15" customHeight="1">
      <c r="A46" s="286" t="s">
        <v>43</v>
      </c>
      <c r="B46" s="286"/>
      <c r="C46" s="286"/>
      <c r="D46" s="286"/>
      <c r="E46" s="286"/>
      <c r="F46" s="286"/>
      <c r="G46" s="67">
        <f>SUM(G9:G45)</f>
        <v>623400</v>
      </c>
    </row>
    <row r="47" spans="1:8" s="43" customFormat="1" ht="15" customHeight="1">
      <c r="A47" s="286" t="s">
        <v>44</v>
      </c>
      <c r="B47" s="286"/>
      <c r="C47" s="286"/>
      <c r="D47" s="286"/>
      <c r="E47" s="286"/>
      <c r="F47" s="286"/>
      <c r="G47" s="66">
        <f>G46*0.1</f>
        <v>62340</v>
      </c>
    </row>
    <row r="48" spans="1:8" s="43" customFormat="1" ht="15" customHeight="1">
      <c r="A48" s="286" t="s">
        <v>180</v>
      </c>
      <c r="B48" s="286"/>
      <c r="C48" s="286"/>
      <c r="D48" s="286"/>
      <c r="E48" s="286"/>
      <c r="F48" s="286"/>
      <c r="G48" s="66">
        <f>G47*0.055</f>
        <v>3428.7</v>
      </c>
    </row>
    <row r="49" spans="1:7" s="43" customFormat="1" ht="15" customHeight="1">
      <c r="A49" s="287" t="s">
        <v>181</v>
      </c>
      <c r="B49" s="287"/>
      <c r="C49" s="287"/>
      <c r="D49" s="287"/>
      <c r="E49" s="287"/>
      <c r="F49" s="287"/>
      <c r="G49" s="68">
        <f>SUM(G46:G48)</f>
        <v>689168.7</v>
      </c>
    </row>
  </sheetData>
  <mergeCells count="30">
    <mergeCell ref="A46:F46"/>
    <mergeCell ref="A47:F47"/>
    <mergeCell ref="A48:F48"/>
    <mergeCell ref="A49:F49"/>
    <mergeCell ref="A9:A14"/>
    <mergeCell ref="A17:A18"/>
    <mergeCell ref="B9:B14"/>
    <mergeCell ref="A33:B34"/>
    <mergeCell ref="A15:B16"/>
    <mergeCell ref="A22:B23"/>
    <mergeCell ref="A27:B29"/>
    <mergeCell ref="A31:B32"/>
    <mergeCell ref="A25:B26"/>
    <mergeCell ref="A35:B36"/>
    <mergeCell ref="A37:B38"/>
    <mergeCell ref="A41:B41"/>
    <mergeCell ref="A42:F42"/>
    <mergeCell ref="A43:B43"/>
    <mergeCell ref="A44:B44"/>
    <mergeCell ref="A45:B45"/>
    <mergeCell ref="A21:B21"/>
    <mergeCell ref="A24:B24"/>
    <mergeCell ref="A30:B30"/>
    <mergeCell ref="A39:F39"/>
    <mergeCell ref="A40:B40"/>
    <mergeCell ref="A1:C1"/>
    <mergeCell ref="B2:E2"/>
    <mergeCell ref="A7:B7"/>
    <mergeCell ref="A8:F8"/>
    <mergeCell ref="A20:F20"/>
  </mergeCells>
  <phoneticPr fontId="57" type="noConversion"/>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5"/>
  <sheetViews>
    <sheetView workbookViewId="0">
      <selection activeCell="E9" sqref="E9"/>
    </sheetView>
  </sheetViews>
  <sheetFormatPr defaultColWidth="7.8984375" defaultRowHeight="11.4"/>
  <cols>
    <col min="1" max="1" width="6.8984375" style="4" customWidth="1"/>
    <col min="2" max="2" width="28.5" style="5" customWidth="1"/>
    <col min="3" max="3" width="42.3984375" style="5" customWidth="1"/>
    <col min="4" max="4" width="31.3984375" style="5" customWidth="1"/>
    <col min="5" max="5" width="12.5" style="6" customWidth="1"/>
    <col min="6" max="6" width="5.5" style="5" customWidth="1"/>
    <col min="7" max="7" width="7" style="7" customWidth="1"/>
    <col min="8" max="8" width="15.8984375" style="8" customWidth="1"/>
    <col min="9" max="9" width="10.8984375" style="5" customWidth="1"/>
    <col min="10" max="16384" width="7.8984375" style="5"/>
  </cols>
  <sheetData>
    <row r="1" spans="1:10" s="1" customFormat="1" ht="12">
      <c r="A1" s="9" t="s">
        <v>182</v>
      </c>
      <c r="B1" s="10" t="s">
        <v>183</v>
      </c>
      <c r="C1" s="10"/>
      <c r="D1" s="10"/>
      <c r="E1" s="298"/>
      <c r="F1" s="298"/>
      <c r="G1" s="298"/>
      <c r="H1" s="11"/>
    </row>
    <row r="2" spans="1:10" s="1" customFormat="1">
      <c r="A2" s="9" t="s">
        <v>184</v>
      </c>
      <c r="B2" s="10"/>
      <c r="C2" s="12" t="s">
        <v>185</v>
      </c>
      <c r="D2" s="10"/>
      <c r="E2" s="298"/>
      <c r="F2" s="298"/>
      <c r="G2" s="298"/>
      <c r="H2" s="11"/>
    </row>
    <row r="3" spans="1:10" s="1" customFormat="1">
      <c r="A3" s="9" t="s">
        <v>186</v>
      </c>
      <c r="B3" s="10"/>
      <c r="C3" s="10" t="s">
        <v>187</v>
      </c>
      <c r="D3" s="10"/>
      <c r="E3" s="298"/>
      <c r="F3" s="298"/>
      <c r="G3" s="298"/>
      <c r="H3" s="11"/>
    </row>
    <row r="4" spans="1:10" s="1" customFormat="1" ht="14.25" customHeight="1">
      <c r="A4" s="13" t="s">
        <v>188</v>
      </c>
      <c r="B4" s="14" t="s">
        <v>189</v>
      </c>
      <c r="C4" s="10"/>
      <c r="D4" s="10"/>
      <c r="E4" s="10"/>
      <c r="F4" s="10"/>
      <c r="G4" s="10"/>
      <c r="H4" s="15"/>
    </row>
    <row r="5" spans="1:10" s="2" customFormat="1" ht="21" customHeight="1">
      <c r="A5" s="16" t="s">
        <v>190</v>
      </c>
      <c r="B5" s="17" t="s">
        <v>191</v>
      </c>
      <c r="C5" s="17" t="s">
        <v>192</v>
      </c>
      <c r="D5" s="17" t="s">
        <v>193</v>
      </c>
      <c r="E5" s="18" t="s">
        <v>194</v>
      </c>
      <c r="F5" s="299" t="s">
        <v>195</v>
      </c>
      <c r="G5" s="300"/>
      <c r="H5" s="19" t="s">
        <v>196</v>
      </c>
      <c r="I5" s="40"/>
    </row>
    <row r="6" spans="1:10" s="3" customFormat="1" ht="21" customHeight="1">
      <c r="A6" s="20">
        <v>1.1000000000000001</v>
      </c>
      <c r="B6" s="21" t="s">
        <v>197</v>
      </c>
      <c r="C6" s="21"/>
      <c r="D6" s="21"/>
      <c r="E6" s="21"/>
      <c r="F6" s="21"/>
      <c r="G6" s="21"/>
      <c r="H6" s="22"/>
    </row>
    <row r="7" spans="1:10" s="4" customFormat="1" ht="26.25" customHeight="1">
      <c r="A7" s="23">
        <v>1</v>
      </c>
      <c r="B7" s="24" t="s">
        <v>198</v>
      </c>
      <c r="C7" s="25" t="s">
        <v>199</v>
      </c>
      <c r="D7" s="26"/>
      <c r="E7" s="27">
        <v>2580</v>
      </c>
      <c r="F7" s="28">
        <v>26</v>
      </c>
      <c r="G7" s="29" t="s">
        <v>200</v>
      </c>
      <c r="H7" s="30">
        <f t="shared" ref="H7:H12" si="0">E7*F7</f>
        <v>67080</v>
      </c>
    </row>
    <row r="8" spans="1:10" s="4" customFormat="1" ht="26.25" customHeight="1">
      <c r="A8" s="23">
        <v>2</v>
      </c>
      <c r="B8" s="26" t="s">
        <v>198</v>
      </c>
      <c r="C8" s="25" t="s">
        <v>201</v>
      </c>
      <c r="D8" s="26"/>
      <c r="E8" s="27">
        <v>2800</v>
      </c>
      <c r="F8" s="28">
        <v>9</v>
      </c>
      <c r="G8" s="29" t="s">
        <v>200</v>
      </c>
      <c r="H8" s="30">
        <f t="shared" si="0"/>
        <v>25200</v>
      </c>
    </row>
    <row r="9" spans="1:10" s="4" customFormat="1" ht="26.25" customHeight="1">
      <c r="A9" s="23">
        <v>3</v>
      </c>
      <c r="B9" s="24" t="s">
        <v>198</v>
      </c>
      <c r="C9" s="25" t="s">
        <v>202</v>
      </c>
      <c r="D9" s="26"/>
      <c r="E9" s="27">
        <v>3620</v>
      </c>
      <c r="F9" s="28">
        <v>1</v>
      </c>
      <c r="G9" s="29" t="s">
        <v>203</v>
      </c>
      <c r="H9" s="30">
        <f t="shared" si="0"/>
        <v>3620</v>
      </c>
    </row>
    <row r="10" spans="1:10" s="4" customFormat="1" ht="26.25" customHeight="1">
      <c r="A10" s="23">
        <v>4</v>
      </c>
      <c r="B10" s="24" t="s">
        <v>198</v>
      </c>
      <c r="C10" s="25" t="s">
        <v>204</v>
      </c>
      <c r="D10" s="26"/>
      <c r="E10" s="27">
        <v>3200</v>
      </c>
      <c r="F10" s="28">
        <v>1</v>
      </c>
      <c r="G10" s="29" t="s">
        <v>203</v>
      </c>
      <c r="H10" s="30">
        <f t="shared" si="0"/>
        <v>3200</v>
      </c>
    </row>
    <row r="11" spans="1:10" s="4" customFormat="1" ht="26.25" customHeight="1">
      <c r="A11" s="23">
        <v>5</v>
      </c>
      <c r="B11" s="24" t="s">
        <v>205</v>
      </c>
      <c r="C11" s="25" t="s">
        <v>206</v>
      </c>
      <c r="D11" s="26"/>
      <c r="E11" s="27">
        <v>2860</v>
      </c>
      <c r="F11" s="28">
        <v>1</v>
      </c>
      <c r="G11" s="31" t="s">
        <v>207</v>
      </c>
      <c r="H11" s="30">
        <f t="shared" si="0"/>
        <v>2860</v>
      </c>
    </row>
    <row r="12" spans="1:10" s="4" customFormat="1" ht="26.25" customHeight="1">
      <c r="A12" s="23">
        <v>6</v>
      </c>
      <c r="B12" s="26" t="s">
        <v>208</v>
      </c>
      <c r="C12" s="25" t="s">
        <v>209</v>
      </c>
      <c r="D12" s="26"/>
      <c r="E12" s="27">
        <v>2580</v>
      </c>
      <c r="F12" s="28">
        <v>6</v>
      </c>
      <c r="G12" s="29" t="s">
        <v>203</v>
      </c>
      <c r="H12" s="30">
        <f t="shared" si="0"/>
        <v>15480</v>
      </c>
    </row>
    <row r="13" spans="1:10" s="3" customFormat="1" ht="12">
      <c r="A13" s="32"/>
      <c r="B13" s="301"/>
      <c r="C13" s="301"/>
      <c r="D13" s="301"/>
      <c r="E13" s="301"/>
      <c r="F13" s="301"/>
      <c r="G13" s="301"/>
      <c r="H13" s="33">
        <f>H7+H8+H9+H10+H11+H12</f>
        <v>117440</v>
      </c>
    </row>
    <row r="14" spans="1:10" s="4" customFormat="1" ht="15">
      <c r="A14" s="34"/>
      <c r="B14" s="35"/>
      <c r="C14" s="35"/>
      <c r="D14" s="35"/>
      <c r="E14" s="36"/>
      <c r="F14" s="35"/>
      <c r="G14" s="37"/>
      <c r="H14" s="38"/>
    </row>
    <row r="15" spans="1:10" s="3" customFormat="1" ht="26.25" customHeight="1">
      <c r="A15" s="296" t="s">
        <v>210</v>
      </c>
      <c r="B15" s="297"/>
      <c r="C15" s="297"/>
      <c r="D15" s="297"/>
      <c r="E15" s="297"/>
      <c r="F15" s="297"/>
      <c r="G15" s="297"/>
      <c r="H15" s="39">
        <v>117440</v>
      </c>
      <c r="I15" s="4"/>
      <c r="J15" s="4"/>
    </row>
  </sheetData>
  <mergeCells count="6">
    <mergeCell ref="A15:G15"/>
    <mergeCell ref="E1:G1"/>
    <mergeCell ref="E2:G2"/>
    <mergeCell ref="E3:G3"/>
    <mergeCell ref="F5:G5"/>
    <mergeCell ref="B13:G13"/>
  </mergeCells>
  <phoneticPr fontId="57"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命名范围</vt:lpstr>
      </vt:variant>
      <vt:variant>
        <vt:i4>2</vt:i4>
      </vt:variant>
    </vt:vector>
  </HeadingPairs>
  <TitlesOfParts>
    <vt:vector size="7" baseType="lpstr">
      <vt:lpstr>summary</vt:lpstr>
      <vt:lpstr>大武汉</vt:lpstr>
      <vt:lpstr>活动</vt:lpstr>
      <vt:lpstr>希尔顿</vt:lpstr>
      <vt:lpstr>Airfare</vt:lpstr>
      <vt:lpstr>summary!Print_Area</vt:lpstr>
      <vt:lpstr>活动!Print_Area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Dolores</dc:creator>
  <cp:lastModifiedBy>78592</cp:lastModifiedBy>
  <cp:revision>1</cp:revision>
  <cp:lastPrinted>2020-10-29T14:37:00Z</cp:lastPrinted>
  <dcterms:created xsi:type="dcterms:W3CDTF">1996-12-17T01:32:00Z</dcterms:created>
  <dcterms:modified xsi:type="dcterms:W3CDTF">2021-01-19T03:12:38Z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