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9425" windowHeight="1042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报价!$A$1:$H$23</definedName>
  </definedNames>
  <calcPr calcId="125725" concurrentCalc="0"/>
</workbook>
</file>

<file path=xl/calcChain.xml><?xml version="1.0" encoding="utf-8"?>
<calcChain xmlns="http://schemas.openxmlformats.org/spreadsheetml/2006/main">
  <c r="H23" i="4"/>
  <c r="H15"/>
  <c r="H16"/>
  <c r="H17"/>
  <c r="H18"/>
  <c r="H19"/>
  <c r="H20"/>
  <c r="H21"/>
  <c r="H22"/>
  <c r="D11"/>
  <c r="H17" i="5"/>
  <c r="H2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0"/>
  <c r="H19"/>
  <c r="H18"/>
  <c r="H16"/>
  <c r="H15"/>
  <c r="H44"/>
  <c r="H45"/>
  <c r="H46"/>
  <c r="H47"/>
  <c r="H48"/>
  <c r="D11"/>
</calcChain>
</file>

<file path=xl/sharedStrings.xml><?xml version="1.0" encoding="utf-8"?>
<sst xmlns="http://schemas.openxmlformats.org/spreadsheetml/2006/main" count="130" uniqueCount="106">
  <si>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</si>
  <si>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</si>
  <si>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</si>
  <si>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</si>
  <si>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</si>
  <si>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</si>
  <si>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</si>
  <si>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</si>
  <si>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</si>
  <si>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</si>
  <si>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</si>
  <si>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</si>
  <si>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</si>
  <si>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</si>
  <si>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</si>
  <si>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</si>
  <si>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</si>
  <si>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</si>
  <si>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</si>
  <si>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</si>
  <si>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</si>
  <si>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</si>
  <si>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</si>
  <si>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</si>
  <si>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</si>
  <si>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</si>
  <si>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</si>
  <si>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</si>
  <si>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</si>
  <si>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</si>
  <si>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</si>
  <si>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</si>
  <si>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</si>
  <si>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</si>
  <si>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</si>
  <si>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</si>
  <si>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</si>
  <si>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</si>
  <si>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</si>
  <si>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</si>
  <si>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</si>
  <si>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</si>
  <si>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</si>
  <si>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</si>
  <si>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</si>
  <si>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</si>
  <si>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</si>
  <si>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</si>
  <si>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</si>
  <si>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</si>
  <si>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</si>
  <si>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</si>
  <si>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</si>
  <si>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</si>
  <si>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</si>
  <si>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</si>
  <si>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</si>
  <si>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</si>
  <si>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</si>
  <si>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</si>
  <si>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</si>
  <si>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</si>
  <si>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</si>
  <si>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</si>
  <si>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</si>
  <si>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</si>
  <si>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</si>
  <si>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</si>
  <si>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</si>
  <si>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</si>
  <si>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</si>
  <si>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</si>
  <si>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</si>
  <si>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</si>
  <si>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</si>
  <si>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</si>
  <si>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</si>
  <si>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</si>
  <si>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</si>
  <si>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</si>
  <si>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</si>
  <si>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</si>
  <si>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>小计</t>
    <phoneticPr fontId="11" type="noConversion"/>
  </si>
  <si>
    <t>合计（不含税）</t>
    <phoneticPr fontId="11" type="noConversion"/>
  </si>
  <si>
    <t>单价</t>
    <phoneticPr fontId="11" type="noConversion"/>
  </si>
  <si>
    <t>次数</t>
    <phoneticPr fontId="11" type="noConversion"/>
  </si>
  <si>
    <t>总价</t>
    <phoneticPr fontId="11" type="noConversion"/>
  </si>
  <si>
    <t>人</t>
    <phoneticPr fontId="11" type="noConversion"/>
  </si>
  <si>
    <t>用餐</t>
    <phoneticPr fontId="11" type="noConversion"/>
  </si>
  <si>
    <t>服务费（不含工作人员费用）</t>
    <phoneticPr fontId="11" type="noConversion"/>
  </si>
  <si>
    <t>预   算   书</t>
    <phoneticPr fontId="11" type="noConversion"/>
  </si>
  <si>
    <t>酒店</t>
    <phoneticPr fontId="11" type="noConversion"/>
  </si>
  <si>
    <t>一价全包</t>
    <phoneticPr fontId="11" type="noConversion"/>
  </si>
  <si>
    <t>包含两顿正餐</t>
    <phoneticPr fontId="11" type="noConversion"/>
  </si>
  <si>
    <t>房间</t>
    <phoneticPr fontId="11" type="noConversion"/>
  </si>
  <si>
    <t>晚</t>
    <phoneticPr fontId="11" type="noConversion"/>
  </si>
  <si>
    <t>正餐</t>
    <phoneticPr fontId="11" type="noConversion"/>
  </si>
  <si>
    <t xml:space="preserve">D1午餐+D2晚餐 </t>
    <phoneticPr fontId="11" type="noConversion"/>
  </si>
  <si>
    <t>人</t>
    <phoneticPr fontId="11" type="noConversion"/>
  </si>
  <si>
    <t>人均</t>
    <phoneticPr fontId="11" type="noConversion"/>
  </si>
  <si>
    <t>合计（含税6%)</t>
    <phoneticPr fontId="11" type="noConversion"/>
  </si>
  <si>
    <t>车辆</t>
    <phoneticPr fontId="11" type="noConversion"/>
  </si>
  <si>
    <t>交通费</t>
    <phoneticPr fontId="11" type="noConversion"/>
  </si>
  <si>
    <t>北京往返北戴河交通费</t>
    <phoneticPr fontId="11" type="noConversion"/>
  </si>
  <si>
    <t>海景大床房（14间*1晚）</t>
    <phoneticPr fontId="11" type="noConversion"/>
  </si>
  <si>
    <t xml:space="preserve">   LEXUS雷克萨斯C&amp;A部门社旅-北戴河</t>
    <phoneticPr fontId="11" type="noConversion"/>
  </si>
</sst>
</file>

<file path=xl/styles.xml><?xml version="1.0" encoding="utf-8"?>
<styleSheet xmlns="http://schemas.openxmlformats.org/spreadsheetml/2006/main">
  <numFmts count="6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  <numFmt numFmtId="179" formatCode="#,##0_ "/>
  </numFmts>
  <fonts count="23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b/>
      <sz val="10"/>
      <name val="LEXUS 简中黑 U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99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38" fontId="21" fillId="0" borderId="2" xfId="1" applyNumberFormat="1" applyFont="1" applyFill="1" applyBorder="1" applyAlignment="1" applyProtection="1">
      <alignment horizontal="center" vertical="center"/>
    </xf>
    <xf numFmtId="179" fontId="21" fillId="0" borderId="1" xfId="3" applyNumberFormat="1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 applyProtection="1">
      <alignment horizontal="center"/>
    </xf>
    <xf numFmtId="178" fontId="21" fillId="0" borderId="1" xfId="1" applyNumberFormat="1" applyFont="1" applyFill="1" applyBorder="1" applyAlignment="1" applyProtection="1">
      <alignment horizontal="center" vertical="center"/>
    </xf>
    <xf numFmtId="3" fontId="21" fillId="0" borderId="1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/>
    </xf>
    <xf numFmtId="38" fontId="22" fillId="0" borderId="1" xfId="3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 wrapText="1"/>
    </xf>
  </cellXfs>
  <cellStyles count="18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2 2" xfId="14"/>
    <cellStyle name="常规 2 2 3" xfId="13"/>
    <cellStyle name="常规 2 3" xfId="15"/>
    <cellStyle name="常规 3" xfId="5"/>
    <cellStyle name="常规 3 2" xfId="16"/>
    <cellStyle name="常规 3 3" xfId="8"/>
    <cellStyle name="常规 4" xfId="12"/>
    <cellStyle name="常规 9" xfId="6"/>
    <cellStyle name="常规_Sheet1" xfId="3"/>
    <cellStyle name="千位分隔" xfId="4" builtinId="3"/>
    <cellStyle name="千位分隔 2" xfId="17"/>
    <cellStyle name="千位分隔 2 2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1025" name="Text Box 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Normal="100" zoomScaleSheetLayoutView="100" workbookViewId="0">
      <selection activeCell="C5" sqref="C5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59.75" style="44" bestFit="1" customWidth="1"/>
    <col min="4" max="4" width="5.875" style="45" bestFit="1" customWidth="1"/>
    <col min="5" max="5" width="6.5" style="44" bestFit="1" customWidth="1"/>
    <col min="6" max="6" width="18.125" style="46" customWidth="1"/>
    <col min="7" max="7" width="5.75" style="46" bestFit="1" customWidth="1"/>
    <col min="8" max="8" width="11.75" style="47" bestFit="1" customWidth="1"/>
    <col min="9" max="9" width="3.375" style="44"/>
    <col min="10" max="10" width="13.125" style="44" customWidth="1"/>
    <col min="11" max="11" width="7.625" style="44" customWidth="1"/>
    <col min="12" max="16384" width="3.375" style="44"/>
  </cols>
  <sheetData>
    <row r="1" spans="1:8" ht="32.25" customHeight="1">
      <c r="A1" s="64" t="s">
        <v>90</v>
      </c>
      <c r="B1" s="64"/>
      <c r="C1" s="64"/>
      <c r="D1" s="64"/>
      <c r="E1" s="64"/>
      <c r="F1" s="64"/>
      <c r="G1" s="64"/>
      <c r="H1" s="65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66" t="s">
        <v>2</v>
      </c>
      <c r="B8" s="66"/>
      <c r="C8" s="66"/>
      <c r="D8" s="66"/>
      <c r="E8" s="66"/>
      <c r="F8" s="66"/>
      <c r="G8" s="66"/>
      <c r="H8" s="67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68" t="s">
        <v>105</v>
      </c>
      <c r="E10" s="68"/>
      <c r="F10" s="68"/>
      <c r="G10" s="68"/>
      <c r="H10" s="69"/>
    </row>
    <row r="11" spans="1:8" s="2" customFormat="1" ht="21" customHeight="1">
      <c r="A11" s="11"/>
      <c r="B11" s="11"/>
      <c r="C11" s="11" t="s">
        <v>4</v>
      </c>
      <c r="D11" s="70">
        <f>H22</f>
        <v>48999.958559999999</v>
      </c>
      <c r="E11" s="70"/>
      <c r="F11" s="70"/>
      <c r="G11" s="70"/>
      <c r="H11" s="70"/>
    </row>
    <row r="14" spans="1:8" ht="15.95" customHeight="1">
      <c r="A14" s="71" t="s">
        <v>5</v>
      </c>
      <c r="B14" s="71"/>
      <c r="C14" s="72"/>
      <c r="D14" s="49" t="s">
        <v>6</v>
      </c>
      <c r="E14" s="50" t="s">
        <v>7</v>
      </c>
      <c r="F14" s="50" t="s">
        <v>84</v>
      </c>
      <c r="G14" s="50" t="s">
        <v>85</v>
      </c>
      <c r="H14" s="51" t="s">
        <v>86</v>
      </c>
    </row>
    <row r="15" spans="1:8" ht="15.95" customHeight="1">
      <c r="A15" s="62" t="s">
        <v>88</v>
      </c>
      <c r="B15" s="55" t="s">
        <v>92</v>
      </c>
      <c r="C15" s="52" t="s">
        <v>93</v>
      </c>
      <c r="D15" s="49">
        <v>14</v>
      </c>
      <c r="E15" s="50" t="s">
        <v>87</v>
      </c>
      <c r="F15" s="60">
        <v>600</v>
      </c>
      <c r="G15" s="50">
        <v>1</v>
      </c>
      <c r="H15" s="61">
        <f t="shared" ref="H15:H18" si="0">SUM(D15*F15*G15)</f>
        <v>8400</v>
      </c>
    </row>
    <row r="16" spans="1:8" ht="15.95" customHeight="1">
      <c r="A16" s="63"/>
      <c r="B16" s="57" t="s">
        <v>96</v>
      </c>
      <c r="C16" s="52" t="s">
        <v>97</v>
      </c>
      <c r="D16" s="54">
        <v>14</v>
      </c>
      <c r="E16" s="55" t="s">
        <v>98</v>
      </c>
      <c r="F16" s="60">
        <v>300</v>
      </c>
      <c r="G16" s="55">
        <v>2</v>
      </c>
      <c r="H16" s="61">
        <f t="shared" si="0"/>
        <v>8400</v>
      </c>
    </row>
    <row r="17" spans="1:8" s="48" customFormat="1" ht="15.95" customHeight="1">
      <c r="A17" s="56" t="s">
        <v>91</v>
      </c>
      <c r="B17" s="56" t="s">
        <v>94</v>
      </c>
      <c r="C17" s="52" t="s">
        <v>104</v>
      </c>
      <c r="D17" s="53">
        <v>14</v>
      </c>
      <c r="E17" s="54" t="s">
        <v>95</v>
      </c>
      <c r="F17" s="60">
        <v>1657.3</v>
      </c>
      <c r="G17" s="53">
        <v>1</v>
      </c>
      <c r="H17" s="61">
        <f t="shared" si="0"/>
        <v>23202.2</v>
      </c>
    </row>
    <row r="18" spans="1:8" s="48" customFormat="1" ht="15.95" customHeight="1">
      <c r="A18" s="56" t="s">
        <v>101</v>
      </c>
      <c r="B18" s="56" t="s">
        <v>102</v>
      </c>
      <c r="C18" s="52" t="s">
        <v>103</v>
      </c>
      <c r="D18" s="54">
        <v>14</v>
      </c>
      <c r="E18" s="54" t="s">
        <v>98</v>
      </c>
      <c r="F18" s="60">
        <v>200</v>
      </c>
      <c r="G18" s="54">
        <v>1</v>
      </c>
      <c r="H18" s="61">
        <f t="shared" si="0"/>
        <v>2800</v>
      </c>
    </row>
    <row r="19" spans="1:8" ht="15.95" customHeight="1">
      <c r="A19" s="74" t="s">
        <v>82</v>
      </c>
      <c r="B19" s="74"/>
      <c r="C19" s="74"/>
      <c r="D19" s="74"/>
      <c r="E19" s="74"/>
      <c r="F19" s="74"/>
      <c r="G19" s="74"/>
      <c r="H19" s="58">
        <f>SUM(H15:H18)</f>
        <v>42802.2</v>
      </c>
    </row>
    <row r="20" spans="1:8" ht="15.95" customHeight="1">
      <c r="A20" s="73" t="s">
        <v>89</v>
      </c>
      <c r="B20" s="73"/>
      <c r="C20" s="73"/>
      <c r="D20" s="73"/>
      <c r="E20" s="73"/>
      <c r="F20" s="73"/>
      <c r="G20" s="73"/>
      <c r="H20" s="59">
        <f>H19*0.08</f>
        <v>3424.1759999999999</v>
      </c>
    </row>
    <row r="21" spans="1:8" ht="15.95" customHeight="1">
      <c r="A21" s="73" t="s">
        <v>83</v>
      </c>
      <c r="B21" s="73"/>
      <c r="C21" s="73"/>
      <c r="D21" s="73"/>
      <c r="E21" s="73"/>
      <c r="F21" s="73"/>
      <c r="G21" s="73"/>
      <c r="H21" s="59">
        <f>SUM(H19:H20)</f>
        <v>46226.375999999997</v>
      </c>
    </row>
    <row r="22" spans="1:8" ht="15.95" customHeight="1">
      <c r="A22" s="73" t="s">
        <v>100</v>
      </c>
      <c r="B22" s="73"/>
      <c r="C22" s="73"/>
      <c r="D22" s="73"/>
      <c r="E22" s="73"/>
      <c r="F22" s="73"/>
      <c r="G22" s="73"/>
      <c r="H22" s="59">
        <f>H21*1.06</f>
        <v>48999.958559999999</v>
      </c>
    </row>
    <row r="23" spans="1:8" ht="15.95" customHeight="1">
      <c r="A23" s="73" t="s">
        <v>99</v>
      </c>
      <c r="B23" s="73"/>
      <c r="C23" s="73"/>
      <c r="D23" s="73"/>
      <c r="E23" s="73"/>
      <c r="F23" s="73"/>
      <c r="G23" s="73"/>
      <c r="H23" s="59">
        <f>H22/14</f>
        <v>3499.9970399999997</v>
      </c>
    </row>
  </sheetData>
  <mergeCells count="11">
    <mergeCell ref="A23:G23"/>
    <mergeCell ref="A22:G22"/>
    <mergeCell ref="A19:G19"/>
    <mergeCell ref="A20:G20"/>
    <mergeCell ref="A21:G21"/>
    <mergeCell ref="A15:A16"/>
    <mergeCell ref="A1:H1"/>
    <mergeCell ref="A8:H8"/>
    <mergeCell ref="D10:H10"/>
    <mergeCell ref="D11:H11"/>
    <mergeCell ref="A14:C14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6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64" t="s">
        <v>0</v>
      </c>
      <c r="B1" s="64"/>
      <c r="C1" s="64"/>
      <c r="D1" s="64"/>
      <c r="E1" s="64"/>
      <c r="F1" s="64"/>
      <c r="G1" s="64"/>
      <c r="H1" s="65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66" t="s">
        <v>2</v>
      </c>
      <c r="B8" s="66"/>
      <c r="C8" s="66"/>
      <c r="D8" s="66"/>
      <c r="E8" s="66"/>
      <c r="F8" s="66"/>
      <c r="G8" s="66"/>
      <c r="H8" s="67"/>
    </row>
    <row r="10" spans="1:8" ht="21" customHeight="1">
      <c r="A10" s="11"/>
      <c r="B10" s="11"/>
      <c r="C10" s="11" t="s">
        <v>3</v>
      </c>
      <c r="D10" s="80" t="s">
        <v>65</v>
      </c>
      <c r="E10" s="80"/>
      <c r="F10" s="80"/>
      <c r="G10" s="80"/>
      <c r="H10" s="81"/>
    </row>
    <row r="11" spans="1:8" ht="21" customHeight="1">
      <c r="A11" s="11"/>
      <c r="B11" s="11"/>
      <c r="C11" s="11" t="s">
        <v>4</v>
      </c>
      <c r="D11" s="82">
        <f>SUM(H47)</f>
        <v>329881.86</v>
      </c>
      <c r="E11" s="82"/>
      <c r="F11" s="82"/>
      <c r="G11" s="82"/>
      <c r="H11" s="83"/>
    </row>
    <row r="14" spans="1:8" ht="15.95" customHeight="1">
      <c r="A14" s="84" t="s">
        <v>5</v>
      </c>
      <c r="B14" s="85"/>
      <c r="C14" s="86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75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77"/>
      <c r="B16" s="75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76"/>
      <c r="B17" s="76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75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77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77"/>
      <c r="B20" s="78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76"/>
      <c r="B21" s="79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87" t="s">
        <v>46</v>
      </c>
      <c r="B22" s="87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77"/>
      <c r="B23" s="88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77"/>
      <c r="B24" s="88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77"/>
      <c r="B25" s="88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77"/>
      <c r="B26" s="88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77"/>
      <c r="B27" s="88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77"/>
      <c r="B28" s="88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76"/>
      <c r="B29" s="89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75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94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75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77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77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77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77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96" t="s">
        <v>29</v>
      </c>
      <c r="B39" s="78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97"/>
      <c r="B40" s="98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97"/>
      <c r="B41" s="98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97"/>
      <c r="B42" s="98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97"/>
      <c r="B43" s="98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95" t="s">
        <v>36</v>
      </c>
      <c r="B44" s="95"/>
      <c r="C44" s="95"/>
      <c r="D44" s="95"/>
      <c r="E44" s="95"/>
      <c r="F44" s="95"/>
      <c r="G44" s="34"/>
      <c r="H44" s="22">
        <f>SUM(H15:H43)</f>
        <v>285612</v>
      </c>
    </row>
    <row r="45" spans="1:8" ht="15.95" customHeight="1">
      <c r="A45" s="90" t="s">
        <v>37</v>
      </c>
      <c r="B45" s="90"/>
      <c r="C45" s="90"/>
      <c r="D45" s="90"/>
      <c r="E45" s="90"/>
      <c r="F45" s="90"/>
      <c r="G45" s="35"/>
      <c r="H45" s="23">
        <f>H44*0.1</f>
        <v>28561.200000000001</v>
      </c>
    </row>
    <row r="46" spans="1:8" ht="15.95" customHeight="1">
      <c r="A46" s="90" t="s">
        <v>38</v>
      </c>
      <c r="B46" s="90"/>
      <c r="C46" s="90"/>
      <c r="D46" s="90"/>
      <c r="E46" s="90"/>
      <c r="F46" s="90"/>
      <c r="G46" s="35"/>
      <c r="H46" s="23">
        <f>(H44+H45)*0.05</f>
        <v>15708.660000000002</v>
      </c>
    </row>
    <row r="47" spans="1:8" ht="15.95" customHeight="1">
      <c r="A47" s="90" t="s">
        <v>39</v>
      </c>
      <c r="B47" s="90"/>
      <c r="C47" s="90"/>
      <c r="D47" s="90"/>
      <c r="E47" s="90"/>
      <c r="F47" s="90"/>
      <c r="G47" s="35"/>
      <c r="H47" s="23">
        <f>H44+H45+H46</f>
        <v>329881.86</v>
      </c>
    </row>
    <row r="48" spans="1:8" ht="15.95" customHeight="1">
      <c r="A48" s="91" t="s">
        <v>54</v>
      </c>
      <c r="B48" s="92"/>
      <c r="C48" s="92"/>
      <c r="D48" s="92"/>
      <c r="E48" s="92"/>
      <c r="F48" s="93"/>
      <c r="G48" s="9"/>
      <c r="H48" s="8">
        <f>SUM(H47/34)</f>
        <v>9702.4076470588225</v>
      </c>
    </row>
  </sheetData>
  <mergeCells count="20"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  <mergeCell ref="B16:B17"/>
    <mergeCell ref="A15:A17"/>
    <mergeCell ref="B20:B21"/>
    <mergeCell ref="A1:H1"/>
    <mergeCell ref="A8:H8"/>
    <mergeCell ref="D10:H10"/>
    <mergeCell ref="D11:H11"/>
    <mergeCell ref="A14:C14"/>
    <mergeCell ref="A18:A21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Administrator</cp:lastModifiedBy>
  <cp:lastPrinted>2018-09-19T09:46:20Z</cp:lastPrinted>
  <dcterms:created xsi:type="dcterms:W3CDTF">2002-04-22T06:31:00Z</dcterms:created>
  <dcterms:modified xsi:type="dcterms:W3CDTF">2019-04-23T05:50:08Z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