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updateLinks="never" defaultThemeVersion="124226"/>
  <bookViews>
    <workbookView xWindow="0" yWindow="0" windowWidth="15360" windowHeight="7534" tabRatio="924"/>
  </bookViews>
  <sheets>
    <sheet name="明细统计" sheetId="54" r:id="rId1"/>
    <sheet name="结算总表" sheetId="44" r:id="rId2"/>
    <sheet name="京津" sheetId="46" r:id="rId3"/>
    <sheet name="华南" sheetId="47" r:id="rId4"/>
    <sheet name="东北" sheetId="48" r:id="rId5"/>
    <sheet name="华中" sheetId="49" r:id="rId6"/>
    <sheet name="华西" sheetId="50" r:id="rId7"/>
    <sheet name="华东" sheetId="51" r:id="rId8"/>
    <sheet name="上海" sheetId="52" r:id="rId9"/>
    <sheet name="华北" sheetId="53" r:id="rId10"/>
    <sheet name="市场部" sheetId="45" r:id="rId11"/>
  </sheets>
  <calcPr calcId="125725"/>
</workbook>
</file>

<file path=xl/calcChain.xml><?xml version="1.0" encoding="utf-8"?>
<calcChain xmlns="http://schemas.openxmlformats.org/spreadsheetml/2006/main">
  <c r="M76" i="50"/>
  <c r="M101"/>
  <c r="K6" i="54"/>
  <c r="M78" i="45"/>
  <c r="C3" i="54"/>
  <c r="C6"/>
  <c r="K10"/>
  <c r="K9"/>
  <c r="K7"/>
  <c r="K4"/>
  <c r="K3"/>
  <c r="N88" i="45"/>
  <c r="N87"/>
  <c r="N86"/>
  <c r="N85"/>
  <c r="N27"/>
  <c r="N26"/>
  <c r="N25"/>
  <c r="N24"/>
  <c r="N23"/>
  <c r="N22"/>
  <c r="J10" i="54"/>
  <c r="J5"/>
  <c r="J3"/>
  <c r="M101" i="53"/>
  <c r="I10" i="54"/>
  <c r="I5"/>
  <c r="I4"/>
  <c r="I3"/>
  <c r="H10"/>
  <c r="H5"/>
  <c r="H3"/>
  <c r="M101" i="51"/>
  <c r="G7" i="54"/>
  <c r="G3"/>
  <c r="F11"/>
  <c r="F8"/>
  <c r="F7"/>
  <c r="F6"/>
  <c r="F5"/>
  <c r="F3"/>
  <c r="E10"/>
  <c r="E9"/>
  <c r="E7"/>
  <c r="E5"/>
  <c r="M101" i="48"/>
  <c r="D11" i="54"/>
  <c r="D10"/>
  <c r="D8"/>
  <c r="D6"/>
  <c r="D5"/>
  <c r="D3"/>
  <c r="M101" i="47"/>
  <c r="C10" i="54"/>
  <c r="M102" i="46"/>
  <c r="C7" i="54"/>
  <c r="N50" i="46"/>
  <c r="B10" i="54"/>
  <c r="B9"/>
  <c r="B7"/>
  <c r="B6"/>
  <c r="B4"/>
  <c r="N49" i="44"/>
  <c r="N54"/>
  <c r="M79"/>
  <c r="M102"/>
  <c r="N104" i="45" l="1"/>
  <c r="N103"/>
  <c r="N102"/>
  <c r="N101"/>
  <c r="N105" s="1"/>
  <c r="N97"/>
  <c r="N98" s="1"/>
  <c r="N89"/>
  <c r="N81"/>
  <c r="N80"/>
  <c r="N79"/>
  <c r="N78"/>
  <c r="N77"/>
  <c r="N75"/>
  <c r="N74"/>
  <c r="N76" s="1"/>
  <c r="N73"/>
  <c r="N72"/>
  <c r="N71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3"/>
  <c r="N42"/>
  <c r="N41"/>
  <c r="N40"/>
  <c r="N39"/>
  <c r="N38"/>
  <c r="N37"/>
  <c r="N33"/>
  <c r="N32"/>
  <c r="N31"/>
  <c r="N30"/>
  <c r="N29"/>
  <c r="N28"/>
  <c r="N21"/>
  <c r="N20"/>
  <c r="N19"/>
  <c r="N17"/>
  <c r="N16"/>
  <c r="N15"/>
  <c r="N14"/>
  <c r="N13"/>
  <c r="N12"/>
  <c r="N11"/>
  <c r="N10"/>
  <c r="N104" i="53"/>
  <c r="N103"/>
  <c r="N102"/>
  <c r="N101"/>
  <c r="N105" s="1"/>
  <c r="N97"/>
  <c r="N98" s="1"/>
  <c r="N88"/>
  <c r="N87"/>
  <c r="N86"/>
  <c r="N85"/>
  <c r="N89" s="1"/>
  <c r="N81"/>
  <c r="N80"/>
  <c r="N79"/>
  <c r="N78"/>
  <c r="N77"/>
  <c r="N75"/>
  <c r="N74"/>
  <c r="N76" s="1"/>
  <c r="N73"/>
  <c r="N72"/>
  <c r="N71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3"/>
  <c r="N42"/>
  <c r="N41"/>
  <c r="N40"/>
  <c r="N39"/>
  <c r="N45" s="1"/>
  <c r="N38"/>
  <c r="N37"/>
  <c r="N33"/>
  <c r="N32"/>
  <c r="N31"/>
  <c r="N30"/>
  <c r="N29"/>
  <c r="N28"/>
  <c r="N27"/>
  <c r="N26"/>
  <c r="N25"/>
  <c r="N24"/>
  <c r="N23"/>
  <c r="N22"/>
  <c r="N21"/>
  <c r="N20"/>
  <c r="N19"/>
  <c r="N17"/>
  <c r="N16"/>
  <c r="N15"/>
  <c r="N14"/>
  <c r="N13"/>
  <c r="N12"/>
  <c r="N11"/>
  <c r="N10"/>
  <c r="N104" i="52"/>
  <c r="N103"/>
  <c r="N102"/>
  <c r="N101"/>
  <c r="N105" s="1"/>
  <c r="N98"/>
  <c r="N97"/>
  <c r="N88"/>
  <c r="N87"/>
  <c r="N86"/>
  <c r="N85"/>
  <c r="N89" s="1"/>
  <c r="N81"/>
  <c r="N80"/>
  <c r="N79"/>
  <c r="N78"/>
  <c r="N77"/>
  <c r="N75"/>
  <c r="N74"/>
  <c r="M76" s="1"/>
  <c r="N76" s="1"/>
  <c r="N73"/>
  <c r="N72"/>
  <c r="N71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3"/>
  <c r="N42"/>
  <c r="N41"/>
  <c r="N40"/>
  <c r="N39"/>
  <c r="N38"/>
  <c r="N37"/>
  <c r="N45" s="1"/>
  <c r="N33"/>
  <c r="N32"/>
  <c r="N31"/>
  <c r="N30"/>
  <c r="N29"/>
  <c r="N28"/>
  <c r="N27"/>
  <c r="N26"/>
  <c r="N25"/>
  <c r="N24"/>
  <c r="N23"/>
  <c r="N22"/>
  <c r="N21"/>
  <c r="N20"/>
  <c r="N19"/>
  <c r="N17"/>
  <c r="N16"/>
  <c r="N15"/>
  <c r="N14"/>
  <c r="N13"/>
  <c r="N12"/>
  <c r="N11"/>
  <c r="N10"/>
  <c r="N104" i="51"/>
  <c r="N103"/>
  <c r="N102"/>
  <c r="N101"/>
  <c r="N97"/>
  <c r="N98" s="1"/>
  <c r="N88"/>
  <c r="N87"/>
  <c r="N86"/>
  <c r="N85"/>
  <c r="N89" s="1"/>
  <c r="N81"/>
  <c r="N80"/>
  <c r="N79"/>
  <c r="N78"/>
  <c r="N77"/>
  <c r="N75"/>
  <c r="N74"/>
  <c r="M76" s="1"/>
  <c r="N73"/>
  <c r="N72"/>
  <c r="N71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3"/>
  <c r="N42"/>
  <c r="N41"/>
  <c r="N40"/>
  <c r="N39"/>
  <c r="N38"/>
  <c r="N37"/>
  <c r="N45" s="1"/>
  <c r="N33"/>
  <c r="N32"/>
  <c r="N31"/>
  <c r="N30"/>
  <c r="N29"/>
  <c r="N28"/>
  <c r="N27"/>
  <c r="N26"/>
  <c r="N25"/>
  <c r="N24"/>
  <c r="N23"/>
  <c r="N22"/>
  <c r="N21"/>
  <c r="N20"/>
  <c r="N19"/>
  <c r="N17"/>
  <c r="N16"/>
  <c r="N15"/>
  <c r="N14"/>
  <c r="N13"/>
  <c r="N12"/>
  <c r="N11"/>
  <c r="N10"/>
  <c r="N104" i="50"/>
  <c r="N103"/>
  <c r="N102"/>
  <c r="N101"/>
  <c r="N98"/>
  <c r="N97"/>
  <c r="N88"/>
  <c r="N87"/>
  <c r="N86"/>
  <c r="N85"/>
  <c r="N89" s="1"/>
  <c r="N81"/>
  <c r="N80"/>
  <c r="N79"/>
  <c r="N78"/>
  <c r="N77"/>
  <c r="N75"/>
  <c r="N74"/>
  <c r="N73"/>
  <c r="N72"/>
  <c r="N71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3"/>
  <c r="N42"/>
  <c r="N41"/>
  <c r="N40"/>
  <c r="N39"/>
  <c r="N38"/>
  <c r="N37"/>
  <c r="N45" s="1"/>
  <c r="N33"/>
  <c r="N32"/>
  <c r="N31"/>
  <c r="N30"/>
  <c r="N29"/>
  <c r="N28"/>
  <c r="N27"/>
  <c r="N26"/>
  <c r="N25"/>
  <c r="N24"/>
  <c r="N23"/>
  <c r="N22"/>
  <c r="N21"/>
  <c r="N20"/>
  <c r="N19"/>
  <c r="N17"/>
  <c r="N16"/>
  <c r="N15"/>
  <c r="N14"/>
  <c r="N13"/>
  <c r="N12"/>
  <c r="N11"/>
  <c r="N10"/>
  <c r="M76" i="49"/>
  <c r="N104"/>
  <c r="N103"/>
  <c r="N102"/>
  <c r="N101"/>
  <c r="N105" s="1"/>
  <c r="N97"/>
  <c r="N98" s="1"/>
  <c r="N88"/>
  <c r="N87"/>
  <c r="N86"/>
  <c r="N85"/>
  <c r="N89" s="1"/>
  <c r="N81"/>
  <c r="N80"/>
  <c r="N79"/>
  <c r="N78"/>
  <c r="N77"/>
  <c r="N75"/>
  <c r="N74"/>
  <c r="N76" s="1"/>
  <c r="N73"/>
  <c r="N72"/>
  <c r="N71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3"/>
  <c r="N42"/>
  <c r="N41"/>
  <c r="N40"/>
  <c r="N39"/>
  <c r="N38"/>
  <c r="N37"/>
  <c r="N45" s="1"/>
  <c r="N33"/>
  <c r="N32"/>
  <c r="N31"/>
  <c r="N30"/>
  <c r="N29"/>
  <c r="N28"/>
  <c r="N27"/>
  <c r="N26"/>
  <c r="N25"/>
  <c r="N24"/>
  <c r="N23"/>
  <c r="N22"/>
  <c r="N21"/>
  <c r="N20"/>
  <c r="N19"/>
  <c r="N17"/>
  <c r="N16"/>
  <c r="N15"/>
  <c r="N14"/>
  <c r="N13"/>
  <c r="N12"/>
  <c r="N11"/>
  <c r="N10"/>
  <c r="N104" i="48"/>
  <c r="N103"/>
  <c r="N102"/>
  <c r="N101"/>
  <c r="N105" s="1"/>
  <c r="N98"/>
  <c r="N97"/>
  <c r="N88"/>
  <c r="N87"/>
  <c r="N86"/>
  <c r="N85"/>
  <c r="N89" s="1"/>
  <c r="N81"/>
  <c r="N80"/>
  <c r="N79"/>
  <c r="N78"/>
  <c r="N77"/>
  <c r="N75"/>
  <c r="N74"/>
  <c r="N76" s="1"/>
  <c r="N73"/>
  <c r="N72"/>
  <c r="N71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3"/>
  <c r="N42"/>
  <c r="N41"/>
  <c r="N40"/>
  <c r="N39"/>
  <c r="N38"/>
  <c r="N37"/>
  <c r="N45" s="1"/>
  <c r="N33"/>
  <c r="N32"/>
  <c r="N31"/>
  <c r="N30"/>
  <c r="N29"/>
  <c r="N28"/>
  <c r="N27"/>
  <c r="N26"/>
  <c r="N25"/>
  <c r="N24"/>
  <c r="N23"/>
  <c r="N22"/>
  <c r="N21"/>
  <c r="N20"/>
  <c r="N19"/>
  <c r="N17"/>
  <c r="N16"/>
  <c r="N15"/>
  <c r="N14"/>
  <c r="N13"/>
  <c r="N12"/>
  <c r="N11"/>
  <c r="N10"/>
  <c r="N82" i="52" l="1"/>
  <c r="I6" i="54" s="1"/>
  <c r="N76" i="51"/>
  <c r="N82" i="48"/>
  <c r="E6" i="54" s="1"/>
  <c r="N45" i="45"/>
  <c r="N105" i="50"/>
  <c r="N106" s="1"/>
  <c r="G10" i="54" s="1"/>
  <c r="N34" i="50"/>
  <c r="N34" i="48"/>
  <c r="E3" i="54" s="1"/>
  <c r="N82" i="45"/>
  <c r="N68"/>
  <c r="K5" i="54" s="1"/>
  <c r="N34" i="45"/>
  <c r="N106"/>
  <c r="N82" i="53"/>
  <c r="J6" i="54" s="1"/>
  <c r="N68" i="53"/>
  <c r="N34"/>
  <c r="N106"/>
  <c r="N68" i="52"/>
  <c r="N34"/>
  <c r="N106"/>
  <c r="N68" i="51"/>
  <c r="N34"/>
  <c r="N82"/>
  <c r="H6" i="54" s="1"/>
  <c r="N105" i="51"/>
  <c r="N106" s="1"/>
  <c r="N76" i="50"/>
  <c r="N82" s="1"/>
  <c r="G6" i="54" s="1"/>
  <c r="N68" i="50"/>
  <c r="G5" i="54" s="1"/>
  <c r="N82" i="49"/>
  <c r="N68"/>
  <c r="N34"/>
  <c r="N106"/>
  <c r="N68" i="48"/>
  <c r="N106"/>
  <c r="M76" i="47"/>
  <c r="N104"/>
  <c r="N103"/>
  <c r="N102"/>
  <c r="N101"/>
  <c r="N97"/>
  <c r="N98" s="1"/>
  <c r="N88"/>
  <c r="N87"/>
  <c r="N86"/>
  <c r="N85"/>
  <c r="N89" s="1"/>
  <c r="N81"/>
  <c r="N80"/>
  <c r="N79"/>
  <c r="N78"/>
  <c r="N77"/>
  <c r="N75"/>
  <c r="N74"/>
  <c r="N76" s="1"/>
  <c r="N73"/>
  <c r="N72"/>
  <c r="N71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3"/>
  <c r="N42"/>
  <c r="N41"/>
  <c r="N40"/>
  <c r="N39"/>
  <c r="N38"/>
  <c r="N37"/>
  <c r="N45" s="1"/>
  <c r="N33"/>
  <c r="N32"/>
  <c r="N31"/>
  <c r="N30"/>
  <c r="N29"/>
  <c r="N28"/>
  <c r="N27"/>
  <c r="N26"/>
  <c r="N25"/>
  <c r="N24"/>
  <c r="N23"/>
  <c r="N22"/>
  <c r="N21"/>
  <c r="N20"/>
  <c r="N19"/>
  <c r="N17"/>
  <c r="N16"/>
  <c r="N15"/>
  <c r="N14"/>
  <c r="N13"/>
  <c r="N12"/>
  <c r="N11"/>
  <c r="N10"/>
  <c r="M77" i="46"/>
  <c r="N90" i="48" l="1"/>
  <c r="J93" s="1"/>
  <c r="N93" s="1"/>
  <c r="N94" s="1"/>
  <c r="N90" i="52"/>
  <c r="J93" s="1"/>
  <c r="N93" s="1"/>
  <c r="N94" s="1"/>
  <c r="N90" i="45"/>
  <c r="J93" s="1"/>
  <c r="N93" s="1"/>
  <c r="N94" s="1"/>
  <c r="N90" i="53"/>
  <c r="J93" s="1"/>
  <c r="N93" s="1"/>
  <c r="N94" s="1"/>
  <c r="N90" i="51"/>
  <c r="J93" s="1"/>
  <c r="N93" s="1"/>
  <c r="N94" s="1"/>
  <c r="N90" i="50"/>
  <c r="J93" s="1"/>
  <c r="N93" s="1"/>
  <c r="N94" s="1"/>
  <c r="N90" i="49"/>
  <c r="J93" s="1"/>
  <c r="N93" s="1"/>
  <c r="N94" s="1"/>
  <c r="J109" s="1"/>
  <c r="N109" s="1"/>
  <c r="N110" s="1"/>
  <c r="N68" i="47"/>
  <c r="N34"/>
  <c r="N82"/>
  <c r="N105"/>
  <c r="N106" s="1"/>
  <c r="N105" i="46"/>
  <c r="N104"/>
  <c r="N103"/>
  <c r="N102"/>
  <c r="N98"/>
  <c r="N99" s="1"/>
  <c r="N89"/>
  <c r="N88"/>
  <c r="N87"/>
  <c r="N86"/>
  <c r="N82"/>
  <c r="N81"/>
  <c r="N80"/>
  <c r="N79"/>
  <c r="N78"/>
  <c r="N76"/>
  <c r="N75"/>
  <c r="N74"/>
  <c r="N73"/>
  <c r="N72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49"/>
  <c r="N48"/>
  <c r="N43"/>
  <c r="N42"/>
  <c r="N41"/>
  <c r="N40"/>
  <c r="N39"/>
  <c r="N38"/>
  <c r="N37"/>
  <c r="N33"/>
  <c r="N32"/>
  <c r="N31"/>
  <c r="N30"/>
  <c r="N29"/>
  <c r="N28"/>
  <c r="N27"/>
  <c r="N26"/>
  <c r="N25"/>
  <c r="N24"/>
  <c r="N23"/>
  <c r="N22"/>
  <c r="N21"/>
  <c r="N20"/>
  <c r="N19"/>
  <c r="N17"/>
  <c r="N16"/>
  <c r="N15"/>
  <c r="N14"/>
  <c r="N13"/>
  <c r="N12"/>
  <c r="N11"/>
  <c r="N10"/>
  <c r="J59" i="44"/>
  <c r="J109" i="53" l="1"/>
  <c r="N109" s="1"/>
  <c r="N110" s="1"/>
  <c r="J11" i="54" s="1"/>
  <c r="J8"/>
  <c r="J109" i="52"/>
  <c r="N109" s="1"/>
  <c r="N110" s="1"/>
  <c r="I11" i="54" s="1"/>
  <c r="I8"/>
  <c r="J109" i="51"/>
  <c r="N109" s="1"/>
  <c r="N110" s="1"/>
  <c r="H11" i="54" s="1"/>
  <c r="H8"/>
  <c r="J109" i="50"/>
  <c r="N109" s="1"/>
  <c r="N110" s="1"/>
  <c r="G11" i="54" s="1"/>
  <c r="G8"/>
  <c r="J109" i="48"/>
  <c r="N109" s="1"/>
  <c r="N110" s="1"/>
  <c r="E11" i="54" s="1"/>
  <c r="E8"/>
  <c r="J109" i="45"/>
  <c r="N109" s="1"/>
  <c r="N110" s="1"/>
  <c r="K11" i="54" s="1"/>
  <c r="K8"/>
  <c r="N90" i="47"/>
  <c r="J93" s="1"/>
  <c r="N93" s="1"/>
  <c r="N94" s="1"/>
  <c r="J109" s="1"/>
  <c r="N109" s="1"/>
  <c r="N110" s="1"/>
  <c r="N90" i="46"/>
  <c r="N77"/>
  <c r="N83"/>
  <c r="N69"/>
  <c r="C5" i="54" s="1"/>
  <c r="N45" i="46"/>
  <c r="N34"/>
  <c r="N106"/>
  <c r="N107" s="1"/>
  <c r="N57" i="44"/>
  <c r="N58"/>
  <c r="N59"/>
  <c r="N42"/>
  <c r="N41"/>
  <c r="N105"/>
  <c r="N104"/>
  <c r="N103"/>
  <c r="N102"/>
  <c r="N98"/>
  <c r="N99" s="1"/>
  <c r="N89"/>
  <c r="N88"/>
  <c r="N87"/>
  <c r="N86"/>
  <c r="N82"/>
  <c r="N81"/>
  <c r="N80"/>
  <c r="N79"/>
  <c r="N78"/>
  <c r="N76"/>
  <c r="N75"/>
  <c r="N74"/>
  <c r="N73"/>
  <c r="N72"/>
  <c r="N68"/>
  <c r="N67"/>
  <c r="N66"/>
  <c r="N65"/>
  <c r="N64"/>
  <c r="N63"/>
  <c r="N62"/>
  <c r="N61"/>
  <c r="N60"/>
  <c r="N56"/>
  <c r="N55"/>
  <c r="N53"/>
  <c r="N52"/>
  <c r="N51"/>
  <c r="N50"/>
  <c r="N48"/>
  <c r="N47"/>
  <c r="N40"/>
  <c r="N39"/>
  <c r="N38"/>
  <c r="N37"/>
  <c r="N36"/>
  <c r="N32"/>
  <c r="N31"/>
  <c r="N30"/>
  <c r="N29"/>
  <c r="N28"/>
  <c r="N27"/>
  <c r="N26"/>
  <c r="N25"/>
  <c r="N24"/>
  <c r="N23"/>
  <c r="N22"/>
  <c r="N21"/>
  <c r="N20"/>
  <c r="N19"/>
  <c r="N18"/>
  <c r="N16"/>
  <c r="N15"/>
  <c r="N14"/>
  <c r="N13"/>
  <c r="N12"/>
  <c r="N11"/>
  <c r="N10"/>
  <c r="M77" l="1"/>
  <c r="N77" s="1"/>
  <c r="N91" i="46"/>
  <c r="J94" s="1"/>
  <c r="N94" s="1"/>
  <c r="N95" s="1"/>
  <c r="N44" i="44"/>
  <c r="N83"/>
  <c r="N90"/>
  <c r="N69"/>
  <c r="B5" i="54" s="1"/>
  <c r="N33" i="44"/>
  <c r="B3" i="54" s="1"/>
  <c r="N106" i="44"/>
  <c r="N107" s="1"/>
  <c r="J110" i="46" l="1"/>
  <c r="N110" s="1"/>
  <c r="N111" s="1"/>
  <c r="C11" i="54" s="1"/>
  <c r="C8"/>
  <c r="N91" i="44"/>
  <c r="J94" s="1"/>
  <c r="N94" s="1"/>
  <c r="N95" l="1"/>
  <c r="J110" s="1"/>
  <c r="N110" s="1"/>
  <c r="N111" s="1"/>
  <c r="B11" i="54" s="1"/>
  <c r="B8"/>
</calcChain>
</file>

<file path=xl/sharedStrings.xml><?xml version="1.0" encoding="utf-8"?>
<sst xmlns="http://schemas.openxmlformats.org/spreadsheetml/2006/main" count="4293" uniqueCount="237">
  <si>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</si>
  <si>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</si>
  <si>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</si>
  <si>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</si>
  <si>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</si>
  <si>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</si>
  <si>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</si>
  <si>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</si>
  <si>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A-1</t>
  </si>
  <si>
    <t>A-2</t>
  </si>
  <si>
    <t>会议室1</t>
  </si>
  <si>
    <t>投影仪/幕布</t>
  </si>
  <si>
    <t>说明投影流明和幕布尺寸</t>
  </si>
  <si>
    <t>茶歇</t>
  </si>
  <si>
    <t>话筒</t>
  </si>
  <si>
    <t>个/天</t>
  </si>
  <si>
    <t>会场设备</t>
  </si>
  <si>
    <t>视频切换、反看板、计时器、音频设备等</t>
  </si>
  <si>
    <t>台/天</t>
  </si>
  <si>
    <t>人/天</t>
  </si>
  <si>
    <t>A-3</t>
  </si>
  <si>
    <t>会议室2</t>
  </si>
  <si>
    <t>合计</t>
  </si>
  <si>
    <t>次</t>
  </si>
  <si>
    <t>B</t>
  </si>
  <si>
    <t>B-1</t>
  </si>
  <si>
    <t>B-2</t>
  </si>
  <si>
    <t>B-3</t>
  </si>
  <si>
    <t>人</t>
  </si>
  <si>
    <t>B-4</t>
  </si>
  <si>
    <t>B-5</t>
  </si>
  <si>
    <t>C</t>
  </si>
  <si>
    <t>C-1</t>
  </si>
  <si>
    <t>22座空调车（考斯特/其他品牌）</t>
  </si>
  <si>
    <t>33座空调车（金龙/大宇/现代）</t>
  </si>
  <si>
    <t>其他</t>
  </si>
  <si>
    <t>C-2</t>
  </si>
  <si>
    <t>C-3</t>
  </si>
  <si>
    <t>C-4</t>
  </si>
  <si>
    <t>D</t>
  </si>
  <si>
    <t>D-1</t>
  </si>
  <si>
    <t>D-2</t>
  </si>
  <si>
    <t>会议注册费</t>
  </si>
  <si>
    <t>D-3</t>
  </si>
  <si>
    <t>接机牌</t>
  </si>
  <si>
    <t>块</t>
  </si>
  <si>
    <t>D-4</t>
  </si>
  <si>
    <t>D-5</t>
  </si>
  <si>
    <t>D-6</t>
  </si>
  <si>
    <t>X展架</t>
  </si>
  <si>
    <t>D-7</t>
  </si>
  <si>
    <t>摄影</t>
  </si>
  <si>
    <t>天</t>
  </si>
  <si>
    <t>D-8</t>
  </si>
  <si>
    <t>摄像</t>
  </si>
  <si>
    <t>D-9</t>
  </si>
  <si>
    <t>D-10</t>
  </si>
  <si>
    <t>人数</t>
  </si>
  <si>
    <t>天数</t>
  </si>
  <si>
    <t>E-1</t>
  </si>
  <si>
    <t>E-2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</si>
  <si>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</si>
  <si>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</si>
  <si>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</si>
  <si>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</si>
  <si>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</si>
  <si>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</si>
  <si>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</si>
  <si>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</si>
  <si>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</si>
  <si>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</si>
  <si>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签证费</t>
  </si>
  <si>
    <t>客人用水</t>
  </si>
  <si>
    <t>当地工作人员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</si>
  <si>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</si>
  <si>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</si>
  <si>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</si>
  <si>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</si>
  <si>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</si>
  <si>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</si>
  <si>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</si>
  <si>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场/天</t>
  </si>
  <si>
    <t>A-4</t>
  </si>
  <si>
    <t>瓶</t>
  </si>
  <si>
    <t>E-3</t>
  </si>
  <si>
    <t>A-5</t>
  </si>
  <si>
    <t>A-6</t>
  </si>
  <si>
    <t>保险费</t>
  </si>
  <si>
    <t>其他费用</t>
  </si>
  <si>
    <t>D-11</t>
  </si>
  <si>
    <t>国内陪签工作人员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</si>
  <si>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</si>
  <si>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</si>
  <si>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</si>
  <si>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</si>
  <si>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</si>
  <si>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</si>
  <si>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</si>
  <si>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</si>
  <si>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</si>
  <si>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普通双床房</t>
  </si>
  <si>
    <t>行政大床房</t>
  </si>
  <si>
    <t>集结地酒店-2</t>
  </si>
  <si>
    <t>签证地酒店</t>
  </si>
  <si>
    <t>使用人数、摆放桌型以及层高等要求</t>
  </si>
  <si>
    <t>有线麦/无线麦，数量等要求</t>
  </si>
  <si>
    <t>简易搭建或会议包价</t>
  </si>
  <si>
    <t>说明有线麦/无线麦，数量</t>
  </si>
  <si>
    <t>合计：</t>
  </si>
  <si>
    <t>餐次</t>
  </si>
  <si>
    <t>用餐</t>
  </si>
  <si>
    <t>正餐</t>
  </si>
  <si>
    <t>餐</t>
  </si>
  <si>
    <t>交通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</si>
  <si>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</si>
  <si>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</si>
  <si>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4座帕萨特或别克</t>
  </si>
  <si>
    <t>其他，45座空调车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</si>
  <si>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</si>
  <si>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</si>
  <si>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高铁或动车票</t>
  </si>
  <si>
    <t>座</t>
  </si>
  <si>
    <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</si>
  <si>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报价含递送服务及快递</t>
  </si>
  <si>
    <t>E</t>
  </si>
  <si>
    <t>境内接送机人员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</si>
  <si>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</si>
  <si>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</si>
  <si>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</si>
  <si>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</si>
  <si>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</si>
  <si>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</si>
  <si>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</si>
  <si>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</si>
  <si>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国内航段</t>
  </si>
  <si>
    <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</si>
  <si>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</si>
  <si>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</si>
  <si>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</si>
  <si>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</si>
  <si>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</si>
  <si>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</si>
  <si>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</si>
  <si>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 xml:space="preserve"> 参加人数：</t>
  </si>
  <si>
    <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</si>
  <si>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</si>
  <si>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</si>
  <si>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</si>
  <si>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</si>
  <si>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</si>
  <si>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</si>
  <si>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</si>
  <si>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</si>
  <si>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</si>
  <si>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人/单程</t>
    <phoneticPr fontId="0" type="noConversion"/>
  </si>
  <si>
    <t>人</t>
    <phoneticPr fontId="0" type="noConversion"/>
  </si>
  <si>
    <t>午</t>
  </si>
  <si>
    <t>一等</t>
  </si>
  <si>
    <t>经济</t>
  </si>
  <si>
    <t>散客</t>
  </si>
  <si>
    <t>桌餐</t>
  </si>
  <si>
    <t>国内会议</t>
  </si>
  <si>
    <r>
      <t xml:space="preserve">从 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</si>
  <si>
    <t>金额为预估，以实际情况结算</t>
  </si>
  <si>
    <t>酒店桌餐，含服务费不含酒水</t>
    <phoneticPr fontId="22" type="noConversion"/>
  </si>
  <si>
    <t>2017年11月2-5日</t>
    <phoneticPr fontId="22" type="noConversion"/>
  </si>
  <si>
    <t>合肥</t>
    <phoneticPr fontId="22" type="noConversion"/>
  </si>
  <si>
    <t>B-6</t>
  </si>
  <si>
    <t>B-7</t>
  </si>
  <si>
    <t>B-8</t>
  </si>
  <si>
    <t>日</t>
    <phoneticPr fontId="22" type="noConversion"/>
  </si>
  <si>
    <t>晚</t>
    <phoneticPr fontId="22" type="noConversion"/>
  </si>
  <si>
    <r>
      <t xml:space="preserve">从 </t>
    </r>
    <r>
      <rPr>
        <u/>
        <sz val="9"/>
        <color rgb="FFC00000"/>
        <rFont val="宋体"/>
        <charset val="134"/>
      </rPr>
      <t>各地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合肥</t>
    </r>
    <phoneticPr fontId="22" type="noConversion"/>
  </si>
  <si>
    <r>
      <t>各地 至</t>
    </r>
    <r>
      <rPr>
        <sz val="9"/>
        <rFont val="宋体"/>
        <charset val="134"/>
      </rPr>
      <t xml:space="preserve"> 合肥 往返</t>
    </r>
    <phoneticPr fontId="22" type="noConversion"/>
  </si>
  <si>
    <t>北京市内交通往返</t>
  </si>
  <si>
    <t>2017 CUA</t>
  </si>
  <si>
    <t>中国康辉旅游集团有限公司</t>
    <phoneticPr fontId="22" type="noConversion"/>
  </si>
  <si>
    <t>靳晓峰13901093966</t>
    <phoneticPr fontId="22" type="noConversion"/>
  </si>
  <si>
    <t>普通大/双床房</t>
    <phoneticPr fontId="22" type="noConversion"/>
  </si>
  <si>
    <t>单间双间同价</t>
    <phoneticPr fontId="22" type="noConversion"/>
  </si>
  <si>
    <r>
      <t>1</t>
    </r>
    <r>
      <rPr>
        <sz val="9"/>
        <color theme="1"/>
        <rFont val="宋体"/>
        <family val="3"/>
        <charset val="134"/>
      </rPr>
      <t>1月1-5日</t>
    </r>
    <phoneticPr fontId="22" type="noConversion"/>
  </si>
  <si>
    <t>提前注册-西部医生</t>
    <phoneticPr fontId="22" type="noConversion"/>
  </si>
  <si>
    <t>提前注册-医生</t>
    <phoneticPr fontId="22" type="noConversion"/>
  </si>
  <si>
    <t>现场注册</t>
    <phoneticPr fontId="22" type="noConversion"/>
  </si>
  <si>
    <t>次</t>
    <phoneticPr fontId="22" type="noConversion"/>
  </si>
  <si>
    <t>提前注册垫付服务费6%</t>
    <phoneticPr fontId="22" type="noConversion"/>
  </si>
  <si>
    <r>
      <t>3</t>
    </r>
    <r>
      <rPr>
        <sz val="9"/>
        <color theme="1"/>
        <rFont val="宋体"/>
        <family val="3"/>
        <charset val="134"/>
      </rPr>
      <t>08900元</t>
    </r>
    <phoneticPr fontId="22" type="noConversion"/>
  </si>
  <si>
    <t>11月2日机场3人南站5人火车站2人，11月3日机场2人南站2人</t>
    <phoneticPr fontId="22" type="noConversion"/>
  </si>
  <si>
    <t>11月1日会场搬物料2人，2日酒店4人，3日酒店5人，
4日酒店3人，5日酒店4人</t>
    <phoneticPr fontId="22" type="noConversion"/>
  </si>
  <si>
    <t>Buick GL8商务车-酒店备车</t>
    <phoneticPr fontId="22" type="noConversion"/>
  </si>
  <si>
    <t>货车-拉运会议物料</t>
    <phoneticPr fontId="22" type="noConversion"/>
  </si>
  <si>
    <t>会场</t>
    <phoneticPr fontId="22" type="noConversion"/>
  </si>
  <si>
    <t>45座空调车-每天酒店-会场往返11月5日</t>
    <phoneticPr fontId="22" type="noConversion"/>
  </si>
  <si>
    <t>45座空调车-每天酒店-会场往返11月3日</t>
    <phoneticPr fontId="22" type="noConversion"/>
  </si>
  <si>
    <t>45座空调车-每天酒店-会场往返11月4日</t>
    <phoneticPr fontId="22" type="noConversion"/>
  </si>
  <si>
    <t>33座空调车-每天酒店-会场往返11月3日</t>
    <phoneticPr fontId="22" type="noConversion"/>
  </si>
  <si>
    <t>33座空调车-每天酒店-会场往返11月4日</t>
  </si>
  <si>
    <t>会议地酒店：皇冠假日</t>
    <phoneticPr fontId="22" type="noConversion"/>
  </si>
  <si>
    <t>会议地酒店：</t>
    <phoneticPr fontId="22" type="noConversion"/>
  </si>
  <si>
    <t>会议地酒店：贝斯特韦斯特精品酒店</t>
    <phoneticPr fontId="22" type="noConversion"/>
  </si>
  <si>
    <t>会议地酒店：皇冠假日</t>
    <phoneticPr fontId="22" type="noConversion"/>
  </si>
  <si>
    <t>总账单</t>
    <phoneticPr fontId="29" type="noConversion"/>
  </si>
  <si>
    <t>东北大区</t>
    <phoneticPr fontId="29" type="noConversion"/>
  </si>
  <si>
    <t>华北大区</t>
    <phoneticPr fontId="29" type="noConversion"/>
  </si>
  <si>
    <t>华东普药</t>
    <phoneticPr fontId="29" type="noConversion"/>
  </si>
  <si>
    <t>华东上海</t>
    <phoneticPr fontId="29" type="noConversion"/>
  </si>
  <si>
    <t>华南大区</t>
    <phoneticPr fontId="29" type="noConversion"/>
  </si>
  <si>
    <t>华西大区</t>
    <phoneticPr fontId="29" type="noConversion"/>
  </si>
  <si>
    <t>华中大区</t>
    <phoneticPr fontId="29" type="noConversion"/>
  </si>
  <si>
    <t>京津泌尿</t>
    <phoneticPr fontId="29" type="noConversion"/>
  </si>
  <si>
    <t>市场部</t>
    <phoneticPr fontId="29" type="noConversion"/>
  </si>
  <si>
    <t>餐饮</t>
    <phoneticPr fontId="29" type="noConversion"/>
  </si>
  <si>
    <t>交通</t>
    <phoneticPr fontId="29" type="noConversion"/>
  </si>
  <si>
    <t>服务费</t>
    <phoneticPr fontId="29" type="noConversion"/>
  </si>
  <si>
    <t>当地工作人员</t>
    <phoneticPr fontId="25" type="noConversion"/>
  </si>
  <si>
    <t>全陪</t>
    <phoneticPr fontId="29" type="noConversion"/>
  </si>
  <si>
    <t>机票</t>
    <phoneticPr fontId="29" type="noConversion"/>
  </si>
  <si>
    <t>总金额</t>
    <phoneticPr fontId="29" type="noConversion"/>
  </si>
  <si>
    <t>次</t>
    <phoneticPr fontId="22" type="noConversion"/>
  </si>
  <si>
    <t>会议纸笔矿泉水</t>
    <phoneticPr fontId="22" type="noConversion"/>
  </si>
  <si>
    <t>LED手举牌</t>
    <phoneticPr fontId="22" type="noConversion"/>
  </si>
  <si>
    <t>打印机墨盒</t>
    <phoneticPr fontId="22" type="noConversion"/>
  </si>
  <si>
    <t>套</t>
    <phoneticPr fontId="22" type="noConversion"/>
  </si>
  <si>
    <t>车头牌</t>
    <phoneticPr fontId="22" type="noConversion"/>
  </si>
  <si>
    <t>Buick GL8商务车-酒店备车【11月3、4日】</t>
    <phoneticPr fontId="22" type="noConversion"/>
  </si>
  <si>
    <t>4座帕萨特或别克-酒店备车【11月5日】</t>
    <phoneticPr fontId="22" type="noConversion"/>
  </si>
  <si>
    <t>33座空调车（金龙/大宇/现代）-接机</t>
    <phoneticPr fontId="22" type="noConversion"/>
  </si>
  <si>
    <t>33座空调车（金龙/大宇/现代）-接站</t>
    <phoneticPr fontId="22" type="noConversion"/>
  </si>
  <si>
    <t>Buick GL8商务车-机场、火车站-酒店</t>
    <phoneticPr fontId="22" type="noConversion"/>
  </si>
  <si>
    <t>4座帕萨特或别克-机场、火车站-酒店</t>
    <phoneticPr fontId="22" type="noConversion"/>
  </si>
  <si>
    <t>4座帕萨特或别克-会展中心-机场、火车站</t>
    <phoneticPr fontId="22" type="noConversion"/>
  </si>
  <si>
    <t>4座帕萨特或别克-会展中心-机场</t>
    <phoneticPr fontId="22" type="noConversion"/>
  </si>
  <si>
    <t>房间+会场</t>
    <phoneticPr fontId="29" type="noConversion"/>
  </si>
  <si>
    <t>其他【注册】</t>
    <phoneticPr fontId="29" type="noConversion"/>
  </si>
  <si>
    <t>安斯泰来制药（中国）有限公司会议结算单</t>
    <phoneticPr fontId="22" type="noConversion"/>
  </si>
  <si>
    <t>安斯泰来制药（中国）有限公司会议结算单</t>
    <phoneticPr fontId="26" type="noConversion"/>
  </si>
  <si>
    <t>安斯泰来制药（中国）有限公司会议结算单</t>
    <phoneticPr fontId="25" type="noConversion"/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</si>
</sst>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_ * #,##0_ ;_ * \-#,##0_ ;_ * &quot;-&quot;??_ ;_ @_ "/>
    <numFmt numFmtId="177" formatCode="#,##0;[Red]#,##0"/>
    <numFmt numFmtId="178" formatCode="#,##0.0_ "/>
    <numFmt numFmtId="179" formatCode="#,##0.00;[Red]#,##0.00"/>
    <numFmt numFmtId="180" formatCode="0.00_);[Red]\(0.00\)"/>
    <numFmt numFmtId="181" formatCode="0.0_ "/>
    <numFmt numFmtId="182" formatCode="#,##0.00_);\(#,##0.00\)"/>
  </numFmts>
  <fonts count="3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1"/>
      <color theme="1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family val="2"/>
      <scheme val="minor"/>
    </font>
    <font>
      <sz val="12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  <font>
      <b/>
      <sz val="8"/>
      <color rgb="FFC00000"/>
      <name val="宋体"/>
      <charset val="134"/>
    </font>
    <font>
      <b/>
      <u/>
      <sz val="9"/>
      <name val="宋体"/>
      <charset val="134"/>
    </font>
    <font>
      <b/>
      <u/>
      <sz val="9"/>
      <color theme="1"/>
      <name val="宋体"/>
      <charset val="134"/>
    </font>
    <font>
      <b/>
      <u/>
      <sz val="9"/>
      <color indexed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8"/>
      <color theme="1"/>
      <name val="宋体"/>
      <charset val="134"/>
    </font>
    <font>
      <sz val="9"/>
      <name val="宋体"/>
      <family val="2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color indexed="8"/>
      <name val="宋体"/>
      <family val="3"/>
      <charset val="134"/>
    </font>
    <font>
      <b/>
      <sz val="14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rgb="FFC00000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</cellStyleXfs>
  <cellXfs count="364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9" fillId="0" borderId="0" xfId="4" applyFont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9" fillId="0" borderId="0" xfId="4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0" fontId="9" fillId="6" borderId="41" xfId="4" applyFont="1" applyFill="1" applyBorder="1" applyAlignment="1">
      <alignment horizontal="center" vertical="center"/>
    </xf>
    <xf numFmtId="0" fontId="9" fillId="0" borderId="41" xfId="4" applyFont="1" applyFill="1" applyBorder="1" applyAlignment="1">
      <alignment horizontal="center" vertical="center"/>
    </xf>
    <xf numFmtId="0" fontId="9" fillId="6" borderId="43" xfId="4" applyFont="1" applyFill="1" applyBorder="1" applyAlignment="1">
      <alignment horizontal="center" vertical="center"/>
    </xf>
    <xf numFmtId="0" fontId="9" fillId="0" borderId="43" xfId="4" applyFont="1" applyFill="1" applyBorder="1" applyAlignment="1">
      <alignment horizontal="center" vertical="center"/>
    </xf>
    <xf numFmtId="176" fontId="9" fillId="6" borderId="43" xfId="5" applyNumberFormat="1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left" vertical="center"/>
    </xf>
    <xf numFmtId="0" fontId="4" fillId="0" borderId="43" xfId="2" applyFont="1" applyFill="1" applyBorder="1" applyAlignment="1">
      <alignment horizontal="left" vertical="center"/>
    </xf>
    <xf numFmtId="0" fontId="4" fillId="0" borderId="45" xfId="2" applyFont="1" applyFill="1" applyBorder="1" applyAlignment="1">
      <alignment horizontal="left" vertical="center"/>
    </xf>
    <xf numFmtId="0" fontId="9" fillId="6" borderId="45" xfId="4" applyFont="1" applyFill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0" borderId="21" xfId="4" applyFont="1" applyFill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9" fillId="3" borderId="25" xfId="4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3" borderId="48" xfId="4" applyFont="1" applyFill="1" applyBorder="1" applyAlignment="1">
      <alignment horizontal="center" vertical="center"/>
    </xf>
    <xf numFmtId="0" fontId="9" fillId="3" borderId="22" xfId="4" applyFont="1" applyFill="1" applyBorder="1" applyAlignment="1">
      <alignment horizontal="center" vertical="center"/>
    </xf>
    <xf numFmtId="0" fontId="9" fillId="3" borderId="47" xfId="4" applyFont="1" applyFill="1" applyBorder="1" applyAlignment="1">
      <alignment horizontal="center" vertical="center"/>
    </xf>
    <xf numFmtId="0" fontId="9" fillId="0" borderId="47" xfId="4" applyFont="1" applyFill="1" applyBorder="1" applyAlignment="1">
      <alignment horizontal="center" vertical="center"/>
    </xf>
    <xf numFmtId="0" fontId="3" fillId="0" borderId="47" xfId="2" applyFont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9" fillId="4" borderId="0" xfId="4" applyFont="1" applyFill="1" applyBorder="1" applyAlignment="1">
      <alignment horizontal="center" vertical="center"/>
    </xf>
    <xf numFmtId="0" fontId="9" fillId="0" borderId="46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9" fillId="4" borderId="9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left" vertical="center"/>
    </xf>
    <xf numFmtId="0" fontId="3" fillId="0" borderId="54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7" fillId="0" borderId="0" xfId="4" applyFont="1" applyFill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5" fillId="0" borderId="16" xfId="4" applyFont="1" applyBorder="1" applyAlignment="1">
      <alignment vertical="center"/>
    </xf>
    <xf numFmtId="0" fontId="9" fillId="0" borderId="33" xfId="4" applyFont="1" applyFill="1" applyBorder="1" applyAlignment="1">
      <alignment vertical="center"/>
    </xf>
    <xf numFmtId="0" fontId="9" fillId="0" borderId="39" xfId="4" applyFont="1" applyFill="1" applyBorder="1" applyAlignment="1">
      <alignment vertical="center"/>
    </xf>
    <xf numFmtId="0" fontId="9" fillId="0" borderId="26" xfId="4" applyFont="1" applyFill="1" applyBorder="1" applyAlignment="1">
      <alignment vertical="center"/>
    </xf>
    <xf numFmtId="0" fontId="9" fillId="0" borderId="12" xfId="4" applyFont="1" applyBorder="1" applyAlignment="1">
      <alignment vertical="center"/>
    </xf>
    <xf numFmtId="0" fontId="9" fillId="0" borderId="10" xfId="4" applyFont="1" applyBorder="1" applyAlignment="1">
      <alignment vertical="center"/>
    </xf>
    <xf numFmtId="0" fontId="9" fillId="0" borderId="46" xfId="4" applyFont="1" applyBorder="1" applyAlignment="1">
      <alignment vertical="center"/>
    </xf>
    <xf numFmtId="0" fontId="9" fillId="0" borderId="30" xfId="4" applyFont="1" applyBorder="1" applyAlignment="1">
      <alignment vertical="center"/>
    </xf>
    <xf numFmtId="0" fontId="9" fillId="3" borderId="21" xfId="4" applyFont="1" applyFill="1" applyBorder="1" applyAlignment="1">
      <alignment vertical="center"/>
    </xf>
    <xf numFmtId="0" fontId="9" fillId="3" borderId="43" xfId="4" applyFont="1" applyFill="1" applyBorder="1" applyAlignment="1">
      <alignment vertical="center"/>
    </xf>
    <xf numFmtId="0" fontId="9" fillId="0" borderId="34" xfId="4" applyFont="1" applyBorder="1" applyAlignment="1">
      <alignment vertical="center"/>
    </xf>
    <xf numFmtId="0" fontId="9" fillId="0" borderId="9" xfId="4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19" xfId="4" applyFont="1" applyBorder="1" applyAlignment="1">
      <alignment vertical="center"/>
    </xf>
    <xf numFmtId="0" fontId="9" fillId="3" borderId="41" xfId="4" applyFont="1" applyFill="1" applyBorder="1" applyAlignment="1">
      <alignment vertical="center"/>
    </xf>
    <xf numFmtId="0" fontId="9" fillId="0" borderId="32" xfId="4" applyFont="1" applyBorder="1" applyAlignment="1">
      <alignment vertical="center"/>
    </xf>
    <xf numFmtId="0" fontId="9" fillId="0" borderId="42" xfId="4" applyFont="1" applyBorder="1" applyAlignment="1">
      <alignment vertical="center"/>
    </xf>
    <xf numFmtId="0" fontId="9" fillId="0" borderId="53" xfId="4" applyFont="1" applyBorder="1" applyAlignment="1">
      <alignment vertical="center"/>
    </xf>
    <xf numFmtId="0" fontId="9" fillId="4" borderId="33" xfId="4" applyFont="1" applyFill="1" applyBorder="1" applyAlignment="1">
      <alignment vertical="center"/>
    </xf>
    <xf numFmtId="0" fontId="9" fillId="4" borderId="0" xfId="4" applyFont="1" applyFill="1" applyBorder="1" applyAlignment="1">
      <alignment vertical="center"/>
    </xf>
    <xf numFmtId="0" fontId="9" fillId="4" borderId="34" xfId="4" applyFont="1" applyFill="1" applyBorder="1" applyAlignment="1">
      <alignment vertical="center"/>
    </xf>
    <xf numFmtId="0" fontId="9" fillId="4" borderId="9" xfId="4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57" xfId="4" applyFont="1" applyBorder="1" applyAlignment="1">
      <alignment horizontal="center" vertical="center"/>
    </xf>
    <xf numFmtId="0" fontId="9" fillId="0" borderId="49" xfId="4" applyFont="1" applyBorder="1" applyAlignment="1">
      <alignment horizontal="center" vertical="center"/>
    </xf>
    <xf numFmtId="177" fontId="9" fillId="2" borderId="60" xfId="5" applyNumberFormat="1" applyFont="1" applyFill="1" applyBorder="1" applyAlignment="1">
      <alignment vertical="center"/>
    </xf>
    <xf numFmtId="0" fontId="9" fillId="0" borderId="61" xfId="4" applyFont="1" applyBorder="1" applyAlignment="1">
      <alignment vertical="center"/>
    </xf>
    <xf numFmtId="0" fontId="7" fillId="0" borderId="49" xfId="2" applyFont="1" applyBorder="1" applyAlignment="1">
      <alignment horizontal="center" vertical="center"/>
    </xf>
    <xf numFmtId="0" fontId="9" fillId="2" borderId="61" xfId="4" applyFont="1" applyFill="1" applyBorder="1" applyAlignment="1">
      <alignment vertical="center"/>
    </xf>
    <xf numFmtId="0" fontId="7" fillId="0" borderId="62" xfId="2" applyFont="1" applyBorder="1" applyAlignment="1">
      <alignment horizontal="center" vertical="center"/>
    </xf>
    <xf numFmtId="177" fontId="9" fillId="2" borderId="63" xfId="5" applyNumberFormat="1" applyFont="1" applyFill="1" applyBorder="1" applyAlignment="1">
      <alignment vertical="center"/>
    </xf>
    <xf numFmtId="0" fontId="9" fillId="2" borderId="64" xfId="4" applyFont="1" applyFill="1" applyBorder="1" applyAlignment="1">
      <alignment vertical="center"/>
    </xf>
    <xf numFmtId="0" fontId="9" fillId="0" borderId="65" xfId="4" applyFont="1" applyBorder="1" applyAlignment="1">
      <alignment vertical="center"/>
    </xf>
    <xf numFmtId="0" fontId="9" fillId="0" borderId="66" xfId="4" applyFont="1" applyBorder="1" applyAlignment="1">
      <alignment vertical="center"/>
    </xf>
    <xf numFmtId="0" fontId="3" fillId="5" borderId="38" xfId="2" applyFont="1" applyFill="1" applyBorder="1" applyAlignment="1">
      <alignment horizontal="center" vertical="center"/>
    </xf>
    <xf numFmtId="0" fontId="3" fillId="5" borderId="67" xfId="2" applyFont="1" applyFill="1" applyBorder="1" applyAlignment="1">
      <alignment horizontal="center" vertical="center"/>
    </xf>
    <xf numFmtId="0" fontId="3" fillId="5" borderId="68" xfId="2" applyFont="1" applyFill="1" applyBorder="1" applyAlignment="1">
      <alignment horizontal="center" vertical="center"/>
    </xf>
    <xf numFmtId="0" fontId="9" fillId="0" borderId="69" xfId="4" applyFont="1" applyBorder="1" applyAlignment="1">
      <alignment vertical="center"/>
    </xf>
    <xf numFmtId="0" fontId="9" fillId="0" borderId="70" xfId="4" applyFont="1" applyBorder="1" applyAlignment="1">
      <alignment vertical="center"/>
    </xf>
    <xf numFmtId="0" fontId="9" fillId="0" borderId="37" xfId="4" applyFont="1" applyBorder="1" applyAlignment="1">
      <alignment horizontal="center" vertical="center"/>
    </xf>
    <xf numFmtId="177" fontId="9" fillId="2" borderId="71" xfId="5" applyNumberFormat="1" applyFont="1" applyFill="1" applyBorder="1" applyAlignment="1">
      <alignment vertical="center"/>
    </xf>
    <xf numFmtId="0" fontId="9" fillId="2" borderId="72" xfId="4" applyFont="1" applyFill="1" applyBorder="1" applyAlignment="1">
      <alignment vertical="center"/>
    </xf>
    <xf numFmtId="177" fontId="9" fillId="2" borderId="67" xfId="5" applyNumberFormat="1" applyFont="1" applyFill="1" applyBorder="1" applyAlignment="1">
      <alignment vertical="center"/>
    </xf>
    <xf numFmtId="0" fontId="9" fillId="2" borderId="68" xfId="4" applyFont="1" applyFill="1" applyBorder="1" applyAlignment="1">
      <alignment vertical="center"/>
    </xf>
    <xf numFmtId="0" fontId="9" fillId="0" borderId="73" xfId="4" applyFont="1" applyBorder="1" applyAlignment="1">
      <alignment vertical="center"/>
    </xf>
    <xf numFmtId="0" fontId="9" fillId="0" borderId="74" xfId="4" applyFont="1" applyBorder="1" applyAlignment="1">
      <alignment vertical="center"/>
    </xf>
    <xf numFmtId="0" fontId="3" fillId="5" borderId="75" xfId="2" applyFont="1" applyFill="1" applyBorder="1" applyAlignment="1">
      <alignment horizontal="center" vertical="center"/>
    </xf>
    <xf numFmtId="0" fontId="3" fillId="5" borderId="76" xfId="2" applyFont="1" applyFill="1" applyBorder="1" applyAlignment="1">
      <alignment horizontal="center" vertical="center"/>
    </xf>
    <xf numFmtId="0" fontId="9" fillId="0" borderId="77" xfId="4" applyFont="1" applyBorder="1" applyAlignment="1">
      <alignment vertical="center"/>
    </xf>
    <xf numFmtId="0" fontId="9" fillId="0" borderId="78" xfId="4" applyFont="1" applyBorder="1" applyAlignment="1">
      <alignment vertical="center"/>
    </xf>
    <xf numFmtId="0" fontId="3" fillId="0" borderId="57" xfId="2" applyFont="1" applyBorder="1" applyAlignment="1">
      <alignment horizontal="center" vertical="center"/>
    </xf>
    <xf numFmtId="177" fontId="9" fillId="2" borderId="79" xfId="5" applyNumberFormat="1" applyFont="1" applyFill="1" applyBorder="1" applyAlignment="1">
      <alignment vertical="center"/>
    </xf>
    <xf numFmtId="0" fontId="9" fillId="2" borderId="80" xfId="4" applyFont="1" applyFill="1" applyBorder="1" applyAlignment="1">
      <alignment vertical="center"/>
    </xf>
    <xf numFmtId="0" fontId="3" fillId="0" borderId="49" xfId="2" applyFont="1" applyBorder="1" applyAlignment="1">
      <alignment horizontal="center" vertical="center"/>
    </xf>
    <xf numFmtId="0" fontId="3" fillId="0" borderId="54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177" fontId="9" fillId="2" borderId="81" xfId="5" applyNumberFormat="1" applyFont="1" applyFill="1" applyBorder="1" applyAlignment="1">
      <alignment vertical="center"/>
    </xf>
    <xf numFmtId="0" fontId="9" fillId="2" borderId="82" xfId="4" applyFont="1" applyFill="1" applyBorder="1" applyAlignment="1">
      <alignment vertical="center"/>
    </xf>
    <xf numFmtId="177" fontId="9" fillId="2" borderId="83" xfId="5" applyNumberFormat="1" applyFont="1" applyFill="1" applyBorder="1" applyAlignment="1">
      <alignment vertical="center"/>
    </xf>
    <xf numFmtId="0" fontId="9" fillId="2" borderId="84" xfId="4" applyFont="1" applyFill="1" applyBorder="1" applyAlignment="1">
      <alignment vertical="center"/>
    </xf>
    <xf numFmtId="0" fontId="9" fillId="4" borderId="85" xfId="4" applyFont="1" applyFill="1" applyBorder="1" applyAlignment="1">
      <alignment vertical="center"/>
    </xf>
    <xf numFmtId="0" fontId="9" fillId="4" borderId="86" xfId="4" applyFont="1" applyFill="1" applyBorder="1" applyAlignment="1">
      <alignment vertical="center"/>
    </xf>
    <xf numFmtId="0" fontId="9" fillId="0" borderId="4" xfId="4" applyFont="1" applyBorder="1" applyAlignment="1">
      <alignment horizontal="center" vertical="center"/>
    </xf>
    <xf numFmtId="9" fontId="9" fillId="2" borderId="87" xfId="3" applyFont="1" applyFill="1" applyBorder="1" applyAlignment="1">
      <alignment horizontal="center" vertical="center"/>
    </xf>
    <xf numFmtId="0" fontId="9" fillId="2" borderId="88" xfId="4" applyFont="1" applyFill="1" applyBorder="1" applyAlignment="1">
      <alignment vertical="center"/>
    </xf>
    <xf numFmtId="0" fontId="9" fillId="4" borderId="73" xfId="4" applyFont="1" applyFill="1" applyBorder="1" applyAlignment="1">
      <alignment vertical="center"/>
    </xf>
    <xf numFmtId="0" fontId="9" fillId="4" borderId="74" xfId="4" applyFont="1" applyFill="1" applyBorder="1" applyAlignment="1">
      <alignment vertical="center"/>
    </xf>
    <xf numFmtId="177" fontId="9" fillId="2" borderId="87" xfId="5" applyNumberFormat="1" applyFont="1" applyFill="1" applyBorder="1" applyAlignment="1">
      <alignment vertical="center"/>
    </xf>
    <xf numFmtId="9" fontId="9" fillId="2" borderId="67" xfId="3" applyFont="1" applyFill="1" applyBorder="1" applyAlignment="1">
      <alignment horizontal="center" vertical="center"/>
    </xf>
    <xf numFmtId="0" fontId="9" fillId="0" borderId="89" xfId="4" applyFont="1" applyBorder="1" applyAlignment="1">
      <alignment vertical="center"/>
    </xf>
    <xf numFmtId="0" fontId="9" fillId="0" borderId="91" xfId="4" applyFont="1" applyBorder="1" applyAlignment="1">
      <alignment vertical="center"/>
    </xf>
    <xf numFmtId="0" fontId="19" fillId="3" borderId="92" xfId="2" applyFont="1" applyFill="1" applyBorder="1" applyAlignment="1" applyProtection="1">
      <alignment horizontal="left" vertical="center"/>
      <protection locked="0"/>
    </xf>
    <xf numFmtId="14" fontId="20" fillId="3" borderId="92" xfId="2" applyNumberFormat="1" applyFont="1" applyFill="1" applyBorder="1" applyAlignment="1" applyProtection="1">
      <alignment horizontal="left" vertical="center"/>
      <protection locked="0"/>
    </xf>
    <xf numFmtId="0" fontId="9" fillId="0" borderId="0" xfId="4" applyFont="1" applyBorder="1" applyAlignment="1">
      <alignment horizontal="left" vertical="top"/>
    </xf>
    <xf numFmtId="0" fontId="10" fillId="0" borderId="93" xfId="4" applyFont="1" applyBorder="1">
      <alignment vertical="center"/>
    </xf>
    <xf numFmtId="0" fontId="10" fillId="2" borderId="80" xfId="4" applyFont="1" applyFill="1" applyBorder="1" applyAlignment="1">
      <alignment vertical="center" wrapText="1"/>
    </xf>
    <xf numFmtId="0" fontId="10" fillId="2" borderId="94" xfId="4" applyFont="1" applyFill="1" applyBorder="1" applyAlignment="1">
      <alignment vertical="center" wrapText="1"/>
    </xf>
    <xf numFmtId="0" fontId="21" fillId="2" borderId="72" xfId="4" applyFont="1" applyFill="1" applyBorder="1" applyAlignment="1">
      <alignment vertical="center" wrapText="1"/>
    </xf>
    <xf numFmtId="0" fontId="9" fillId="2" borderId="68" xfId="4" applyFont="1" applyFill="1" applyBorder="1" applyAlignment="1">
      <alignment vertical="center" wrapText="1"/>
    </xf>
    <xf numFmtId="0" fontId="9" fillId="3" borderId="43" xfId="4" applyFont="1" applyFill="1" applyBorder="1" applyAlignment="1">
      <alignment horizontal="center" vertical="center"/>
    </xf>
    <xf numFmtId="0" fontId="3" fillId="0" borderId="22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3" fontId="9" fillId="2" borderId="61" xfId="4" applyNumberFormat="1" applyFont="1" applyFill="1" applyBorder="1" applyAlignment="1">
      <alignment vertical="center"/>
    </xf>
    <xf numFmtId="0" fontId="9" fillId="3" borderId="22" xfId="4" applyFont="1" applyFill="1" applyBorder="1" applyAlignment="1">
      <alignment vertical="center"/>
    </xf>
    <xf numFmtId="0" fontId="9" fillId="6" borderId="22" xfId="4" applyFont="1" applyFill="1" applyBorder="1" applyAlignment="1">
      <alignment horizontal="center" vertical="center"/>
    </xf>
    <xf numFmtId="0" fontId="9" fillId="0" borderId="22" xfId="4" applyFont="1" applyFill="1" applyBorder="1" applyAlignment="1">
      <alignment horizontal="center" vertical="center"/>
    </xf>
    <xf numFmtId="0" fontId="9" fillId="0" borderId="39" xfId="4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9" fillId="3" borderId="1" xfId="4" applyFont="1" applyFill="1" applyBorder="1" applyAlignment="1">
      <alignment vertical="center"/>
    </xf>
    <xf numFmtId="0" fontId="9" fillId="6" borderId="1" xfId="4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177" fontId="9" fillId="2" borderId="1" xfId="5" applyNumberFormat="1" applyFont="1" applyFill="1" applyBorder="1" applyAlignment="1">
      <alignment vertical="center"/>
    </xf>
    <xf numFmtId="0" fontId="9" fillId="2" borderId="1" xfId="4" applyFont="1" applyFill="1" applyBorder="1" applyAlignment="1">
      <alignment vertical="center"/>
    </xf>
    <xf numFmtId="0" fontId="23" fillId="0" borderId="22" xfId="4" applyFont="1" applyFill="1" applyBorder="1" applyAlignment="1">
      <alignment horizontal="center" vertical="center"/>
    </xf>
    <xf numFmtId="0" fontId="23" fillId="6" borderId="1" xfId="4" applyFont="1" applyFill="1" applyBorder="1" applyAlignment="1">
      <alignment horizontal="center" vertical="center"/>
    </xf>
    <xf numFmtId="0" fontId="9" fillId="0" borderId="94" xfId="4" applyFont="1" applyBorder="1" applyAlignment="1">
      <alignment vertical="center"/>
    </xf>
    <xf numFmtId="0" fontId="9" fillId="0" borderId="30" xfId="4" applyFont="1" applyFill="1" applyBorder="1" applyAlignment="1">
      <alignment vertical="center"/>
    </xf>
    <xf numFmtId="0" fontId="9" fillId="0" borderId="48" xfId="4" applyFont="1" applyFill="1" applyBorder="1" applyAlignment="1">
      <alignment horizontal="center" vertical="center"/>
    </xf>
    <xf numFmtId="0" fontId="9" fillId="6" borderId="48" xfId="4" applyFont="1" applyFill="1" applyBorder="1" applyAlignment="1">
      <alignment horizontal="center" vertical="center"/>
    </xf>
    <xf numFmtId="178" fontId="9" fillId="6" borderId="48" xfId="5" applyNumberFormat="1" applyFont="1" applyFill="1" applyBorder="1" applyAlignment="1">
      <alignment horizontal="right" vertical="center"/>
    </xf>
    <xf numFmtId="0" fontId="9" fillId="0" borderId="96" xfId="4" applyFont="1" applyBorder="1" applyAlignment="1">
      <alignment horizontal="center" vertical="center"/>
    </xf>
    <xf numFmtId="177" fontId="9" fillId="2" borderId="97" xfId="5" applyNumberFormat="1" applyFont="1" applyFill="1" applyBorder="1" applyAlignment="1">
      <alignment vertical="center"/>
    </xf>
    <xf numFmtId="176" fontId="9" fillId="6" borderId="1" xfId="5" applyNumberFormat="1" applyFont="1" applyFill="1" applyBorder="1" applyAlignment="1">
      <alignment horizontal="center" vertical="center"/>
    </xf>
    <xf numFmtId="0" fontId="9" fillId="0" borderId="1" xfId="4" applyFont="1" applyBorder="1" applyAlignment="1">
      <alignment vertical="center"/>
    </xf>
    <xf numFmtId="178" fontId="9" fillId="6" borderId="1" xfId="5" applyNumberFormat="1" applyFont="1" applyFill="1" applyBorder="1" applyAlignment="1">
      <alignment horizontal="right" vertical="center"/>
    </xf>
    <xf numFmtId="0" fontId="9" fillId="0" borderId="22" xfId="4" applyFont="1" applyBorder="1" applyAlignment="1">
      <alignment vertical="center"/>
    </xf>
    <xf numFmtId="0" fontId="9" fillId="0" borderId="48" xfId="4" applyFont="1" applyBorder="1" applyAlignment="1">
      <alignment vertical="center"/>
    </xf>
    <xf numFmtId="0" fontId="9" fillId="0" borderId="14" xfId="4" applyFont="1" applyBorder="1" applyAlignment="1">
      <alignment vertical="center"/>
    </xf>
    <xf numFmtId="0" fontId="9" fillId="0" borderId="95" xfId="4" applyFont="1" applyBorder="1" applyAlignment="1">
      <alignment vertical="center"/>
    </xf>
    <xf numFmtId="0" fontId="23" fillId="2" borderId="88" xfId="4" applyFont="1" applyFill="1" applyBorder="1" applyAlignment="1">
      <alignment vertical="center"/>
    </xf>
    <xf numFmtId="0" fontId="24" fillId="0" borderId="49" xfId="2" applyFont="1" applyBorder="1" applyAlignment="1">
      <alignment horizontal="center" vertical="center"/>
    </xf>
    <xf numFmtId="179" fontId="9" fillId="2" borderId="60" xfId="5" applyNumberFormat="1" applyFont="1" applyFill="1" applyBorder="1" applyAlignment="1">
      <alignment vertical="center"/>
    </xf>
    <xf numFmtId="0" fontId="23" fillId="2" borderId="61" xfId="4" applyFont="1" applyFill="1" applyBorder="1" applyAlignment="1">
      <alignment vertical="center"/>
    </xf>
    <xf numFmtId="0" fontId="3" fillId="0" borderId="1" xfId="2" applyFont="1" applyBorder="1" applyAlignment="1">
      <alignment horizontal="center" vertical="center"/>
    </xf>
    <xf numFmtId="179" fontId="9" fillId="2" borderId="71" xfId="5" applyNumberFormat="1" applyFont="1" applyFill="1" applyBorder="1" applyAlignment="1">
      <alignment vertical="center"/>
    </xf>
    <xf numFmtId="0" fontId="23" fillId="2" borderId="72" xfId="4" applyFont="1" applyFill="1" applyBorder="1" applyAlignment="1">
      <alignment vertical="center"/>
    </xf>
    <xf numFmtId="0" fontId="9" fillId="0" borderId="30" xfId="4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3" fillId="0" borderId="22" xfId="2" applyFont="1" applyBorder="1" applyAlignment="1">
      <alignment horizontal="left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9" fillId="3" borderId="45" xfId="4" applyFont="1" applyFill="1" applyBorder="1" applyAlignment="1">
      <alignment horizontal="center" vertical="center"/>
    </xf>
    <xf numFmtId="180" fontId="9" fillId="0" borderId="0" xfId="4" applyNumberFormat="1" applyFont="1" applyBorder="1" applyAlignment="1">
      <alignment vertical="center"/>
    </xf>
    <xf numFmtId="180" fontId="3" fillId="5" borderId="1" xfId="2" applyNumberFormat="1" applyFont="1" applyFill="1" applyBorder="1" applyAlignment="1">
      <alignment horizontal="center" vertical="center"/>
    </xf>
    <xf numFmtId="180" fontId="9" fillId="0" borderId="0" xfId="4" applyNumberFormat="1" applyFont="1" applyFill="1" applyBorder="1" applyAlignment="1">
      <alignment vertical="center"/>
    </xf>
    <xf numFmtId="180" fontId="9" fillId="8" borderId="1" xfId="4" applyNumberFormat="1" applyFont="1" applyFill="1" applyBorder="1" applyAlignment="1">
      <alignment vertical="center"/>
    </xf>
    <xf numFmtId="180" fontId="9" fillId="0" borderId="48" xfId="4" applyNumberFormat="1" applyFont="1" applyBorder="1" applyAlignment="1">
      <alignment vertical="center"/>
    </xf>
    <xf numFmtId="180" fontId="9" fillId="0" borderId="43" xfId="4" applyNumberFormat="1" applyFont="1" applyBorder="1" applyAlignment="1">
      <alignment vertical="center"/>
    </xf>
    <xf numFmtId="180" fontId="9" fillId="0" borderId="45" xfId="4" applyNumberFormat="1" applyFont="1" applyBorder="1" applyAlignment="1">
      <alignment vertical="center"/>
    </xf>
    <xf numFmtId="180" fontId="9" fillId="7" borderId="10" xfId="4" applyNumberFormat="1" applyFont="1" applyFill="1" applyBorder="1" applyAlignment="1">
      <alignment vertical="center"/>
    </xf>
    <xf numFmtId="180" fontId="3" fillId="5" borderId="25" xfId="2" applyNumberFormat="1" applyFont="1" applyFill="1" applyBorder="1" applyAlignment="1">
      <alignment horizontal="center" vertical="center"/>
    </xf>
    <xf numFmtId="180" fontId="9" fillId="0" borderId="30" xfId="4" applyNumberFormat="1" applyFont="1" applyBorder="1" applyAlignment="1">
      <alignment vertical="center"/>
    </xf>
    <xf numFmtId="180" fontId="9" fillId="8" borderId="21" xfId="4" applyNumberFormat="1" applyFont="1" applyFill="1" applyBorder="1" applyAlignment="1">
      <alignment vertical="center"/>
    </xf>
    <xf numFmtId="180" fontId="9" fillId="8" borderId="43" xfId="4" applyNumberFormat="1" applyFont="1" applyFill="1" applyBorder="1" applyAlignment="1">
      <alignment vertical="center"/>
    </xf>
    <xf numFmtId="180" fontId="9" fillId="0" borderId="22" xfId="4" applyNumberFormat="1" applyFont="1" applyBorder="1" applyAlignment="1">
      <alignment vertical="center"/>
    </xf>
    <xf numFmtId="180" fontId="9" fillId="0" borderId="1" xfId="4" applyNumberFormat="1" applyFont="1" applyBorder="1" applyAlignment="1">
      <alignment vertical="center"/>
    </xf>
    <xf numFmtId="180" fontId="9" fillId="0" borderId="9" xfId="4" applyNumberFormat="1" applyFont="1" applyBorder="1" applyAlignment="1">
      <alignment vertical="center"/>
    </xf>
    <xf numFmtId="180" fontId="3" fillId="5" borderId="6" xfId="2" applyNumberFormat="1" applyFont="1" applyFill="1" applyBorder="1" applyAlignment="1">
      <alignment horizontal="center" vertical="center"/>
    </xf>
    <xf numFmtId="180" fontId="9" fillId="0" borderId="19" xfId="4" applyNumberFormat="1" applyFont="1" applyBorder="1" applyAlignment="1">
      <alignment vertical="center"/>
    </xf>
    <xf numFmtId="180" fontId="9" fillId="0" borderId="25" xfId="4" applyNumberFormat="1" applyFont="1" applyBorder="1" applyAlignment="1">
      <alignment vertical="center"/>
    </xf>
    <xf numFmtId="180" fontId="9" fillId="8" borderId="22" xfId="4" applyNumberFormat="1" applyFont="1" applyFill="1" applyBorder="1" applyAlignment="1">
      <alignment vertical="center"/>
    </xf>
    <xf numFmtId="180" fontId="9" fillId="8" borderId="25" xfId="4" applyNumberFormat="1" applyFont="1" applyFill="1" applyBorder="1" applyAlignment="1">
      <alignment vertical="center"/>
    </xf>
    <xf numFmtId="180" fontId="9" fillId="0" borderId="41" xfId="4" applyNumberFormat="1" applyFont="1" applyBorder="1" applyAlignment="1">
      <alignment vertical="center"/>
    </xf>
    <xf numFmtId="180" fontId="9" fillId="0" borderId="47" xfId="4" applyNumberFormat="1" applyFont="1" applyBorder="1" applyAlignment="1">
      <alignment vertical="center"/>
    </xf>
    <xf numFmtId="180" fontId="9" fillId="7" borderId="9" xfId="4" applyNumberFormat="1" applyFont="1" applyFill="1" applyBorder="1" applyAlignment="1">
      <alignment vertical="center"/>
    </xf>
    <xf numFmtId="180" fontId="9" fillId="0" borderId="21" xfId="4" applyNumberFormat="1" applyFont="1" applyBorder="1" applyAlignment="1">
      <alignment vertical="center"/>
    </xf>
    <xf numFmtId="180" fontId="9" fillId="4" borderId="0" xfId="4" applyNumberFormat="1" applyFont="1" applyFill="1" applyBorder="1" applyAlignment="1">
      <alignment vertical="center"/>
    </xf>
    <xf numFmtId="180" fontId="9" fillId="4" borderId="9" xfId="4" applyNumberFormat="1" applyFont="1" applyFill="1" applyBorder="1" applyAlignment="1">
      <alignment vertical="center"/>
    </xf>
    <xf numFmtId="180" fontId="9" fillId="8" borderId="41" xfId="4" applyNumberFormat="1" applyFont="1" applyFill="1" applyBorder="1" applyAlignment="1">
      <alignment vertical="center"/>
    </xf>
    <xf numFmtId="180" fontId="9" fillId="0" borderId="90" xfId="4" applyNumberFormat="1" applyFont="1" applyBorder="1" applyAlignment="1">
      <alignment vertical="center"/>
    </xf>
    <xf numFmtId="180" fontId="9" fillId="0" borderId="0" xfId="4" applyNumberFormat="1" applyFont="1" applyBorder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180" fontId="9" fillId="7" borderId="1" xfId="4" applyNumberFormat="1" applyFont="1" applyFill="1" applyBorder="1" applyAlignment="1">
      <alignment vertical="center"/>
    </xf>
    <xf numFmtId="180" fontId="9" fillId="7" borderId="21" xfId="4" applyNumberFormat="1" applyFont="1" applyFill="1" applyBorder="1" applyAlignment="1">
      <alignment vertical="center"/>
    </xf>
    <xf numFmtId="180" fontId="9" fillId="7" borderId="22" xfId="4" applyNumberFormat="1" applyFont="1" applyFill="1" applyBorder="1" applyAlignment="1">
      <alignment vertical="center"/>
    </xf>
    <xf numFmtId="180" fontId="9" fillId="7" borderId="43" xfId="4" applyNumberFormat="1" applyFont="1" applyFill="1" applyBorder="1" applyAlignment="1">
      <alignment vertical="center"/>
    </xf>
    <xf numFmtId="180" fontId="9" fillId="7" borderId="25" xfId="4" applyNumberFormat="1" applyFont="1" applyFill="1" applyBorder="1" applyAlignment="1">
      <alignment vertical="center"/>
    </xf>
    <xf numFmtId="181" fontId="23" fillId="6" borderId="1" xfId="5" applyNumberFormat="1" applyFont="1" applyFill="1" applyBorder="1" applyAlignment="1">
      <alignment horizontal="right" vertical="center"/>
    </xf>
    <xf numFmtId="180" fontId="9" fillId="7" borderId="41" xfId="4" applyNumberFormat="1" applyFont="1" applyFill="1" applyBorder="1" applyAlignment="1">
      <alignment vertical="center"/>
    </xf>
    <xf numFmtId="0" fontId="27" fillId="9" borderId="5" xfId="0" applyFont="1" applyFill="1" applyBorder="1" applyAlignment="1">
      <alignment horizontal="center" vertical="center"/>
    </xf>
    <xf numFmtId="0" fontId="28" fillId="9" borderId="6" xfId="0" applyFont="1" applyFill="1" applyBorder="1" applyAlignment="1">
      <alignment horizontal="center" vertical="center"/>
    </xf>
    <xf numFmtId="0" fontId="28" fillId="9" borderId="11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98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182" fontId="27" fillId="8" borderId="1" xfId="0" applyNumberFormat="1" applyFont="1" applyFill="1" applyBorder="1" applyAlignment="1">
      <alignment horizontal="right" vertical="center"/>
    </xf>
    <xf numFmtId="182" fontId="27" fillId="0" borderId="1" xfId="0" applyNumberFormat="1" applyFont="1" applyBorder="1" applyAlignment="1">
      <alignment horizontal="right" vertical="center"/>
    </xf>
    <xf numFmtId="182" fontId="27" fillId="0" borderId="3" xfId="0" applyNumberFormat="1" applyFont="1" applyBorder="1" applyAlignment="1">
      <alignment horizontal="right" vertical="center"/>
    </xf>
    <xf numFmtId="182" fontId="27" fillId="8" borderId="99" xfId="0" applyNumberFormat="1" applyFont="1" applyFill="1" applyBorder="1" applyAlignment="1">
      <alignment horizontal="right" vertical="center"/>
    </xf>
    <xf numFmtId="182" fontId="27" fillId="0" borderId="99" xfId="0" applyNumberFormat="1" applyFont="1" applyBorder="1" applyAlignment="1">
      <alignment horizontal="right" vertical="center"/>
    </xf>
    <xf numFmtId="182" fontId="27" fillId="0" borderId="100" xfId="0" applyNumberFormat="1" applyFont="1" applyBorder="1" applyAlignment="1">
      <alignment horizontal="right" vertical="center"/>
    </xf>
    <xf numFmtId="179" fontId="9" fillId="2" borderId="81" xfId="5" applyNumberFormat="1" applyFont="1" applyFill="1" applyBorder="1" applyAlignment="1">
      <alignment vertical="center"/>
    </xf>
    <xf numFmtId="0" fontId="30" fillId="0" borderId="49" xfId="2" applyFont="1" applyBorder="1" applyAlignment="1">
      <alignment horizontal="center" vertical="center"/>
    </xf>
    <xf numFmtId="0" fontId="24" fillId="0" borderId="43" xfId="2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9" fillId="0" borderId="28" xfId="4" applyFont="1" applyBorder="1" applyAlignment="1">
      <alignment horizontal="center" vertical="center"/>
    </xf>
    <xf numFmtId="0" fontId="23" fillId="6" borderId="1" xfId="4" applyFont="1" applyFill="1" applyBorder="1" applyAlignment="1">
      <alignment horizontal="left" vertical="center" wrapText="1"/>
    </xf>
    <xf numFmtId="0" fontId="9" fillId="6" borderId="1" xfId="4" applyFont="1" applyFill="1" applyBorder="1" applyAlignment="1">
      <alignment horizontal="left" vertical="center" wrapText="1"/>
    </xf>
    <xf numFmtId="0" fontId="3" fillId="0" borderId="45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48" xfId="2" applyFont="1" applyBorder="1" applyAlignment="1">
      <alignment horizontal="left" vertical="center"/>
    </xf>
    <xf numFmtId="0" fontId="3" fillId="5" borderId="5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30" fillId="6" borderId="43" xfId="2" applyFont="1" applyFill="1" applyBorder="1" applyAlignment="1">
      <alignment vertical="center"/>
    </xf>
    <xf numFmtId="0" fontId="7" fillId="6" borderId="43" xfId="2" applyFont="1" applyFill="1" applyBorder="1" applyAlignment="1">
      <alignment vertical="center"/>
    </xf>
    <xf numFmtId="0" fontId="9" fillId="0" borderId="42" xfId="4" applyFont="1" applyBorder="1" applyAlignment="1">
      <alignment horizontal="center" vertical="center"/>
    </xf>
    <xf numFmtId="0" fontId="9" fillId="0" borderId="44" xfId="4" applyFont="1" applyBorder="1" applyAlignment="1">
      <alignment horizontal="center" vertical="center"/>
    </xf>
    <xf numFmtId="0" fontId="7" fillId="6" borderId="43" xfId="2" applyFont="1" applyFill="1" applyBorder="1" applyAlignment="1">
      <alignment vertical="center" wrapText="1"/>
    </xf>
    <xf numFmtId="0" fontId="7" fillId="6" borderId="45" xfId="2" applyFont="1" applyFill="1" applyBorder="1" applyAlignment="1">
      <alignment vertical="center"/>
    </xf>
    <xf numFmtId="0" fontId="9" fillId="0" borderId="43" xfId="4" applyFont="1" applyBorder="1" applyAlignment="1">
      <alignment horizontal="left" vertical="center"/>
    </xf>
    <xf numFmtId="0" fontId="3" fillId="5" borderId="29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24" xfId="2" applyFont="1" applyFill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23" fillId="0" borderId="39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9" fillId="0" borderId="36" xfId="4" applyFont="1" applyFill="1" applyBorder="1" applyAlignment="1">
      <alignment horizontal="left" vertical="center"/>
    </xf>
    <xf numFmtId="0" fontId="23" fillId="0" borderId="49" xfId="4" applyFont="1" applyFill="1" applyBorder="1" applyAlignment="1">
      <alignment horizontal="left" vertical="center"/>
    </xf>
    <xf numFmtId="0" fontId="9" fillId="0" borderId="50" xfId="4" applyFont="1" applyFill="1" applyBorder="1" applyAlignment="1">
      <alignment horizontal="left" vertical="center"/>
    </xf>
    <xf numFmtId="0" fontId="9" fillId="0" borderId="51" xfId="4" applyFont="1" applyFill="1" applyBorder="1" applyAlignment="1">
      <alignment horizontal="left" vertical="center"/>
    </xf>
    <xf numFmtId="0" fontId="9" fillId="0" borderId="49" xfId="4" applyFont="1" applyFill="1" applyBorder="1" applyAlignment="1">
      <alignment horizontal="left" vertical="center"/>
    </xf>
    <xf numFmtId="0" fontId="9" fillId="0" borderId="39" xfId="4" applyFont="1" applyFill="1" applyBorder="1" applyAlignment="1">
      <alignment horizontal="left" vertical="center"/>
    </xf>
    <xf numFmtId="0" fontId="9" fillId="0" borderId="3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9" fillId="0" borderId="29" xfId="4" applyFont="1" applyFill="1" applyBorder="1" applyAlignment="1">
      <alignment horizontal="left" vertical="center"/>
    </xf>
    <xf numFmtId="0" fontId="3" fillId="0" borderId="21" xfId="2" applyFont="1" applyBorder="1" applyAlignment="1">
      <alignment horizontal="left" vertical="center" wrapText="1"/>
    </xf>
    <xf numFmtId="0" fontId="0" fillId="0" borderId="22" xfId="0" applyBorder="1">
      <alignment vertical="center"/>
    </xf>
    <xf numFmtId="0" fontId="0" fillId="0" borderId="25" xfId="0" applyBorder="1">
      <alignment vertical="center"/>
    </xf>
    <xf numFmtId="0" fontId="23" fillId="0" borderId="57" xfId="4" applyFont="1" applyFill="1" applyBorder="1" applyAlignment="1">
      <alignment horizontal="left" vertical="center"/>
    </xf>
    <xf numFmtId="0" fontId="9" fillId="0" borderId="58" xfId="4" applyFont="1" applyFill="1" applyBorder="1" applyAlignment="1">
      <alignment horizontal="left" vertical="center"/>
    </xf>
    <xf numFmtId="0" fontId="9" fillId="0" borderId="59" xfId="4" applyFont="1" applyFill="1" applyBorder="1" applyAlignment="1">
      <alignment horizontal="left" vertical="center"/>
    </xf>
    <xf numFmtId="0" fontId="23" fillId="0" borderId="38" xfId="4" applyFont="1" applyFill="1" applyBorder="1" applyAlignment="1">
      <alignment horizontal="left" vertical="center"/>
    </xf>
    <xf numFmtId="0" fontId="3" fillId="5" borderId="7" xfId="2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left" vertical="center"/>
    </xf>
    <xf numFmtId="0" fontId="3" fillId="3" borderId="30" xfId="2" applyFont="1" applyFill="1" applyBorder="1" applyAlignment="1">
      <alignment horizontal="left" vertical="center"/>
    </xf>
    <xf numFmtId="0" fontId="3" fillId="3" borderId="35" xfId="2" applyFont="1" applyFill="1" applyBorder="1" applyAlignment="1">
      <alignment horizontal="left" vertical="center"/>
    </xf>
    <xf numFmtId="0" fontId="9" fillId="3" borderId="37" xfId="4" applyFont="1" applyFill="1" applyBorder="1" applyAlignment="1">
      <alignment horizontal="center" vertical="center"/>
    </xf>
    <xf numFmtId="0" fontId="9" fillId="3" borderId="35" xfId="4" applyFont="1" applyFill="1" applyBorder="1" applyAlignment="1">
      <alignment horizontal="center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3" fillId="3" borderId="51" xfId="2" applyFont="1" applyFill="1" applyBorder="1" applyAlignment="1">
      <alignment horizontal="left" vertical="center"/>
    </xf>
    <xf numFmtId="0" fontId="9" fillId="3" borderId="49" xfId="4" applyFont="1" applyFill="1" applyBorder="1" applyAlignment="1">
      <alignment horizontal="center" vertical="center"/>
    </xf>
    <xf numFmtId="0" fontId="9" fillId="3" borderId="51" xfId="4" applyFont="1" applyFill="1" applyBorder="1" applyAlignment="1">
      <alignment horizontal="center" vertical="center"/>
    </xf>
    <xf numFmtId="0" fontId="24" fillId="3" borderId="49" xfId="2" applyFont="1" applyFill="1" applyBorder="1" applyAlignment="1">
      <alignment horizontal="left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23" fillId="3" borderId="21" xfId="4" applyFont="1" applyFill="1" applyBorder="1" applyAlignment="1">
      <alignment horizontal="left" vertical="center"/>
    </xf>
    <xf numFmtId="0" fontId="9" fillId="3" borderId="21" xfId="4" applyFont="1" applyFill="1" applyBorder="1" applyAlignment="1">
      <alignment horizontal="left" vertical="center"/>
    </xf>
    <xf numFmtId="0" fontId="9" fillId="3" borderId="43" xfId="4" applyFont="1" applyFill="1" applyBorder="1" applyAlignment="1">
      <alignment horizontal="left" vertical="center"/>
    </xf>
    <xf numFmtId="0" fontId="9" fillId="3" borderId="47" xfId="4" applyFont="1" applyFill="1" applyBorder="1" applyAlignment="1">
      <alignment horizontal="left" vertical="center"/>
    </xf>
    <xf numFmtId="0" fontId="9" fillId="0" borderId="4" xfId="4" applyFont="1" applyBorder="1" applyAlignment="1">
      <alignment horizontal="left" vertical="center"/>
    </xf>
    <xf numFmtId="0" fontId="9" fillId="0" borderId="19" xfId="4" applyFont="1" applyBorder="1" applyAlignment="1">
      <alignment horizontal="left" vertical="center"/>
    </xf>
    <xf numFmtId="0" fontId="9" fillId="0" borderId="20" xfId="4" applyFont="1" applyBorder="1" applyAlignment="1">
      <alignment horizontal="left" vertical="center"/>
    </xf>
    <xf numFmtId="177" fontId="9" fillId="0" borderId="4" xfId="3" applyNumberFormat="1" applyFont="1" applyBorder="1" applyAlignment="1">
      <alignment horizontal="center" vertical="center"/>
    </xf>
    <xf numFmtId="177" fontId="9" fillId="0" borderId="20" xfId="3" applyNumberFormat="1" applyFont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left" vertical="center"/>
    </xf>
    <xf numFmtId="0" fontId="9" fillId="3" borderId="19" xfId="4" applyFont="1" applyFill="1" applyBorder="1" applyAlignment="1">
      <alignment horizontal="left" vertical="center"/>
    </xf>
    <xf numFmtId="0" fontId="9" fillId="3" borderId="20" xfId="4" applyFont="1" applyFill="1" applyBorder="1" applyAlignment="1">
      <alignment horizontal="left" vertical="center"/>
    </xf>
    <xf numFmtId="0" fontId="3" fillId="5" borderId="8" xfId="2" applyFont="1" applyFill="1" applyBorder="1" applyAlignment="1">
      <alignment horizontal="center" vertical="center"/>
    </xf>
    <xf numFmtId="0" fontId="23" fillId="3" borderId="41" xfId="4" applyFont="1" applyFill="1" applyBorder="1" applyAlignment="1">
      <alignment horizontal="left" vertical="center"/>
    </xf>
    <xf numFmtId="0" fontId="9" fillId="3" borderId="41" xfId="4" applyFont="1" applyFill="1" applyBorder="1" applyAlignment="1">
      <alignment horizontal="left" vertical="center"/>
    </xf>
    <xf numFmtId="0" fontId="9" fillId="3" borderId="41" xfId="4" applyFont="1" applyFill="1" applyBorder="1" applyAlignment="1">
      <alignment horizontal="center" vertical="center"/>
    </xf>
    <xf numFmtId="0" fontId="15" fillId="0" borderId="17" xfId="4" applyFont="1" applyBorder="1" applyAlignment="1">
      <alignment horizontal="left" vertical="center" wrapText="1"/>
    </xf>
    <xf numFmtId="0" fontId="15" fillId="0" borderId="18" xfId="4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/>
    </xf>
    <xf numFmtId="0" fontId="18" fillId="3" borderId="9" xfId="2" applyFont="1" applyFill="1" applyBorder="1" applyAlignment="1" applyProtection="1">
      <alignment horizontal="left" vertical="top" wrapText="1"/>
      <protection locked="0"/>
    </xf>
    <xf numFmtId="0" fontId="9" fillId="0" borderId="55" xfId="4" applyFont="1" applyBorder="1" applyAlignment="1">
      <alignment horizontal="left" vertical="center"/>
    </xf>
    <xf numFmtId="0" fontId="9" fillId="3" borderId="1" xfId="4" applyFont="1" applyFill="1" applyBorder="1" applyAlignment="1">
      <alignment horizontal="center" vertical="center"/>
    </xf>
    <xf numFmtId="0" fontId="23" fillId="3" borderId="1" xfId="4" applyFont="1" applyFill="1" applyBorder="1" applyAlignment="1">
      <alignment horizontal="center" vertical="center" wrapText="1"/>
    </xf>
    <xf numFmtId="0" fontId="3" fillId="3" borderId="54" xfId="2" applyFont="1" applyFill="1" applyBorder="1" applyAlignment="1">
      <alignment horizontal="left" vertical="center"/>
    </xf>
    <xf numFmtId="0" fontId="3" fillId="3" borderId="55" xfId="2" applyFont="1" applyFill="1" applyBorder="1" applyAlignment="1">
      <alignment horizontal="left" vertical="center"/>
    </xf>
    <xf numFmtId="0" fontId="3" fillId="3" borderId="56" xfId="2" applyFont="1" applyFill="1" applyBorder="1" applyAlignment="1">
      <alignment horizontal="left" vertical="center"/>
    </xf>
    <xf numFmtId="0" fontId="9" fillId="3" borderId="54" xfId="4" applyFont="1" applyFill="1" applyBorder="1" applyAlignment="1">
      <alignment horizontal="center" vertical="center"/>
    </xf>
    <xf numFmtId="0" fontId="9" fillId="3" borderId="56" xfId="4" applyFont="1" applyFill="1" applyBorder="1" applyAlignment="1">
      <alignment horizontal="center" vertical="center"/>
    </xf>
    <xf numFmtId="0" fontId="23" fillId="3" borderId="1" xfId="4" applyFont="1" applyFill="1" applyBorder="1" applyAlignment="1">
      <alignment horizontal="center" vertical="center"/>
    </xf>
    <xf numFmtId="0" fontId="17" fillId="2" borderId="0" xfId="4" applyFont="1" applyFill="1" applyBorder="1" applyAlignment="1">
      <alignment horizontal="left" vertical="center"/>
    </xf>
    <xf numFmtId="14" fontId="17" fillId="2" borderId="0" xfId="4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17" fillId="3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 vertical="center"/>
    </xf>
    <xf numFmtId="0" fontId="9" fillId="8" borderId="49" xfId="4" applyFont="1" applyFill="1" applyBorder="1" applyAlignment="1">
      <alignment horizontal="left" vertical="center"/>
    </xf>
    <xf numFmtId="0" fontId="9" fillId="8" borderId="50" xfId="4" applyFont="1" applyFill="1" applyBorder="1" applyAlignment="1">
      <alignment horizontal="left" vertical="center"/>
    </xf>
    <xf numFmtId="0" fontId="9" fillId="8" borderId="51" xfId="4" applyFont="1" applyFill="1" applyBorder="1" applyAlignment="1">
      <alignment horizontal="left" vertical="center"/>
    </xf>
    <xf numFmtId="0" fontId="23" fillId="8" borderId="38" xfId="4" applyFont="1" applyFill="1" applyBorder="1" applyAlignment="1">
      <alignment horizontal="left" vertical="center"/>
    </xf>
    <xf numFmtId="0" fontId="9" fillId="8" borderId="28" xfId="4" applyFont="1" applyFill="1" applyBorder="1" applyAlignment="1">
      <alignment horizontal="left" vertical="center"/>
    </xf>
    <xf numFmtId="0" fontId="9" fillId="8" borderId="29" xfId="4" applyFont="1" applyFill="1" applyBorder="1" applyAlignment="1">
      <alignment horizontal="left" vertical="center"/>
    </xf>
    <xf numFmtId="0" fontId="31" fillId="0" borderId="0" xfId="0" applyFont="1" applyAlignment="1">
      <alignment horizontal="center" vertical="top"/>
    </xf>
  </cellXfs>
  <cellStyles count="7">
    <cellStyle name="百分比 3" xfId="3"/>
    <cellStyle name="常规" xfId="0" builtinId="0"/>
    <cellStyle name="常规 2" xfId="1"/>
    <cellStyle name="常规 3" xfId="4"/>
    <cellStyle name="常规 3 2" xfId="6"/>
    <cellStyle name="常规_Sheet1 3" xfId="2"/>
    <cellStyle name="千位分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352425</xdr:colOff>
      <xdr:row>0</xdr:row>
      <xdr:rowOff>398980</xdr:rowOff>
    </xdr:to>
    <xdr:pic>
      <xdr:nvPicPr>
        <xdr:cNvPr id="591" name="图片 5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0" y="0"/>
          <a:ext cx="666750" cy="3989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962026</xdr:colOff>
      <xdr:row>1</xdr:row>
      <xdr:rowOff>43543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0" y="0"/>
          <a:ext cx="1294040" cy="5823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668111</xdr:colOff>
      <xdr:row>0</xdr:row>
      <xdr:rowOff>398980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0" y="0"/>
          <a:ext cx="684439" cy="398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962026</xdr:colOff>
      <xdr:row>1</xdr:row>
      <xdr:rowOff>43543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0" y="0"/>
          <a:ext cx="1294040" cy="5823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962026</xdr:colOff>
      <xdr:row>1</xdr:row>
      <xdr:rowOff>43543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0" y="0"/>
          <a:ext cx="1294040" cy="5823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962026</xdr:colOff>
      <xdr:row>1</xdr:row>
      <xdr:rowOff>43543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0" y="0"/>
          <a:ext cx="1294040" cy="58238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962026</xdr:colOff>
      <xdr:row>1</xdr:row>
      <xdr:rowOff>43543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0" y="0"/>
          <a:ext cx="1294040" cy="5823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962026</xdr:colOff>
      <xdr:row>1</xdr:row>
      <xdr:rowOff>43543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0" y="0"/>
          <a:ext cx="1294040" cy="5823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962026</xdr:colOff>
      <xdr:row>1</xdr:row>
      <xdr:rowOff>43543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0" y="0"/>
          <a:ext cx="1294040" cy="58238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962026</xdr:colOff>
      <xdr:row>1</xdr:row>
      <xdr:rowOff>43543</xdr:rowOff>
    </xdr:to>
    <xdr:pic>
      <xdr:nvPicPr>
        <xdr:cNvPr id="2" name="图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630" t="12711" r="7130" b="18904"/>
        <a:stretch/>
      </xdr:blipFill>
      <xdr:spPr>
        <a:xfrm>
          <a:off x="0" y="0"/>
          <a:ext cx="1294040" cy="582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11"/>
  <sheetViews>
    <sheetView tabSelected="1" workbookViewId="0">
      <selection activeCell="C11" sqref="C11:K11"/>
    </sheetView>
  </sheetViews>
  <sheetFormatPr defaultColWidth="15.69140625" defaultRowHeight="25" customHeight="1"/>
  <sheetData>
    <row r="1" spans="1:11" ht="25" customHeight="1" thickBot="1">
      <c r="A1" s="258"/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spans="1:11" ht="30" customHeight="1">
      <c r="A2" s="243"/>
      <c r="B2" s="244" t="s">
        <v>201</v>
      </c>
      <c r="C2" s="244" t="s">
        <v>209</v>
      </c>
      <c r="D2" s="244" t="s">
        <v>206</v>
      </c>
      <c r="E2" s="244" t="s">
        <v>202</v>
      </c>
      <c r="F2" s="244" t="s">
        <v>208</v>
      </c>
      <c r="G2" s="244" t="s">
        <v>207</v>
      </c>
      <c r="H2" s="244" t="s">
        <v>204</v>
      </c>
      <c r="I2" s="244" t="s">
        <v>205</v>
      </c>
      <c r="J2" s="244" t="s">
        <v>203</v>
      </c>
      <c r="K2" s="245" t="s">
        <v>210</v>
      </c>
    </row>
    <row r="3" spans="1:11" ht="30" customHeight="1">
      <c r="A3" s="246" t="s">
        <v>232</v>
      </c>
      <c r="B3" s="249">
        <f>结算总表!N33</f>
        <v>496452</v>
      </c>
      <c r="C3" s="250">
        <f>京津!N34</f>
        <v>129340</v>
      </c>
      <c r="D3" s="250">
        <f>华南!N34</f>
        <v>91350</v>
      </c>
      <c r="E3" s="250">
        <f>东北!N34</f>
        <v>25520</v>
      </c>
      <c r="F3" s="250">
        <f>华中!N34</f>
        <v>87150</v>
      </c>
      <c r="G3" s="250">
        <f>华西!N34</f>
        <v>78120</v>
      </c>
      <c r="H3" s="250">
        <f>华东!N34</f>
        <v>47670</v>
      </c>
      <c r="I3" s="250">
        <f>上海!N34</f>
        <v>12390</v>
      </c>
      <c r="J3" s="250">
        <f>华北!N34</f>
        <v>18900</v>
      </c>
      <c r="K3" s="251">
        <f>市场部!N34</f>
        <v>6012</v>
      </c>
    </row>
    <row r="4" spans="1:11" ht="30" customHeight="1">
      <c r="A4" s="246" t="s">
        <v>211</v>
      </c>
      <c r="B4" s="249">
        <f>结算总表!N44</f>
        <v>1574</v>
      </c>
      <c r="C4" s="250">
        <v>0</v>
      </c>
      <c r="D4" s="250">
        <v>0</v>
      </c>
      <c r="E4" s="250">
        <v>0</v>
      </c>
      <c r="F4" s="250">
        <v>0</v>
      </c>
      <c r="G4" s="250">
        <v>0</v>
      </c>
      <c r="H4" s="250">
        <v>0</v>
      </c>
      <c r="I4" s="250">
        <f>0</f>
        <v>0</v>
      </c>
      <c r="J4" s="250">
        <v>0</v>
      </c>
      <c r="K4" s="251">
        <f>市场部!N45</f>
        <v>1574</v>
      </c>
    </row>
    <row r="5" spans="1:11" ht="30" customHeight="1">
      <c r="A5" s="246" t="s">
        <v>212</v>
      </c>
      <c r="B5" s="249">
        <f>结算总表!N69</f>
        <v>110725</v>
      </c>
      <c r="C5" s="250">
        <f>京津!N69</f>
        <v>29145</v>
      </c>
      <c r="D5" s="250">
        <f>华南!N68</f>
        <v>19650</v>
      </c>
      <c r="E5" s="250">
        <f>东北!N68</f>
        <v>7130</v>
      </c>
      <c r="F5" s="250">
        <f>华中!N68</f>
        <v>3830</v>
      </c>
      <c r="G5" s="250">
        <f>华西!N68</f>
        <v>23370</v>
      </c>
      <c r="H5" s="250">
        <f>华东!N68</f>
        <v>13670</v>
      </c>
      <c r="I5" s="250">
        <f>上海!N68</f>
        <v>480</v>
      </c>
      <c r="J5" s="250">
        <f>华北!N68</f>
        <v>8670</v>
      </c>
      <c r="K5" s="251">
        <f>市场部!N68</f>
        <v>4780</v>
      </c>
    </row>
    <row r="6" spans="1:11" ht="30" customHeight="1">
      <c r="A6" s="246" t="s">
        <v>233</v>
      </c>
      <c r="B6" s="249">
        <f>结算总表!N83</f>
        <v>341700</v>
      </c>
      <c r="C6" s="250">
        <f>京津!N83</f>
        <v>98080</v>
      </c>
      <c r="D6" s="250">
        <f>华南!N82</f>
        <v>29536</v>
      </c>
      <c r="E6" s="250">
        <f>东北!N82</f>
        <v>14464</v>
      </c>
      <c r="F6" s="250">
        <f>华中!N82</f>
        <v>59360</v>
      </c>
      <c r="G6" s="250">
        <f>华西!N82</f>
        <v>55930</v>
      </c>
      <c r="H6" s="250">
        <f>华东!N82</f>
        <v>45744</v>
      </c>
      <c r="I6" s="250">
        <f>上海!N82</f>
        <v>17616</v>
      </c>
      <c r="J6" s="250">
        <f>华北!N82</f>
        <v>18704</v>
      </c>
      <c r="K6" s="251">
        <f>市场部!N82</f>
        <v>2266</v>
      </c>
    </row>
    <row r="7" spans="1:11" ht="30" customHeight="1">
      <c r="A7" s="248" t="s">
        <v>214</v>
      </c>
      <c r="B7" s="249">
        <f>结算总表!N90</f>
        <v>15300</v>
      </c>
      <c r="C7" s="250">
        <f>京津!N90</f>
        <v>0</v>
      </c>
      <c r="D7" s="250">
        <v>0</v>
      </c>
      <c r="E7" s="250">
        <f>0</f>
        <v>0</v>
      </c>
      <c r="F7" s="250">
        <f>0</f>
        <v>0</v>
      </c>
      <c r="G7" s="250">
        <f>0</f>
        <v>0</v>
      </c>
      <c r="H7" s="250">
        <v>0</v>
      </c>
      <c r="I7" s="250">
        <v>0</v>
      </c>
      <c r="J7" s="250">
        <v>0</v>
      </c>
      <c r="K7" s="251">
        <f>市场部!N89</f>
        <v>15300</v>
      </c>
    </row>
    <row r="8" spans="1:11" ht="30" customHeight="1">
      <c r="A8" s="246" t="s">
        <v>213</v>
      </c>
      <c r="B8" s="249">
        <f>结算总表!N94</f>
        <v>77260.08</v>
      </c>
      <c r="C8" s="250">
        <f>京津!N95</f>
        <v>20525.2</v>
      </c>
      <c r="D8" s="250">
        <f>华南!N94</f>
        <v>11242.880000000001</v>
      </c>
      <c r="E8" s="250">
        <f>东北!N94</f>
        <v>3769.12</v>
      </c>
      <c r="F8" s="250">
        <f>华中!N94</f>
        <v>12027.2</v>
      </c>
      <c r="G8" s="250">
        <f>华西!N94</f>
        <v>12593.6</v>
      </c>
      <c r="H8" s="250">
        <f>华东!N94</f>
        <v>8566.7199999999993</v>
      </c>
      <c r="I8" s="250">
        <f>上海!N94</f>
        <v>2438.88</v>
      </c>
      <c r="J8" s="250">
        <f>华北!N94</f>
        <v>3701.92</v>
      </c>
      <c r="K8" s="251">
        <f>市场部!N94</f>
        <v>2394.56</v>
      </c>
    </row>
    <row r="9" spans="1:11" ht="30" customHeight="1">
      <c r="A9" s="246" t="s">
        <v>215</v>
      </c>
      <c r="B9" s="249">
        <f>结算总表!N98</f>
        <v>35000</v>
      </c>
      <c r="C9" s="250">
        <v>0</v>
      </c>
      <c r="D9" s="250">
        <v>0</v>
      </c>
      <c r="E9" s="250">
        <f>0</f>
        <v>0</v>
      </c>
      <c r="F9" s="250">
        <v>0</v>
      </c>
      <c r="G9" s="250">
        <v>0</v>
      </c>
      <c r="H9" s="250">
        <v>0</v>
      </c>
      <c r="I9" s="250">
        <v>0</v>
      </c>
      <c r="J9" s="250">
        <v>0</v>
      </c>
      <c r="K9" s="251">
        <f>市场部!N98</f>
        <v>35000</v>
      </c>
    </row>
    <row r="10" spans="1:11" ht="30" customHeight="1">
      <c r="A10" s="246" t="s">
        <v>216</v>
      </c>
      <c r="B10" s="249">
        <f>结算总表!N107</f>
        <v>449623.84</v>
      </c>
      <c r="C10" s="250">
        <f>京津!N107</f>
        <v>90981.96</v>
      </c>
      <c r="D10" s="250">
        <f>华南!N106</f>
        <v>105096.05</v>
      </c>
      <c r="E10" s="250">
        <f>东北!N106</f>
        <v>42288.71</v>
      </c>
      <c r="F10" s="250">
        <v>0</v>
      </c>
      <c r="G10" s="250">
        <f>华西!N106</f>
        <v>194964.58</v>
      </c>
      <c r="H10" s="250">
        <f>华东!N106</f>
        <v>2199.0500000000002</v>
      </c>
      <c r="I10" s="250">
        <f>上海!N106</f>
        <v>0</v>
      </c>
      <c r="J10" s="250">
        <f>华北!N106</f>
        <v>11260.99</v>
      </c>
      <c r="K10" s="251">
        <f>市场部!N106</f>
        <v>2832.5</v>
      </c>
    </row>
    <row r="11" spans="1:11" ht="30" customHeight="1" thickBot="1">
      <c r="A11" s="247" t="s">
        <v>217</v>
      </c>
      <c r="B11" s="252">
        <f>结算总表!N111</f>
        <v>1619293.0152000003</v>
      </c>
      <c r="C11" s="253">
        <f>京津!N111</f>
        <v>390156.48960000003</v>
      </c>
      <c r="D11" s="253">
        <f>华南!N110</f>
        <v>272287.42579999997</v>
      </c>
      <c r="E11" s="253">
        <f>东北!N110</f>
        <v>98762.139800000004</v>
      </c>
      <c r="F11" s="253">
        <f>华中!N110</f>
        <v>172109.23200000002</v>
      </c>
      <c r="G11" s="253">
        <f>华西!N110</f>
        <v>386876.87079999998</v>
      </c>
      <c r="H11" s="253">
        <f>华东!N110</f>
        <v>124920.7562</v>
      </c>
      <c r="I11" s="253">
        <f>上海!N110</f>
        <v>34900.372799999997</v>
      </c>
      <c r="J11" s="253">
        <f>华北!N110</f>
        <v>64911.124599999996</v>
      </c>
      <c r="K11" s="254">
        <f>市场部!N110</f>
        <v>74368.603600000002</v>
      </c>
    </row>
  </sheetData>
  <mergeCells count="1">
    <mergeCell ref="A1:K1"/>
  </mergeCells>
  <phoneticPr fontId="25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112"/>
  <sheetViews>
    <sheetView workbookViewId="0">
      <selection sqref="A1:O1"/>
    </sheetView>
  </sheetViews>
  <sheetFormatPr defaultColWidth="9.15234375" defaultRowHeight="11.6"/>
  <cols>
    <col min="1" max="1" width="4.69140625" style="4" customWidth="1"/>
    <col min="2" max="2" width="19.53515625" style="4" customWidth="1"/>
    <col min="3" max="3" width="14.69140625" style="4" customWidth="1"/>
    <col min="4" max="4" width="4.3046875" style="4" customWidth="1"/>
    <col min="5" max="5" width="6.15234375" style="4" customWidth="1"/>
    <col min="6" max="8" width="4.3046875" style="4" customWidth="1"/>
    <col min="9" max="9" width="13.15234375" style="4" customWidth="1"/>
    <col min="10" max="10" width="8.07421875" style="233" customWidth="1"/>
    <col min="11" max="11" width="5.3046875" style="233" customWidth="1"/>
    <col min="12" max="12" width="7.4609375" style="233" customWidth="1"/>
    <col min="13" max="13" width="9.3828125" style="4" customWidth="1"/>
    <col min="14" max="14" width="12.765625" style="220" customWidth="1"/>
    <col min="15" max="15" width="23.3828125" style="4" customWidth="1"/>
    <col min="16" max="16384" width="9.15234375" style="4"/>
  </cols>
  <sheetData>
    <row r="1" spans="1:17" s="1" customFormat="1" ht="42.75" customHeight="1">
      <c r="A1" s="363" t="s">
        <v>235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</row>
    <row r="2" spans="1:17" s="44" customFormat="1" ht="28.5" customHeight="1" thickBot="1">
      <c r="A2" s="341" t="s">
        <v>147</v>
      </c>
      <c r="B2" s="341"/>
      <c r="C2" s="342" t="s">
        <v>175</v>
      </c>
      <c r="D2" s="342"/>
      <c r="E2" s="342"/>
      <c r="F2" s="42" t="s">
        <v>144</v>
      </c>
      <c r="G2" s="45"/>
      <c r="H2" s="45"/>
      <c r="I2" s="355" t="s">
        <v>166</v>
      </c>
      <c r="J2" s="355"/>
      <c r="K2" s="43"/>
      <c r="L2" s="356" t="s">
        <v>1</v>
      </c>
      <c r="M2" s="356"/>
      <c r="N2" s="352" t="s">
        <v>176</v>
      </c>
      <c r="O2" s="352"/>
    </row>
    <row r="3" spans="1:17" s="44" customFormat="1" ht="15" customHeight="1" thickBot="1">
      <c r="A3" s="341" t="s">
        <v>2</v>
      </c>
      <c r="B3" s="341"/>
      <c r="C3" s="130" t="s">
        <v>161</v>
      </c>
      <c r="D3" s="130"/>
      <c r="E3" s="130"/>
      <c r="F3" s="42" t="s">
        <v>143</v>
      </c>
      <c r="G3" s="45"/>
      <c r="H3" s="45"/>
      <c r="I3" s="355">
        <v>540</v>
      </c>
      <c r="J3" s="355"/>
      <c r="K3" s="43"/>
      <c r="L3" s="356" t="s">
        <v>3</v>
      </c>
      <c r="M3" s="356"/>
      <c r="N3" s="352" t="s">
        <v>177</v>
      </c>
      <c r="O3" s="352"/>
      <c r="Q3" s="133"/>
    </row>
    <row r="4" spans="1:17" s="44" customFormat="1" ht="15" customHeight="1" thickBot="1">
      <c r="A4" s="341" t="s">
        <v>4</v>
      </c>
      <c r="B4" s="341"/>
      <c r="C4" s="131" t="s">
        <v>165</v>
      </c>
      <c r="D4" s="131"/>
      <c r="E4" s="131"/>
      <c r="F4" s="46"/>
      <c r="G4" s="45"/>
      <c r="H4" s="47"/>
      <c r="I4" s="47"/>
      <c r="J4" s="47"/>
      <c r="K4" s="47"/>
      <c r="L4" s="356" t="s">
        <v>5</v>
      </c>
      <c r="M4" s="356"/>
      <c r="N4" s="353">
        <v>43028</v>
      </c>
      <c r="O4" s="352"/>
    </row>
    <row r="5" spans="1:17" ht="10" customHeight="1" thickBot="1">
      <c r="A5" s="48"/>
      <c r="B5" s="48"/>
      <c r="C5" s="48"/>
      <c r="D5" s="48"/>
      <c r="E5" s="48"/>
      <c r="F5" s="48"/>
      <c r="G5" s="132"/>
      <c r="H5" s="48"/>
      <c r="I5" s="48"/>
      <c r="M5" s="48"/>
      <c r="N5" s="192"/>
      <c r="O5" s="48"/>
    </row>
    <row r="6" spans="1:17" ht="48" customHeight="1" thickTop="1" thickBot="1">
      <c r="A6" s="49" t="s">
        <v>6</v>
      </c>
      <c r="B6" s="339" t="s">
        <v>80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40"/>
    </row>
    <row r="7" spans="1:17" ht="18" customHeight="1">
      <c r="A7" s="267" t="s">
        <v>78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 t="s">
        <v>93</v>
      </c>
      <c r="N7" s="268"/>
      <c r="O7" s="269"/>
    </row>
    <row r="8" spans="1:17" ht="18" customHeight="1">
      <c r="A8" s="6" t="s">
        <v>148</v>
      </c>
      <c r="B8" s="234" t="s">
        <v>78</v>
      </c>
      <c r="C8" s="270" t="s">
        <v>75</v>
      </c>
      <c r="D8" s="271"/>
      <c r="E8" s="271"/>
      <c r="F8" s="271"/>
      <c r="G8" s="271"/>
      <c r="H8" s="271"/>
      <c r="I8" s="271"/>
      <c r="J8" s="234" t="s">
        <v>149</v>
      </c>
      <c r="K8" s="234" t="s">
        <v>150</v>
      </c>
      <c r="L8" s="234" t="s">
        <v>151</v>
      </c>
      <c r="M8" s="234" t="s">
        <v>94</v>
      </c>
      <c r="N8" s="193" t="s">
        <v>74</v>
      </c>
      <c r="O8" s="7" t="s">
        <v>0</v>
      </c>
    </row>
    <row r="9" spans="1:17" s="8" customFormat="1" ht="18" customHeight="1">
      <c r="A9" s="50" t="s">
        <v>7</v>
      </c>
      <c r="B9" s="51" t="s">
        <v>95</v>
      </c>
      <c r="C9" s="156"/>
      <c r="D9" s="9"/>
      <c r="E9" s="9"/>
      <c r="F9" s="9"/>
      <c r="G9" s="9"/>
      <c r="H9" s="9"/>
      <c r="I9" s="9"/>
      <c r="J9" s="9"/>
      <c r="K9" s="9"/>
      <c r="L9" s="9"/>
      <c r="M9" s="9"/>
      <c r="N9" s="194"/>
      <c r="O9" s="52"/>
    </row>
    <row r="10" spans="1:17" ht="18" customHeight="1">
      <c r="A10" s="272" t="s">
        <v>8</v>
      </c>
      <c r="B10" s="262" t="s">
        <v>199</v>
      </c>
      <c r="C10" s="149" t="s">
        <v>178</v>
      </c>
      <c r="D10" s="148">
        <v>11</v>
      </c>
      <c r="E10" s="149" t="s">
        <v>97</v>
      </c>
      <c r="F10" s="148">
        <v>2</v>
      </c>
      <c r="G10" s="149" t="s">
        <v>98</v>
      </c>
      <c r="H10" s="148">
        <v>1</v>
      </c>
      <c r="I10" s="149" t="s">
        <v>99</v>
      </c>
      <c r="J10" s="241">
        <v>15</v>
      </c>
      <c r="K10" s="149">
        <v>1</v>
      </c>
      <c r="L10" s="235" t="s">
        <v>79</v>
      </c>
      <c r="M10" s="151">
        <v>420</v>
      </c>
      <c r="N10" s="195">
        <f>J10*K10*M10</f>
        <v>6300</v>
      </c>
      <c r="O10" s="163" t="s">
        <v>179</v>
      </c>
    </row>
    <row r="11" spans="1:17" ht="18" customHeight="1">
      <c r="A11" s="272"/>
      <c r="B11" s="263"/>
      <c r="C11" s="149" t="s">
        <v>178</v>
      </c>
      <c r="D11" s="148">
        <v>11</v>
      </c>
      <c r="E11" s="149" t="s">
        <v>97</v>
      </c>
      <c r="F11" s="148">
        <v>3</v>
      </c>
      <c r="G11" s="149" t="s">
        <v>98</v>
      </c>
      <c r="H11" s="148">
        <v>1</v>
      </c>
      <c r="I11" s="149" t="s">
        <v>99</v>
      </c>
      <c r="J11" s="241">
        <v>17</v>
      </c>
      <c r="K11" s="149">
        <v>1</v>
      </c>
      <c r="L11" s="235" t="s">
        <v>79</v>
      </c>
      <c r="M11" s="151">
        <v>420</v>
      </c>
      <c r="N11" s="195">
        <f t="shared" ref="N11:N14" si="0">J11*K11*M11</f>
        <v>7140</v>
      </c>
      <c r="O11" s="163" t="s">
        <v>179</v>
      </c>
    </row>
    <row r="12" spans="1:17" ht="18" customHeight="1">
      <c r="A12" s="272"/>
      <c r="B12" s="263"/>
      <c r="C12" s="149" t="s">
        <v>178</v>
      </c>
      <c r="D12" s="148">
        <v>11</v>
      </c>
      <c r="E12" s="149" t="s">
        <v>97</v>
      </c>
      <c r="F12" s="148">
        <v>4</v>
      </c>
      <c r="G12" s="149" t="s">
        <v>98</v>
      </c>
      <c r="H12" s="148">
        <v>1</v>
      </c>
      <c r="I12" s="149" t="s">
        <v>99</v>
      </c>
      <c r="J12" s="241">
        <v>13</v>
      </c>
      <c r="K12" s="149">
        <v>1</v>
      </c>
      <c r="L12" s="235" t="s">
        <v>79</v>
      </c>
      <c r="M12" s="151">
        <v>420</v>
      </c>
      <c r="N12" s="195">
        <f t="shared" si="0"/>
        <v>5460</v>
      </c>
      <c r="O12" s="163" t="s">
        <v>179</v>
      </c>
    </row>
    <row r="13" spans="1:17" ht="18" hidden="1" customHeight="1">
      <c r="A13" s="272"/>
      <c r="B13" s="263"/>
      <c r="C13" s="149" t="s">
        <v>178</v>
      </c>
      <c r="D13" s="148"/>
      <c r="E13" s="149" t="s">
        <v>97</v>
      </c>
      <c r="F13" s="148"/>
      <c r="G13" s="149" t="s">
        <v>98</v>
      </c>
      <c r="H13" s="148"/>
      <c r="I13" s="149" t="s">
        <v>99</v>
      </c>
      <c r="J13" s="241"/>
      <c r="K13" s="149"/>
      <c r="L13" s="235" t="s">
        <v>79</v>
      </c>
      <c r="M13" s="151"/>
      <c r="N13" s="236">
        <f t="shared" si="0"/>
        <v>0</v>
      </c>
      <c r="O13" s="163" t="s">
        <v>179</v>
      </c>
    </row>
    <row r="14" spans="1:17" ht="18" hidden="1" customHeight="1">
      <c r="A14" s="272"/>
      <c r="B14" s="263"/>
      <c r="C14" s="149" t="s">
        <v>101</v>
      </c>
      <c r="D14" s="148"/>
      <c r="E14" s="149" t="s">
        <v>97</v>
      </c>
      <c r="F14" s="148"/>
      <c r="G14" s="149" t="s">
        <v>98</v>
      </c>
      <c r="H14" s="148"/>
      <c r="I14" s="149" t="s">
        <v>99</v>
      </c>
      <c r="J14" s="162"/>
      <c r="K14" s="149"/>
      <c r="L14" s="235" t="s">
        <v>79</v>
      </c>
      <c r="M14" s="151"/>
      <c r="N14" s="236">
        <f t="shared" si="0"/>
        <v>0</v>
      </c>
      <c r="O14" s="163"/>
    </row>
    <row r="15" spans="1:17" ht="18" hidden="1" customHeight="1">
      <c r="A15" s="259" t="s">
        <v>9</v>
      </c>
      <c r="B15" s="263" t="s">
        <v>198</v>
      </c>
      <c r="C15" s="149" t="s">
        <v>178</v>
      </c>
      <c r="D15" s="148"/>
      <c r="E15" s="149" t="s">
        <v>97</v>
      </c>
      <c r="F15" s="148"/>
      <c r="G15" s="149" t="s">
        <v>98</v>
      </c>
      <c r="H15" s="148"/>
      <c r="I15" s="149" t="s">
        <v>99</v>
      </c>
      <c r="J15" s="162"/>
      <c r="K15" s="149"/>
      <c r="L15" s="235" t="s">
        <v>79</v>
      </c>
      <c r="M15" s="151"/>
      <c r="N15" s="236">
        <f>J15*K15*M15</f>
        <v>0</v>
      </c>
      <c r="O15" s="163"/>
    </row>
    <row r="16" spans="1:17" ht="18" hidden="1" customHeight="1">
      <c r="A16" s="260"/>
      <c r="B16" s="263"/>
      <c r="C16" s="149" t="s">
        <v>178</v>
      </c>
      <c r="D16" s="148"/>
      <c r="E16" s="149" t="s">
        <v>97</v>
      </c>
      <c r="F16" s="148"/>
      <c r="G16" s="149" t="s">
        <v>98</v>
      </c>
      <c r="H16" s="148"/>
      <c r="I16" s="149" t="s">
        <v>99</v>
      </c>
      <c r="J16" s="162"/>
      <c r="K16" s="149"/>
      <c r="L16" s="235" t="s">
        <v>79</v>
      </c>
      <c r="M16" s="151"/>
      <c r="N16" s="236">
        <f t="shared" ref="N16" si="1">J16*K16*M16</f>
        <v>0</v>
      </c>
      <c r="O16" s="163"/>
    </row>
    <row r="17" spans="1:15" ht="18" hidden="1" customHeight="1">
      <c r="A17" s="261"/>
      <c r="B17" s="263"/>
      <c r="C17" s="149" t="s">
        <v>178</v>
      </c>
      <c r="D17" s="148"/>
      <c r="E17" s="149" t="s">
        <v>97</v>
      </c>
      <c r="F17" s="148"/>
      <c r="G17" s="149" t="s">
        <v>98</v>
      </c>
      <c r="H17" s="148"/>
      <c r="I17" s="149" t="s">
        <v>99</v>
      </c>
      <c r="J17" s="164"/>
      <c r="K17" s="149"/>
      <c r="L17" s="235" t="s">
        <v>79</v>
      </c>
      <c r="M17" s="151"/>
      <c r="N17" s="236">
        <f>J17*K17*M17</f>
        <v>0</v>
      </c>
      <c r="O17" s="163"/>
    </row>
    <row r="18" spans="1:15" ht="18" hidden="1" customHeight="1">
      <c r="A18" s="167" t="s">
        <v>20</v>
      </c>
      <c r="B18" s="165" t="s">
        <v>102</v>
      </c>
      <c r="C18" s="157"/>
      <c r="D18" s="158"/>
      <c r="E18" s="157"/>
      <c r="F18" s="158"/>
      <c r="G18" s="157"/>
      <c r="H18" s="158"/>
      <c r="I18" s="157"/>
      <c r="J18" s="159"/>
      <c r="K18" s="157"/>
      <c r="L18" s="160"/>
      <c r="M18" s="161"/>
      <c r="N18" s="196"/>
      <c r="O18" s="155"/>
    </row>
    <row r="19" spans="1:15" ht="18" hidden="1" customHeight="1">
      <c r="A19" s="168"/>
      <c r="B19" s="166"/>
      <c r="C19" s="13" t="s">
        <v>100</v>
      </c>
      <c r="D19" s="12"/>
      <c r="E19" s="13" t="s">
        <v>97</v>
      </c>
      <c r="F19" s="12"/>
      <c r="G19" s="13" t="s">
        <v>98</v>
      </c>
      <c r="H19" s="12"/>
      <c r="I19" s="13" t="s">
        <v>99</v>
      </c>
      <c r="J19" s="14"/>
      <c r="K19" s="13"/>
      <c r="L19" s="82" t="s">
        <v>79</v>
      </c>
      <c r="M19" s="83"/>
      <c r="N19" s="197">
        <f t="shared" ref="N19" si="2">J19*K19*M19</f>
        <v>0</v>
      </c>
      <c r="O19" s="84"/>
    </row>
    <row r="20" spans="1:15" ht="18" hidden="1" customHeight="1">
      <c r="A20" s="275" t="s">
        <v>82</v>
      </c>
      <c r="B20" s="279" t="s">
        <v>103</v>
      </c>
      <c r="C20" s="13" t="s">
        <v>96</v>
      </c>
      <c r="D20" s="12"/>
      <c r="E20" s="13" t="s">
        <v>97</v>
      </c>
      <c r="F20" s="12"/>
      <c r="G20" s="13" t="s">
        <v>98</v>
      </c>
      <c r="H20" s="12"/>
      <c r="I20" s="13" t="s">
        <v>99</v>
      </c>
      <c r="J20" s="14"/>
      <c r="K20" s="13"/>
      <c r="L20" s="82" t="s">
        <v>79</v>
      </c>
      <c r="M20" s="83"/>
      <c r="N20" s="197">
        <f>J20*K20*M20</f>
        <v>0</v>
      </c>
      <c r="O20" s="84"/>
    </row>
    <row r="21" spans="1:15" ht="18" hidden="1" customHeight="1">
      <c r="A21" s="275"/>
      <c r="B21" s="279"/>
      <c r="C21" s="13" t="s">
        <v>100</v>
      </c>
      <c r="D21" s="12"/>
      <c r="E21" s="13" t="s">
        <v>97</v>
      </c>
      <c r="F21" s="12"/>
      <c r="G21" s="13" t="s">
        <v>98</v>
      </c>
      <c r="H21" s="12"/>
      <c r="I21" s="13" t="s">
        <v>99</v>
      </c>
      <c r="J21" s="14"/>
      <c r="K21" s="13"/>
      <c r="L21" s="82" t="s">
        <v>79</v>
      </c>
      <c r="M21" s="83"/>
      <c r="N21" s="197">
        <f t="shared" ref="N21:N33" si="3">J21*K21*M21</f>
        <v>0</v>
      </c>
      <c r="O21" s="84"/>
    </row>
    <row r="22" spans="1:15" ht="18" hidden="1" customHeight="1">
      <c r="A22" s="275" t="s">
        <v>85</v>
      </c>
      <c r="B22" s="15" t="s">
        <v>10</v>
      </c>
      <c r="C22" s="277"/>
      <c r="D22" s="277"/>
      <c r="E22" s="277"/>
      <c r="F22" s="277"/>
      <c r="G22" s="277"/>
      <c r="H22" s="277"/>
      <c r="I22" s="277"/>
      <c r="J22" s="12"/>
      <c r="K22" s="12"/>
      <c r="L22" s="85" t="s">
        <v>81</v>
      </c>
      <c r="M22" s="83"/>
      <c r="N22" s="197">
        <f t="shared" si="3"/>
        <v>0</v>
      </c>
      <c r="O22" s="86"/>
    </row>
    <row r="23" spans="1:15" ht="18" hidden="1" customHeight="1">
      <c r="A23" s="275"/>
      <c r="B23" s="15" t="s">
        <v>11</v>
      </c>
      <c r="C23" s="274"/>
      <c r="D23" s="274"/>
      <c r="E23" s="274"/>
      <c r="F23" s="274"/>
      <c r="G23" s="274"/>
      <c r="H23" s="274"/>
      <c r="I23" s="274"/>
      <c r="J23" s="12"/>
      <c r="K23" s="12"/>
      <c r="L23" s="85" t="s">
        <v>18</v>
      </c>
      <c r="M23" s="83"/>
      <c r="N23" s="197">
        <f t="shared" si="3"/>
        <v>0</v>
      </c>
      <c r="O23" s="86"/>
    </row>
    <row r="24" spans="1:15" ht="18" hidden="1" customHeight="1">
      <c r="A24" s="275"/>
      <c r="B24" s="15" t="s">
        <v>13</v>
      </c>
      <c r="C24" s="274"/>
      <c r="D24" s="274"/>
      <c r="E24" s="274"/>
      <c r="F24" s="274"/>
      <c r="G24" s="274"/>
      <c r="H24" s="274"/>
      <c r="I24" s="274"/>
      <c r="J24" s="12"/>
      <c r="K24" s="12"/>
      <c r="L24" s="85" t="s">
        <v>19</v>
      </c>
      <c r="M24" s="83"/>
      <c r="N24" s="197">
        <f t="shared" si="3"/>
        <v>0</v>
      </c>
      <c r="O24" s="86"/>
    </row>
    <row r="25" spans="1:15" ht="18" hidden="1" customHeight="1">
      <c r="A25" s="275"/>
      <c r="B25" s="15" t="s">
        <v>14</v>
      </c>
      <c r="C25" s="274" t="s">
        <v>105</v>
      </c>
      <c r="D25" s="274"/>
      <c r="E25" s="274"/>
      <c r="F25" s="274"/>
      <c r="G25" s="274"/>
      <c r="H25" s="274"/>
      <c r="I25" s="274"/>
      <c r="J25" s="12"/>
      <c r="K25" s="12"/>
      <c r="L25" s="85" t="s">
        <v>15</v>
      </c>
      <c r="M25" s="83"/>
      <c r="N25" s="197">
        <f t="shared" si="3"/>
        <v>0</v>
      </c>
      <c r="O25" s="86"/>
    </row>
    <row r="26" spans="1:15" ht="18" hidden="1" customHeight="1">
      <c r="A26" s="275"/>
      <c r="B26" s="16" t="s">
        <v>16</v>
      </c>
      <c r="C26" s="274" t="s">
        <v>17</v>
      </c>
      <c r="D26" s="274"/>
      <c r="E26" s="274"/>
      <c r="F26" s="274"/>
      <c r="G26" s="274"/>
      <c r="H26" s="274"/>
      <c r="I26" s="274"/>
      <c r="J26" s="12"/>
      <c r="K26" s="12"/>
      <c r="L26" s="85" t="s">
        <v>18</v>
      </c>
      <c r="M26" s="83"/>
      <c r="N26" s="197">
        <f t="shared" si="3"/>
        <v>0</v>
      </c>
      <c r="O26" s="86"/>
    </row>
    <row r="27" spans="1:15" ht="18" hidden="1" customHeight="1">
      <c r="A27" s="275"/>
      <c r="B27" s="16" t="s">
        <v>35</v>
      </c>
      <c r="C27" s="274" t="s">
        <v>106</v>
      </c>
      <c r="D27" s="274"/>
      <c r="E27" s="274"/>
      <c r="F27" s="274"/>
      <c r="G27" s="274"/>
      <c r="H27" s="274"/>
      <c r="I27" s="274"/>
      <c r="J27" s="12"/>
      <c r="K27" s="12"/>
      <c r="L27" s="85"/>
      <c r="M27" s="83"/>
      <c r="N27" s="197">
        <f t="shared" si="3"/>
        <v>0</v>
      </c>
      <c r="O27" s="86"/>
    </row>
    <row r="28" spans="1:15" ht="18" hidden="1" customHeight="1">
      <c r="A28" s="275" t="s">
        <v>86</v>
      </c>
      <c r="B28" s="15" t="s">
        <v>21</v>
      </c>
      <c r="C28" s="277" t="s">
        <v>104</v>
      </c>
      <c r="D28" s="277"/>
      <c r="E28" s="277"/>
      <c r="F28" s="277"/>
      <c r="G28" s="277"/>
      <c r="H28" s="277"/>
      <c r="I28" s="277"/>
      <c r="J28" s="12"/>
      <c r="K28" s="12"/>
      <c r="L28" s="85" t="s">
        <v>81</v>
      </c>
      <c r="M28" s="83"/>
      <c r="N28" s="197">
        <f t="shared" si="3"/>
        <v>0</v>
      </c>
      <c r="O28" s="86"/>
    </row>
    <row r="29" spans="1:15" ht="18" hidden="1" customHeight="1">
      <c r="A29" s="275"/>
      <c r="B29" s="15" t="s">
        <v>11</v>
      </c>
      <c r="C29" s="274" t="s">
        <v>12</v>
      </c>
      <c r="D29" s="274"/>
      <c r="E29" s="274"/>
      <c r="F29" s="274"/>
      <c r="G29" s="274"/>
      <c r="H29" s="274"/>
      <c r="I29" s="274"/>
      <c r="J29" s="12"/>
      <c r="K29" s="12"/>
      <c r="L29" s="85" t="s">
        <v>18</v>
      </c>
      <c r="M29" s="83"/>
      <c r="N29" s="197">
        <f t="shared" si="3"/>
        <v>0</v>
      </c>
      <c r="O29" s="86"/>
    </row>
    <row r="30" spans="1:15" ht="18" hidden="1" customHeight="1">
      <c r="A30" s="275"/>
      <c r="B30" s="15" t="s">
        <v>13</v>
      </c>
      <c r="C30" s="274"/>
      <c r="D30" s="274"/>
      <c r="E30" s="274"/>
      <c r="F30" s="274"/>
      <c r="G30" s="274"/>
      <c r="H30" s="274"/>
      <c r="I30" s="274"/>
      <c r="J30" s="12"/>
      <c r="K30" s="12"/>
      <c r="L30" s="85" t="s">
        <v>19</v>
      </c>
      <c r="M30" s="83"/>
      <c r="N30" s="197">
        <f t="shared" si="3"/>
        <v>0</v>
      </c>
      <c r="O30" s="86"/>
    </row>
    <row r="31" spans="1:15" ht="18" hidden="1" customHeight="1">
      <c r="A31" s="275"/>
      <c r="B31" s="15" t="s">
        <v>14</v>
      </c>
      <c r="C31" s="274" t="s">
        <v>107</v>
      </c>
      <c r="D31" s="274"/>
      <c r="E31" s="274"/>
      <c r="F31" s="274"/>
      <c r="G31" s="274"/>
      <c r="H31" s="274"/>
      <c r="I31" s="274"/>
      <c r="J31" s="12"/>
      <c r="K31" s="12"/>
      <c r="L31" s="85" t="s">
        <v>15</v>
      </c>
      <c r="M31" s="83"/>
      <c r="N31" s="197">
        <f t="shared" si="3"/>
        <v>0</v>
      </c>
      <c r="O31" s="86"/>
    </row>
    <row r="32" spans="1:15" ht="18" hidden="1" customHeight="1">
      <c r="A32" s="275"/>
      <c r="B32" s="16" t="s">
        <v>16</v>
      </c>
      <c r="C32" s="274" t="s">
        <v>17</v>
      </c>
      <c r="D32" s="274"/>
      <c r="E32" s="274"/>
      <c r="F32" s="274"/>
      <c r="G32" s="274"/>
      <c r="H32" s="274"/>
      <c r="I32" s="274"/>
      <c r="J32" s="12"/>
      <c r="K32" s="12"/>
      <c r="L32" s="85" t="s">
        <v>18</v>
      </c>
      <c r="M32" s="83"/>
      <c r="N32" s="197">
        <f t="shared" si="3"/>
        <v>0</v>
      </c>
      <c r="O32" s="86"/>
    </row>
    <row r="33" spans="1:15" ht="18" hidden="1" customHeight="1">
      <c r="A33" s="276"/>
      <c r="B33" s="17" t="s">
        <v>35</v>
      </c>
      <c r="C33" s="278" t="s">
        <v>106</v>
      </c>
      <c r="D33" s="278"/>
      <c r="E33" s="278"/>
      <c r="F33" s="278"/>
      <c r="G33" s="278"/>
      <c r="H33" s="278"/>
      <c r="I33" s="278"/>
      <c r="J33" s="18"/>
      <c r="K33" s="18"/>
      <c r="L33" s="87"/>
      <c r="M33" s="88"/>
      <c r="N33" s="198">
        <f t="shared" si="3"/>
        <v>0</v>
      </c>
      <c r="O33" s="89"/>
    </row>
    <row r="34" spans="1:15" ht="18" customHeight="1" thickBot="1">
      <c r="A34" s="53" t="s">
        <v>108</v>
      </c>
      <c r="B34" s="54"/>
      <c r="C34" s="54"/>
      <c r="D34" s="54"/>
      <c r="E34" s="54"/>
      <c r="F34" s="54"/>
      <c r="G34" s="54"/>
      <c r="H34" s="54"/>
      <c r="I34" s="54"/>
      <c r="J34" s="19"/>
      <c r="K34" s="19"/>
      <c r="L34" s="19"/>
      <c r="M34" s="90"/>
      <c r="N34" s="199">
        <f>SUM(N10:N33)</f>
        <v>18900</v>
      </c>
      <c r="O34" s="91"/>
    </row>
    <row r="35" spans="1:15" ht="18" customHeight="1">
      <c r="A35" s="20" t="s">
        <v>148</v>
      </c>
      <c r="B35" s="231" t="s">
        <v>78</v>
      </c>
      <c r="C35" s="280" t="s">
        <v>75</v>
      </c>
      <c r="D35" s="281"/>
      <c r="E35" s="281"/>
      <c r="F35" s="281"/>
      <c r="G35" s="281"/>
      <c r="H35" s="281"/>
      <c r="I35" s="281"/>
      <c r="J35" s="231" t="s">
        <v>57</v>
      </c>
      <c r="K35" s="231" t="s">
        <v>109</v>
      </c>
      <c r="L35" s="92" t="s">
        <v>151</v>
      </c>
      <c r="M35" s="93" t="s">
        <v>94</v>
      </c>
      <c r="N35" s="200" t="s">
        <v>22</v>
      </c>
      <c r="O35" s="94" t="s">
        <v>0</v>
      </c>
    </row>
    <row r="36" spans="1:15" ht="18" customHeight="1">
      <c r="A36" s="55" t="s">
        <v>24</v>
      </c>
      <c r="B36" s="56" t="s">
        <v>110</v>
      </c>
      <c r="C36" s="56"/>
      <c r="D36" s="56"/>
      <c r="E36" s="56"/>
      <c r="F36" s="56"/>
      <c r="G36" s="56"/>
      <c r="H36" s="56"/>
      <c r="I36" s="56"/>
      <c r="J36" s="232"/>
      <c r="K36" s="232"/>
      <c r="L36" s="232"/>
      <c r="M36" s="95"/>
      <c r="N36" s="201"/>
      <c r="O36" s="96"/>
    </row>
    <row r="37" spans="1:15" ht="18" customHeight="1">
      <c r="A37" s="3" t="s">
        <v>25</v>
      </c>
      <c r="B37" s="228" t="s">
        <v>111</v>
      </c>
      <c r="C37" s="57" t="s">
        <v>160</v>
      </c>
      <c r="D37" s="12">
        <v>11</v>
      </c>
      <c r="E37" s="22" t="s">
        <v>97</v>
      </c>
      <c r="F37" s="12"/>
      <c r="G37" s="22" t="s">
        <v>98</v>
      </c>
      <c r="H37" s="10" t="s">
        <v>156</v>
      </c>
      <c r="I37" s="22" t="s">
        <v>112</v>
      </c>
      <c r="J37" s="23"/>
      <c r="K37" s="23">
        <v>1</v>
      </c>
      <c r="L37" s="97" t="s">
        <v>28</v>
      </c>
      <c r="M37" s="174"/>
      <c r="N37" s="237">
        <f>J37*K37*M37</f>
        <v>0</v>
      </c>
      <c r="O37" s="175" t="s">
        <v>191</v>
      </c>
    </row>
    <row r="38" spans="1:15" ht="18" customHeight="1">
      <c r="A38" s="227" t="s">
        <v>26</v>
      </c>
      <c r="B38" s="24" t="s">
        <v>111</v>
      </c>
      <c r="C38" s="58" t="s">
        <v>160</v>
      </c>
      <c r="D38" s="12">
        <v>11</v>
      </c>
      <c r="E38" s="13" t="s">
        <v>97</v>
      </c>
      <c r="F38" s="12"/>
      <c r="G38" s="13" t="s">
        <v>98</v>
      </c>
      <c r="H38" s="10" t="s">
        <v>156</v>
      </c>
      <c r="I38" s="13" t="s">
        <v>112</v>
      </c>
      <c r="J38" s="224"/>
      <c r="K38" s="224">
        <v>1</v>
      </c>
      <c r="L38" s="82" t="s">
        <v>28</v>
      </c>
      <c r="M38" s="171"/>
      <c r="N38" s="239">
        <f t="shared" ref="N38:N43" si="4">J38*K38*M38</f>
        <v>0</v>
      </c>
      <c r="O38" s="99" t="s">
        <v>164</v>
      </c>
    </row>
    <row r="39" spans="1:15" ht="18" customHeight="1">
      <c r="A39" s="227" t="s">
        <v>27</v>
      </c>
      <c r="B39" s="24" t="s">
        <v>111</v>
      </c>
      <c r="C39" s="58" t="s">
        <v>160</v>
      </c>
      <c r="D39" s="12"/>
      <c r="E39" s="13" t="s">
        <v>97</v>
      </c>
      <c r="F39" s="12"/>
      <c r="G39" s="13" t="s">
        <v>98</v>
      </c>
      <c r="H39" s="10" t="s">
        <v>99</v>
      </c>
      <c r="I39" s="13" t="s">
        <v>112</v>
      </c>
      <c r="J39" s="224"/>
      <c r="K39" s="224"/>
      <c r="L39" s="82" t="s">
        <v>28</v>
      </c>
      <c r="M39" s="83"/>
      <c r="N39" s="197">
        <f t="shared" si="4"/>
        <v>0</v>
      </c>
      <c r="O39" s="99" t="s">
        <v>164</v>
      </c>
    </row>
    <row r="40" spans="1:15" ht="18" customHeight="1">
      <c r="A40" s="227" t="s">
        <v>29</v>
      </c>
      <c r="B40" s="24" t="s">
        <v>111</v>
      </c>
      <c r="C40" s="58" t="s">
        <v>160</v>
      </c>
      <c r="D40" s="12"/>
      <c r="E40" s="13" t="s">
        <v>97</v>
      </c>
      <c r="F40" s="12"/>
      <c r="G40" s="13" t="s">
        <v>98</v>
      </c>
      <c r="H40" s="10" t="s">
        <v>156</v>
      </c>
      <c r="I40" s="13" t="s">
        <v>112</v>
      </c>
      <c r="J40" s="224"/>
      <c r="K40" s="224"/>
      <c r="L40" s="82" t="s">
        <v>28</v>
      </c>
      <c r="M40" s="83"/>
      <c r="N40" s="197">
        <f t="shared" si="4"/>
        <v>0</v>
      </c>
      <c r="O40" s="99" t="s">
        <v>164</v>
      </c>
    </row>
    <row r="41" spans="1:15" ht="18" customHeight="1">
      <c r="A41" s="230" t="s">
        <v>30</v>
      </c>
      <c r="B41" s="229" t="s">
        <v>111</v>
      </c>
      <c r="C41" s="142" t="s">
        <v>160</v>
      </c>
      <c r="D41" s="143"/>
      <c r="E41" s="144" t="s">
        <v>97</v>
      </c>
      <c r="F41" s="18"/>
      <c r="G41" s="144" t="s">
        <v>98</v>
      </c>
      <c r="H41" s="10" t="s">
        <v>99</v>
      </c>
      <c r="I41" s="144" t="s">
        <v>112</v>
      </c>
      <c r="J41" s="30"/>
      <c r="K41" s="224"/>
      <c r="L41" s="145" t="s">
        <v>28</v>
      </c>
      <c r="M41" s="83"/>
      <c r="N41" s="204">
        <f t="shared" si="4"/>
        <v>0</v>
      </c>
      <c r="O41" s="99" t="s">
        <v>164</v>
      </c>
    </row>
    <row r="42" spans="1:15" ht="18" customHeight="1">
      <c r="A42" s="230" t="s">
        <v>167</v>
      </c>
      <c r="B42" s="146" t="s">
        <v>111</v>
      </c>
      <c r="C42" s="147" t="s">
        <v>160</v>
      </c>
      <c r="D42" s="148"/>
      <c r="E42" s="149" t="s">
        <v>97</v>
      </c>
      <c r="F42" s="148"/>
      <c r="G42" s="153" t="s">
        <v>170</v>
      </c>
      <c r="H42" s="10" t="s">
        <v>156</v>
      </c>
      <c r="I42" s="144" t="s">
        <v>112</v>
      </c>
      <c r="J42" s="223"/>
      <c r="K42" s="224"/>
      <c r="L42" s="145" t="s">
        <v>28</v>
      </c>
      <c r="M42" s="83"/>
      <c r="N42" s="205">
        <f t="shared" si="4"/>
        <v>0</v>
      </c>
      <c r="O42" s="99" t="s">
        <v>164</v>
      </c>
    </row>
    <row r="43" spans="1:15" ht="18" customHeight="1">
      <c r="A43" s="230" t="s">
        <v>168</v>
      </c>
      <c r="B43" s="146" t="s">
        <v>111</v>
      </c>
      <c r="C43" s="147" t="s">
        <v>160</v>
      </c>
      <c r="D43" s="148"/>
      <c r="E43" s="149" t="s">
        <v>97</v>
      </c>
      <c r="F43" s="148"/>
      <c r="G43" s="153" t="s">
        <v>170</v>
      </c>
      <c r="H43" s="154" t="s">
        <v>171</v>
      </c>
      <c r="I43" s="144" t="s">
        <v>112</v>
      </c>
      <c r="J43" s="223"/>
      <c r="K43" s="224"/>
      <c r="L43" s="145" t="s">
        <v>28</v>
      </c>
      <c r="M43" s="83"/>
      <c r="N43" s="205">
        <f t="shared" si="4"/>
        <v>0</v>
      </c>
      <c r="O43" s="99" t="s">
        <v>164</v>
      </c>
    </row>
    <row r="44" spans="1:15" ht="18" customHeight="1">
      <c r="A44" s="230" t="s">
        <v>169</v>
      </c>
      <c r="B44" s="146" t="s">
        <v>111</v>
      </c>
      <c r="C44" s="147"/>
      <c r="D44" s="148"/>
      <c r="E44" s="149"/>
      <c r="F44" s="148"/>
      <c r="G44" s="149"/>
      <c r="H44" s="148"/>
      <c r="I44" s="149"/>
      <c r="J44" s="223"/>
      <c r="K44" s="223"/>
      <c r="L44" s="235"/>
      <c r="M44" s="151"/>
      <c r="N44" s="205"/>
      <c r="O44" s="152"/>
    </row>
    <row r="45" spans="1:15" ht="18" customHeight="1" thickBot="1">
      <c r="A45" s="59" t="s">
        <v>108</v>
      </c>
      <c r="B45" s="60"/>
      <c r="C45" s="60"/>
      <c r="D45" s="60"/>
      <c r="E45" s="60"/>
      <c r="F45" s="60"/>
      <c r="G45" s="60"/>
      <c r="H45" s="60"/>
      <c r="I45" s="60"/>
      <c r="J45" s="26"/>
      <c r="K45" s="26"/>
      <c r="L45" s="26"/>
      <c r="M45" s="102"/>
      <c r="N45" s="206">
        <f>SUM(N37:N44)</f>
        <v>0</v>
      </c>
      <c r="O45" s="103"/>
    </row>
    <row r="46" spans="1:15" ht="18" customHeight="1">
      <c r="A46" s="27" t="s">
        <v>148</v>
      </c>
      <c r="B46" s="221" t="s">
        <v>78</v>
      </c>
      <c r="C46" s="282" t="s">
        <v>75</v>
      </c>
      <c r="D46" s="268"/>
      <c r="E46" s="268"/>
      <c r="F46" s="268"/>
      <c r="G46" s="268"/>
      <c r="H46" s="268"/>
      <c r="I46" s="268"/>
      <c r="J46" s="221" t="s">
        <v>57</v>
      </c>
      <c r="K46" s="221" t="s">
        <v>23</v>
      </c>
      <c r="L46" s="222" t="s">
        <v>151</v>
      </c>
      <c r="M46" s="104" t="s">
        <v>94</v>
      </c>
      <c r="N46" s="207" t="s">
        <v>22</v>
      </c>
      <c r="O46" s="105" t="s">
        <v>0</v>
      </c>
    </row>
    <row r="47" spans="1:15" ht="18" customHeight="1">
      <c r="A47" s="61" t="s">
        <v>31</v>
      </c>
      <c r="B47" s="62" t="s">
        <v>113</v>
      </c>
      <c r="C47" s="62"/>
      <c r="D47" s="62"/>
      <c r="E47" s="62"/>
      <c r="F47" s="62"/>
      <c r="G47" s="62"/>
      <c r="H47" s="62"/>
      <c r="I47" s="62"/>
      <c r="J47" s="28"/>
      <c r="K47" s="28"/>
      <c r="L47" s="28"/>
      <c r="M47" s="106"/>
      <c r="N47" s="208"/>
      <c r="O47" s="107"/>
    </row>
    <row r="48" spans="1:15" ht="18" customHeight="1">
      <c r="A48" s="283" t="s">
        <v>32</v>
      </c>
      <c r="B48" s="285" t="s">
        <v>114</v>
      </c>
      <c r="C48" s="294" t="s">
        <v>115</v>
      </c>
      <c r="D48" s="288"/>
      <c r="E48" s="288"/>
      <c r="F48" s="288"/>
      <c r="G48" s="288"/>
      <c r="H48" s="288"/>
      <c r="I48" s="289"/>
      <c r="J48" s="29">
        <v>4</v>
      </c>
      <c r="K48" s="30">
        <v>1</v>
      </c>
      <c r="L48" s="108" t="s">
        <v>152</v>
      </c>
      <c r="M48" s="109">
        <v>270</v>
      </c>
      <c r="N48" s="204">
        <f>J48*K48*M48</f>
        <v>1080</v>
      </c>
      <c r="O48" s="136"/>
    </row>
    <row r="49" spans="1:15" ht="18" customHeight="1">
      <c r="A49" s="283"/>
      <c r="B49" s="285"/>
      <c r="C49" s="293" t="s">
        <v>116</v>
      </c>
      <c r="D49" s="291"/>
      <c r="E49" s="291"/>
      <c r="F49" s="291"/>
      <c r="G49" s="291"/>
      <c r="H49" s="291"/>
      <c r="I49" s="292"/>
      <c r="J49" s="224">
        <v>21</v>
      </c>
      <c r="K49" s="224">
        <v>1</v>
      </c>
      <c r="L49" s="111" t="s">
        <v>152</v>
      </c>
      <c r="M49" s="83">
        <v>240</v>
      </c>
      <c r="N49" s="197">
        <f t="shared" ref="N49:N52" si="5">J49*K49*M49</f>
        <v>5040</v>
      </c>
      <c r="O49" s="134"/>
    </row>
    <row r="50" spans="1:15" ht="18" customHeight="1">
      <c r="A50" s="283"/>
      <c r="B50" s="285"/>
      <c r="C50" s="293" t="s">
        <v>33</v>
      </c>
      <c r="D50" s="291"/>
      <c r="E50" s="291"/>
      <c r="F50" s="291"/>
      <c r="G50" s="291"/>
      <c r="H50" s="291"/>
      <c r="I50" s="292"/>
      <c r="J50" s="224"/>
      <c r="K50" s="224"/>
      <c r="L50" s="111" t="s">
        <v>152</v>
      </c>
      <c r="M50" s="83"/>
      <c r="N50" s="197">
        <f t="shared" si="5"/>
        <v>0</v>
      </c>
      <c r="O50" s="134"/>
    </row>
    <row r="51" spans="1:15" ht="18" customHeight="1">
      <c r="A51" s="283"/>
      <c r="B51" s="285"/>
      <c r="C51" s="290" t="s">
        <v>227</v>
      </c>
      <c r="D51" s="291"/>
      <c r="E51" s="291"/>
      <c r="F51" s="291"/>
      <c r="G51" s="291"/>
      <c r="H51" s="291"/>
      <c r="I51" s="292"/>
      <c r="J51" s="224">
        <v>1</v>
      </c>
      <c r="K51" s="224">
        <v>1</v>
      </c>
      <c r="L51" s="111" t="s">
        <v>152</v>
      </c>
      <c r="M51" s="83">
        <v>600</v>
      </c>
      <c r="N51" s="197">
        <f t="shared" si="5"/>
        <v>600</v>
      </c>
      <c r="O51" s="135"/>
    </row>
    <row r="52" spans="1:15" ht="18" customHeight="1">
      <c r="A52" s="284"/>
      <c r="B52" s="286"/>
      <c r="C52" s="293" t="s">
        <v>116</v>
      </c>
      <c r="D52" s="291"/>
      <c r="E52" s="291"/>
      <c r="F52" s="291"/>
      <c r="G52" s="291"/>
      <c r="H52" s="291"/>
      <c r="I52" s="292"/>
      <c r="J52" s="31"/>
      <c r="K52" s="25"/>
      <c r="L52" s="112" t="s">
        <v>152</v>
      </c>
      <c r="M52" s="100"/>
      <c r="N52" s="209">
        <f t="shared" si="5"/>
        <v>0</v>
      </c>
      <c r="O52" s="137"/>
    </row>
    <row r="53" spans="1:15" ht="18" customHeight="1">
      <c r="A53" s="283" t="s">
        <v>36</v>
      </c>
      <c r="B53" s="298" t="s">
        <v>118</v>
      </c>
      <c r="C53" s="301" t="s">
        <v>189</v>
      </c>
      <c r="D53" s="302"/>
      <c r="E53" s="302"/>
      <c r="F53" s="302"/>
      <c r="G53" s="302"/>
      <c r="H53" s="302"/>
      <c r="I53" s="303"/>
      <c r="J53" s="29"/>
      <c r="K53" s="30"/>
      <c r="L53" s="113" t="s">
        <v>153</v>
      </c>
      <c r="M53" s="109"/>
      <c r="N53" s="238">
        <f>J53*K53*M53</f>
        <v>0</v>
      </c>
      <c r="O53" s="110"/>
    </row>
    <row r="54" spans="1:15" ht="18" customHeight="1">
      <c r="A54" s="283"/>
      <c r="B54" s="299"/>
      <c r="C54" s="290" t="s">
        <v>190</v>
      </c>
      <c r="D54" s="291"/>
      <c r="E54" s="291"/>
      <c r="F54" s="291"/>
      <c r="G54" s="291"/>
      <c r="H54" s="291"/>
      <c r="I54" s="292"/>
      <c r="J54" s="224"/>
      <c r="K54" s="224"/>
      <c r="L54" s="111" t="s">
        <v>153</v>
      </c>
      <c r="M54" s="83"/>
      <c r="N54" s="239">
        <f t="shared" ref="N54:N59" si="6">J54*K54*M54</f>
        <v>0</v>
      </c>
      <c r="O54" s="86"/>
    </row>
    <row r="55" spans="1:15" ht="18" customHeight="1">
      <c r="A55" s="283"/>
      <c r="B55" s="299"/>
      <c r="C55" s="293" t="s">
        <v>195</v>
      </c>
      <c r="D55" s="291"/>
      <c r="E55" s="291"/>
      <c r="F55" s="291"/>
      <c r="G55" s="291"/>
      <c r="H55" s="291"/>
      <c r="I55" s="292"/>
      <c r="J55" s="224"/>
      <c r="K55" s="224"/>
      <c r="L55" s="111" t="s">
        <v>153</v>
      </c>
      <c r="M55" s="83"/>
      <c r="N55" s="239">
        <f t="shared" si="6"/>
        <v>0</v>
      </c>
      <c r="O55" s="141"/>
    </row>
    <row r="56" spans="1:15" ht="18" customHeight="1">
      <c r="A56" s="283"/>
      <c r="B56" s="299"/>
      <c r="C56" s="293" t="s">
        <v>196</v>
      </c>
      <c r="D56" s="291"/>
      <c r="E56" s="291"/>
      <c r="F56" s="291"/>
      <c r="G56" s="291"/>
      <c r="H56" s="291"/>
      <c r="I56" s="292"/>
      <c r="J56" s="191"/>
      <c r="K56" s="30"/>
      <c r="L56" s="111" t="s">
        <v>153</v>
      </c>
      <c r="M56" s="109"/>
      <c r="N56" s="238">
        <f t="shared" si="6"/>
        <v>0</v>
      </c>
      <c r="O56" s="141"/>
    </row>
    <row r="57" spans="1:15" ht="18" customHeight="1">
      <c r="A57" s="283"/>
      <c r="B57" s="299"/>
      <c r="C57" s="304" t="s">
        <v>193</v>
      </c>
      <c r="D57" s="296"/>
      <c r="E57" s="296"/>
      <c r="F57" s="296"/>
      <c r="G57" s="296"/>
      <c r="H57" s="296"/>
      <c r="I57" s="297"/>
      <c r="J57" s="224">
        <v>1</v>
      </c>
      <c r="K57" s="224">
        <v>2</v>
      </c>
      <c r="L57" s="114" t="s">
        <v>153</v>
      </c>
      <c r="M57" s="100">
        <v>650</v>
      </c>
      <c r="N57" s="211">
        <f t="shared" si="6"/>
        <v>1300</v>
      </c>
      <c r="O57" s="86"/>
    </row>
    <row r="58" spans="1:15" ht="18" customHeight="1">
      <c r="A58" s="283"/>
      <c r="B58" s="299"/>
      <c r="C58" s="304" t="s">
        <v>194</v>
      </c>
      <c r="D58" s="296"/>
      <c r="E58" s="296"/>
      <c r="F58" s="296"/>
      <c r="G58" s="296"/>
      <c r="H58" s="296"/>
      <c r="I58" s="297"/>
      <c r="J58" s="191">
        <v>1</v>
      </c>
      <c r="K58" s="30">
        <v>1</v>
      </c>
      <c r="L58" s="114" t="s">
        <v>153</v>
      </c>
      <c r="M58" s="100">
        <v>650</v>
      </c>
      <c r="N58" s="211">
        <f t="shared" si="6"/>
        <v>650</v>
      </c>
      <c r="O58" s="110"/>
    </row>
    <row r="59" spans="1:15" ht="18" customHeight="1">
      <c r="A59" s="284"/>
      <c r="B59" s="300"/>
      <c r="C59" s="304" t="s">
        <v>192</v>
      </c>
      <c r="D59" s="296"/>
      <c r="E59" s="296"/>
      <c r="F59" s="296"/>
      <c r="G59" s="296"/>
      <c r="H59" s="296"/>
      <c r="I59" s="297"/>
      <c r="J59" s="31"/>
      <c r="K59" s="25"/>
      <c r="L59" s="114" t="s">
        <v>153</v>
      </c>
      <c r="M59" s="100"/>
      <c r="N59" s="240">
        <f t="shared" si="6"/>
        <v>0</v>
      </c>
      <c r="O59" s="101"/>
    </row>
    <row r="60" spans="1:15" ht="18" customHeight="1">
      <c r="A60" s="283" t="s">
        <v>37</v>
      </c>
      <c r="B60" s="285" t="s">
        <v>119</v>
      </c>
      <c r="C60" s="294" t="s">
        <v>115</v>
      </c>
      <c r="D60" s="288"/>
      <c r="E60" s="288"/>
      <c r="F60" s="288"/>
      <c r="G60" s="288"/>
      <c r="H60" s="288"/>
      <c r="I60" s="289"/>
      <c r="J60" s="29">
        <v>100</v>
      </c>
      <c r="K60" s="30">
        <v>2</v>
      </c>
      <c r="L60" s="108" t="s">
        <v>152</v>
      </c>
      <c r="M60" s="109">
        <v>0</v>
      </c>
      <c r="N60" s="204">
        <f>J60*K60*M60</f>
        <v>0</v>
      </c>
      <c r="O60" s="110" t="s">
        <v>174</v>
      </c>
    </row>
    <row r="61" spans="1:15" ht="18" customHeight="1">
      <c r="A61" s="283"/>
      <c r="B61" s="285"/>
      <c r="C61" s="293" t="s">
        <v>116</v>
      </c>
      <c r="D61" s="291"/>
      <c r="E61" s="291"/>
      <c r="F61" s="291"/>
      <c r="G61" s="291"/>
      <c r="H61" s="291"/>
      <c r="I61" s="292"/>
      <c r="J61" s="224"/>
      <c r="K61" s="224"/>
      <c r="L61" s="111" t="s">
        <v>152</v>
      </c>
      <c r="M61" s="83"/>
      <c r="N61" s="197">
        <f t="shared" ref="N61:N67" si="7">J61*K61*M61</f>
        <v>0</v>
      </c>
      <c r="O61" s="86"/>
    </row>
    <row r="62" spans="1:15" ht="18" customHeight="1">
      <c r="A62" s="283"/>
      <c r="B62" s="285"/>
      <c r="C62" s="293" t="s">
        <v>33</v>
      </c>
      <c r="D62" s="291"/>
      <c r="E62" s="291"/>
      <c r="F62" s="291"/>
      <c r="G62" s="291"/>
      <c r="H62" s="291"/>
      <c r="I62" s="292"/>
      <c r="J62" s="224"/>
      <c r="K62" s="224"/>
      <c r="L62" s="111" t="s">
        <v>152</v>
      </c>
      <c r="M62" s="83"/>
      <c r="N62" s="197">
        <f t="shared" si="7"/>
        <v>0</v>
      </c>
      <c r="O62" s="86"/>
    </row>
    <row r="63" spans="1:15" ht="18" customHeight="1">
      <c r="A63" s="283"/>
      <c r="B63" s="285"/>
      <c r="C63" s="293" t="s">
        <v>34</v>
      </c>
      <c r="D63" s="291"/>
      <c r="E63" s="291"/>
      <c r="F63" s="291"/>
      <c r="G63" s="291"/>
      <c r="H63" s="291"/>
      <c r="I63" s="292"/>
      <c r="J63" s="224"/>
      <c r="K63" s="224"/>
      <c r="L63" s="111" t="s">
        <v>152</v>
      </c>
      <c r="M63" s="83"/>
      <c r="N63" s="197">
        <f t="shared" si="7"/>
        <v>0</v>
      </c>
      <c r="O63" s="86"/>
    </row>
    <row r="64" spans="1:15" ht="18" customHeight="1">
      <c r="A64" s="284"/>
      <c r="B64" s="286"/>
      <c r="C64" s="295" t="s">
        <v>117</v>
      </c>
      <c r="D64" s="296"/>
      <c r="E64" s="296"/>
      <c r="F64" s="296"/>
      <c r="G64" s="296"/>
      <c r="H64" s="296"/>
      <c r="I64" s="297"/>
      <c r="J64" s="31"/>
      <c r="K64" s="25"/>
      <c r="L64" s="112" t="s">
        <v>152</v>
      </c>
      <c r="M64" s="100"/>
      <c r="N64" s="209">
        <f t="shared" si="7"/>
        <v>0</v>
      </c>
      <c r="O64" s="101"/>
    </row>
    <row r="65" spans="1:15" ht="18" customHeight="1">
      <c r="A65" s="317" t="s">
        <v>38</v>
      </c>
      <c r="B65" s="320" t="s">
        <v>120</v>
      </c>
      <c r="C65" s="322" t="s">
        <v>172</v>
      </c>
      <c r="D65" s="323"/>
      <c r="E65" s="323"/>
      <c r="F65" s="323"/>
      <c r="G65" s="323"/>
      <c r="H65" s="63" t="s">
        <v>157</v>
      </c>
      <c r="I65" s="11" t="s">
        <v>121</v>
      </c>
      <c r="J65" s="225">
        <v>200</v>
      </c>
      <c r="K65" s="225">
        <v>2</v>
      </c>
      <c r="L65" s="108" t="s">
        <v>154</v>
      </c>
      <c r="M65" s="115">
        <v>0</v>
      </c>
      <c r="N65" s="212">
        <f t="shared" si="7"/>
        <v>0</v>
      </c>
      <c r="O65" s="116"/>
    </row>
    <row r="66" spans="1:15" ht="18" customHeight="1">
      <c r="A66" s="318"/>
      <c r="B66" s="265"/>
      <c r="C66" s="324" t="s">
        <v>162</v>
      </c>
      <c r="D66" s="324"/>
      <c r="E66" s="324"/>
      <c r="F66" s="324"/>
      <c r="G66" s="324"/>
      <c r="H66" s="63" t="s">
        <v>157</v>
      </c>
      <c r="I66" s="13" t="s">
        <v>121</v>
      </c>
      <c r="J66" s="224"/>
      <c r="K66" s="224"/>
      <c r="L66" s="111" t="s">
        <v>154</v>
      </c>
      <c r="M66" s="83"/>
      <c r="N66" s="197">
        <f t="shared" si="7"/>
        <v>0</v>
      </c>
      <c r="O66" s="86"/>
    </row>
    <row r="67" spans="1:15" ht="18" customHeight="1">
      <c r="A67" s="319"/>
      <c r="B67" s="321"/>
      <c r="C67" s="325" t="s">
        <v>162</v>
      </c>
      <c r="D67" s="325"/>
      <c r="E67" s="325"/>
      <c r="F67" s="325"/>
      <c r="G67" s="325"/>
      <c r="H67" s="63" t="s">
        <v>157</v>
      </c>
      <c r="I67" s="32" t="s">
        <v>121</v>
      </c>
      <c r="J67" s="31"/>
      <c r="K67" s="31"/>
      <c r="L67" s="112" t="s">
        <v>154</v>
      </c>
      <c r="M67" s="117"/>
      <c r="N67" s="213">
        <f t="shared" si="7"/>
        <v>0</v>
      </c>
      <c r="O67" s="118"/>
    </row>
    <row r="68" spans="1:15" ht="18" customHeight="1" thickBot="1">
      <c r="A68" s="59" t="s">
        <v>108</v>
      </c>
      <c r="B68" s="60"/>
      <c r="C68" s="60"/>
      <c r="D68" s="60"/>
      <c r="E68" s="60"/>
      <c r="F68" s="60"/>
      <c r="G68" s="60"/>
      <c r="H68" s="60"/>
      <c r="I68" s="60"/>
      <c r="J68" s="26"/>
      <c r="K68" s="26"/>
      <c r="L68" s="26"/>
      <c r="M68" s="102"/>
      <c r="N68" s="214">
        <f>SUM(N48:N67)</f>
        <v>8670</v>
      </c>
      <c r="O68" s="103"/>
    </row>
    <row r="69" spans="1:15" ht="18" customHeight="1">
      <c r="A69" s="27" t="s">
        <v>148</v>
      </c>
      <c r="B69" s="221" t="s">
        <v>78</v>
      </c>
      <c r="C69" s="282" t="s">
        <v>75</v>
      </c>
      <c r="D69" s="268"/>
      <c r="E69" s="268"/>
      <c r="F69" s="268"/>
      <c r="G69" s="268"/>
      <c r="H69" s="268"/>
      <c r="I69" s="268"/>
      <c r="J69" s="305" t="s">
        <v>76</v>
      </c>
      <c r="K69" s="282"/>
      <c r="L69" s="222" t="s">
        <v>151</v>
      </c>
      <c r="M69" s="104" t="s">
        <v>94</v>
      </c>
      <c r="N69" s="207" t="s">
        <v>22</v>
      </c>
      <c r="O69" s="105" t="s">
        <v>0</v>
      </c>
    </row>
    <row r="70" spans="1:15" ht="18" customHeight="1">
      <c r="A70" s="61" t="s">
        <v>39</v>
      </c>
      <c r="B70" s="62" t="s">
        <v>88</v>
      </c>
      <c r="C70" s="62"/>
      <c r="D70" s="62"/>
      <c r="E70" s="62"/>
      <c r="F70" s="62"/>
      <c r="G70" s="62"/>
      <c r="H70" s="62"/>
      <c r="I70" s="62"/>
      <c r="J70" s="28"/>
      <c r="K70" s="28"/>
      <c r="L70" s="28"/>
      <c r="M70" s="106"/>
      <c r="N70" s="208"/>
      <c r="O70" s="107"/>
    </row>
    <row r="71" spans="1:15" ht="18" customHeight="1">
      <c r="A71" s="64" t="s">
        <v>40</v>
      </c>
      <c r="B71" s="228" t="s">
        <v>87</v>
      </c>
      <c r="C71" s="306" t="s">
        <v>122</v>
      </c>
      <c r="D71" s="307"/>
      <c r="E71" s="307"/>
      <c r="F71" s="307"/>
      <c r="G71" s="307"/>
      <c r="H71" s="307"/>
      <c r="I71" s="308"/>
      <c r="J71" s="309"/>
      <c r="K71" s="310"/>
      <c r="L71" s="113" t="s">
        <v>155</v>
      </c>
      <c r="M71" s="98"/>
      <c r="N71" s="215">
        <f>J71*M71</f>
        <v>0</v>
      </c>
      <c r="O71" s="116"/>
    </row>
    <row r="72" spans="1:15" ht="18" customHeight="1">
      <c r="A72" s="65" t="s">
        <v>41</v>
      </c>
      <c r="B72" s="24" t="s">
        <v>71</v>
      </c>
      <c r="C72" s="311" t="s">
        <v>123</v>
      </c>
      <c r="D72" s="312"/>
      <c r="E72" s="312"/>
      <c r="F72" s="312"/>
      <c r="G72" s="312"/>
      <c r="H72" s="312"/>
      <c r="I72" s="313"/>
      <c r="J72" s="314"/>
      <c r="K72" s="315"/>
      <c r="L72" s="111" t="s">
        <v>28</v>
      </c>
      <c r="M72" s="83"/>
      <c r="N72" s="215">
        <f t="shared" ref="N72:N81" si="8">J72*M72</f>
        <v>0</v>
      </c>
      <c r="O72" s="86"/>
    </row>
    <row r="73" spans="1:15" ht="18" customHeight="1">
      <c r="A73" s="65" t="s">
        <v>43</v>
      </c>
      <c r="B73" s="264" t="s">
        <v>42</v>
      </c>
      <c r="C73" s="316" t="s">
        <v>181</v>
      </c>
      <c r="D73" s="312"/>
      <c r="E73" s="312"/>
      <c r="F73" s="312"/>
      <c r="G73" s="312"/>
      <c r="H73" s="312"/>
      <c r="I73" s="313"/>
      <c r="J73" s="314"/>
      <c r="K73" s="315"/>
      <c r="L73" s="111" t="s">
        <v>28</v>
      </c>
      <c r="M73" s="83"/>
      <c r="N73" s="237">
        <f t="shared" si="8"/>
        <v>0</v>
      </c>
      <c r="O73" s="86"/>
    </row>
    <row r="74" spans="1:15" ht="18" customHeight="1">
      <c r="A74" s="65" t="s">
        <v>46</v>
      </c>
      <c r="B74" s="265"/>
      <c r="C74" s="316" t="s">
        <v>182</v>
      </c>
      <c r="D74" s="312"/>
      <c r="E74" s="312"/>
      <c r="F74" s="312"/>
      <c r="G74" s="312"/>
      <c r="H74" s="312"/>
      <c r="I74" s="313"/>
      <c r="J74" s="314">
        <v>22</v>
      </c>
      <c r="K74" s="315"/>
      <c r="L74" s="111" t="s">
        <v>28</v>
      </c>
      <c r="M74" s="83">
        <v>800</v>
      </c>
      <c r="N74" s="202">
        <f t="shared" si="8"/>
        <v>17600</v>
      </c>
      <c r="O74" s="86"/>
    </row>
    <row r="75" spans="1:15" ht="18" customHeight="1">
      <c r="A75" s="65" t="s">
        <v>47</v>
      </c>
      <c r="B75" s="265"/>
      <c r="C75" s="316" t="s">
        <v>183</v>
      </c>
      <c r="D75" s="312"/>
      <c r="E75" s="312"/>
      <c r="F75" s="312"/>
      <c r="G75" s="312"/>
      <c r="H75" s="312"/>
      <c r="I75" s="313"/>
      <c r="J75" s="314"/>
      <c r="K75" s="315"/>
      <c r="L75" s="111" t="s">
        <v>28</v>
      </c>
      <c r="M75" s="83"/>
      <c r="N75" s="202">
        <f t="shared" si="8"/>
        <v>0</v>
      </c>
      <c r="O75" s="86"/>
    </row>
    <row r="76" spans="1:15" ht="18" customHeight="1">
      <c r="A76" s="65" t="s">
        <v>48</v>
      </c>
      <c r="B76" s="266"/>
      <c r="C76" s="316" t="s">
        <v>185</v>
      </c>
      <c r="D76" s="312"/>
      <c r="E76" s="312"/>
      <c r="F76" s="312"/>
      <c r="G76" s="312"/>
      <c r="H76" s="312"/>
      <c r="I76" s="313"/>
      <c r="J76" s="314">
        <v>1</v>
      </c>
      <c r="K76" s="315"/>
      <c r="L76" s="170" t="s">
        <v>184</v>
      </c>
      <c r="M76" s="171">
        <v>1104</v>
      </c>
      <c r="N76" s="202">
        <f t="shared" si="8"/>
        <v>1104</v>
      </c>
      <c r="O76" s="172"/>
    </row>
    <row r="77" spans="1:15" ht="18" customHeight="1">
      <c r="A77" s="65" t="s">
        <v>50</v>
      </c>
      <c r="B77" s="24" t="s">
        <v>49</v>
      </c>
      <c r="C77" s="311"/>
      <c r="D77" s="312"/>
      <c r="E77" s="312"/>
      <c r="F77" s="312"/>
      <c r="G77" s="312"/>
      <c r="H77" s="312"/>
      <c r="I77" s="313"/>
      <c r="J77" s="314"/>
      <c r="K77" s="315"/>
      <c r="L77" s="111" t="s">
        <v>45</v>
      </c>
      <c r="M77" s="83"/>
      <c r="N77" s="215">
        <f t="shared" si="8"/>
        <v>0</v>
      </c>
      <c r="O77" s="86"/>
    </row>
    <row r="78" spans="1:15" ht="18" customHeight="1">
      <c r="A78" s="65" t="s">
        <v>53</v>
      </c>
      <c r="B78" s="24" t="s">
        <v>51</v>
      </c>
      <c r="C78" s="311"/>
      <c r="D78" s="312"/>
      <c r="E78" s="312"/>
      <c r="F78" s="312"/>
      <c r="G78" s="312"/>
      <c r="H78" s="312"/>
      <c r="I78" s="313"/>
      <c r="J78" s="314"/>
      <c r="K78" s="315"/>
      <c r="L78" s="111" t="s">
        <v>52</v>
      </c>
      <c r="M78" s="83"/>
      <c r="N78" s="215">
        <f t="shared" si="8"/>
        <v>0</v>
      </c>
      <c r="O78" s="86"/>
    </row>
    <row r="79" spans="1:15" ht="18" customHeight="1">
      <c r="A79" s="65" t="s">
        <v>55</v>
      </c>
      <c r="B79" s="24" t="s">
        <v>54</v>
      </c>
      <c r="C79" s="311"/>
      <c r="D79" s="312"/>
      <c r="E79" s="312"/>
      <c r="F79" s="312"/>
      <c r="G79" s="312"/>
      <c r="H79" s="312"/>
      <c r="I79" s="313"/>
      <c r="J79" s="314"/>
      <c r="K79" s="315"/>
      <c r="L79" s="111" t="s">
        <v>52</v>
      </c>
      <c r="M79" s="83"/>
      <c r="N79" s="215">
        <f t="shared" si="8"/>
        <v>0</v>
      </c>
      <c r="O79" s="86"/>
    </row>
    <row r="80" spans="1:15" ht="18" customHeight="1">
      <c r="A80" s="65" t="s">
        <v>56</v>
      </c>
      <c r="B80" s="24" t="s">
        <v>44</v>
      </c>
      <c r="C80" s="311"/>
      <c r="D80" s="312"/>
      <c r="E80" s="312"/>
      <c r="F80" s="312"/>
      <c r="G80" s="312"/>
      <c r="H80" s="312"/>
      <c r="I80" s="313"/>
      <c r="J80" s="314"/>
      <c r="K80" s="315"/>
      <c r="L80" s="111" t="s">
        <v>45</v>
      </c>
      <c r="M80" s="83"/>
      <c r="N80" s="215">
        <f t="shared" si="8"/>
        <v>0</v>
      </c>
      <c r="O80" s="86"/>
    </row>
    <row r="81" spans="1:15" ht="18" customHeight="1">
      <c r="A81" s="66" t="s">
        <v>89</v>
      </c>
      <c r="B81" s="33" t="s">
        <v>72</v>
      </c>
      <c r="C81" s="346"/>
      <c r="D81" s="347"/>
      <c r="E81" s="347"/>
      <c r="F81" s="347"/>
      <c r="G81" s="347"/>
      <c r="H81" s="347"/>
      <c r="I81" s="348"/>
      <c r="J81" s="349"/>
      <c r="K81" s="350"/>
      <c r="L81" s="112" t="s">
        <v>83</v>
      </c>
      <c r="M81" s="117"/>
      <c r="N81" s="205">
        <f t="shared" si="8"/>
        <v>0</v>
      </c>
      <c r="O81" s="118"/>
    </row>
    <row r="82" spans="1:15" ht="18" customHeight="1" thickBot="1">
      <c r="A82" s="59" t="s">
        <v>108</v>
      </c>
      <c r="B82" s="60"/>
      <c r="C82" s="60"/>
      <c r="D82" s="60"/>
      <c r="E82" s="60"/>
      <c r="F82" s="60"/>
      <c r="G82" s="60"/>
      <c r="H82" s="60"/>
      <c r="I82" s="60"/>
      <c r="J82" s="26"/>
      <c r="K82" s="26"/>
      <c r="L82" s="26"/>
      <c r="M82" s="102"/>
      <c r="N82" s="206">
        <f>SUM(N71:N81)</f>
        <v>18704</v>
      </c>
      <c r="O82" s="103"/>
    </row>
    <row r="83" spans="1:15" ht="18" customHeight="1">
      <c r="A83" s="27" t="s">
        <v>148</v>
      </c>
      <c r="B83" s="221" t="s">
        <v>78</v>
      </c>
      <c r="C83" s="282" t="s">
        <v>75</v>
      </c>
      <c r="D83" s="268"/>
      <c r="E83" s="268"/>
      <c r="F83" s="268"/>
      <c r="G83" s="268"/>
      <c r="H83" s="268"/>
      <c r="I83" s="268"/>
      <c r="J83" s="221" t="s">
        <v>57</v>
      </c>
      <c r="K83" s="221" t="s">
        <v>58</v>
      </c>
      <c r="L83" s="222" t="s">
        <v>151</v>
      </c>
      <c r="M83" s="104" t="s">
        <v>94</v>
      </c>
      <c r="N83" s="207" t="s">
        <v>22</v>
      </c>
      <c r="O83" s="105" t="s">
        <v>0</v>
      </c>
    </row>
    <row r="84" spans="1:15" ht="18" customHeight="1">
      <c r="A84" s="55" t="s">
        <v>124</v>
      </c>
      <c r="B84" s="56" t="s">
        <v>146</v>
      </c>
      <c r="C84" s="56"/>
      <c r="D84" s="56"/>
      <c r="E84" s="56"/>
      <c r="F84" s="56"/>
      <c r="G84" s="56"/>
      <c r="H84" s="56"/>
      <c r="I84" s="56"/>
      <c r="J84" s="232"/>
      <c r="K84" s="232"/>
      <c r="L84" s="232"/>
      <c r="M84" s="95"/>
      <c r="N84" s="201"/>
      <c r="O84" s="96"/>
    </row>
    <row r="85" spans="1:15" ht="18" customHeight="1">
      <c r="A85" s="173" t="s">
        <v>59</v>
      </c>
      <c r="B85" s="37" t="s">
        <v>125</v>
      </c>
      <c r="C85" s="351" t="s">
        <v>187</v>
      </c>
      <c r="D85" s="344"/>
      <c r="E85" s="344"/>
      <c r="F85" s="344"/>
      <c r="G85" s="344"/>
      <c r="H85" s="344"/>
      <c r="I85" s="344"/>
      <c r="J85" s="223"/>
      <c r="K85" s="223">
        <v>1</v>
      </c>
      <c r="L85" s="235" t="s">
        <v>19</v>
      </c>
      <c r="M85" s="151"/>
      <c r="N85" s="236">
        <f>J85*K85*M85</f>
        <v>0</v>
      </c>
      <c r="O85" s="152"/>
    </row>
    <row r="86" spans="1:15" ht="18" customHeight="1">
      <c r="A86" s="173" t="s">
        <v>60</v>
      </c>
      <c r="B86" s="37" t="s">
        <v>92</v>
      </c>
      <c r="C86" s="344"/>
      <c r="D86" s="344"/>
      <c r="E86" s="344"/>
      <c r="F86" s="344"/>
      <c r="G86" s="344"/>
      <c r="H86" s="344"/>
      <c r="I86" s="344"/>
      <c r="J86" s="223"/>
      <c r="K86" s="223"/>
      <c r="L86" s="235" t="s">
        <v>19</v>
      </c>
      <c r="M86" s="151"/>
      <c r="N86" s="236">
        <f t="shared" ref="N86:N88" si="9">J86*K86*M86</f>
        <v>0</v>
      </c>
      <c r="O86" s="152"/>
    </row>
    <row r="87" spans="1:15" ht="18" customHeight="1">
      <c r="A87" s="173" t="s">
        <v>84</v>
      </c>
      <c r="B87" s="37" t="s">
        <v>90</v>
      </c>
      <c r="C87" s="344"/>
      <c r="D87" s="344"/>
      <c r="E87" s="344"/>
      <c r="F87" s="344"/>
      <c r="G87" s="344"/>
      <c r="H87" s="344"/>
      <c r="I87" s="344"/>
      <c r="J87" s="223"/>
      <c r="K87" s="223"/>
      <c r="L87" s="235" t="s">
        <v>19</v>
      </c>
      <c r="M87" s="151"/>
      <c r="N87" s="236">
        <f t="shared" si="9"/>
        <v>0</v>
      </c>
      <c r="O87" s="152"/>
    </row>
    <row r="88" spans="1:15" ht="18" customHeight="1">
      <c r="A88" s="173" t="s">
        <v>91</v>
      </c>
      <c r="B88" s="37" t="s">
        <v>73</v>
      </c>
      <c r="C88" s="345" t="s">
        <v>188</v>
      </c>
      <c r="D88" s="344"/>
      <c r="E88" s="344"/>
      <c r="F88" s="344"/>
      <c r="G88" s="344"/>
      <c r="H88" s="344"/>
      <c r="I88" s="344"/>
      <c r="J88" s="223"/>
      <c r="K88" s="223">
        <v>1</v>
      </c>
      <c r="L88" s="235" t="s">
        <v>19</v>
      </c>
      <c r="M88" s="151"/>
      <c r="N88" s="236">
        <f t="shared" si="9"/>
        <v>0</v>
      </c>
      <c r="O88" s="152"/>
    </row>
    <row r="89" spans="1:15" ht="18" customHeight="1">
      <c r="A89" s="61" t="s">
        <v>108</v>
      </c>
      <c r="B89" s="62"/>
      <c r="C89" s="62"/>
      <c r="D89" s="62"/>
      <c r="E89" s="62"/>
      <c r="F89" s="62"/>
      <c r="G89" s="62"/>
      <c r="H89" s="62"/>
      <c r="I89" s="62"/>
      <c r="J89" s="28"/>
      <c r="K89" s="28"/>
      <c r="L89" s="28"/>
      <c r="M89" s="106"/>
      <c r="N89" s="208">
        <f>SUM(N85:N88)</f>
        <v>0</v>
      </c>
      <c r="O89" s="107"/>
    </row>
    <row r="90" spans="1:15" ht="18" customHeight="1" thickBot="1">
      <c r="A90" s="67" t="s">
        <v>126</v>
      </c>
      <c r="B90" s="68"/>
      <c r="C90" s="68"/>
      <c r="D90" s="68"/>
      <c r="E90" s="68"/>
      <c r="F90" s="68"/>
      <c r="G90" s="68"/>
      <c r="H90" s="68"/>
      <c r="I90" s="68"/>
      <c r="J90" s="35"/>
      <c r="K90" s="35"/>
      <c r="L90" s="35"/>
      <c r="M90" s="119"/>
      <c r="N90" s="216">
        <f>SUM(N34,N45,N68,N82,N89)</f>
        <v>46274</v>
      </c>
      <c r="O90" s="120"/>
    </row>
    <row r="91" spans="1:15" ht="18" customHeight="1">
      <c r="A91" s="27" t="s">
        <v>148</v>
      </c>
      <c r="B91" s="221" t="s">
        <v>78</v>
      </c>
      <c r="C91" s="282" t="s">
        <v>75</v>
      </c>
      <c r="D91" s="268"/>
      <c r="E91" s="268"/>
      <c r="F91" s="268"/>
      <c r="G91" s="268"/>
      <c r="H91" s="268"/>
      <c r="I91" s="268"/>
      <c r="J91" s="305" t="s">
        <v>76</v>
      </c>
      <c r="K91" s="282"/>
      <c r="L91" s="222" t="s">
        <v>151</v>
      </c>
      <c r="M91" s="104" t="s">
        <v>94</v>
      </c>
      <c r="N91" s="207" t="s">
        <v>22</v>
      </c>
      <c r="O91" s="105" t="s">
        <v>0</v>
      </c>
    </row>
    <row r="92" spans="1:15" ht="18" customHeight="1">
      <c r="A92" s="36" t="s">
        <v>127</v>
      </c>
      <c r="B92" s="56" t="s">
        <v>61</v>
      </c>
      <c r="C92" s="56"/>
      <c r="D92" s="56"/>
      <c r="E92" s="56"/>
      <c r="F92" s="56"/>
      <c r="G92" s="56"/>
      <c r="H92" s="56"/>
      <c r="I92" s="56"/>
      <c r="J92" s="232"/>
      <c r="K92" s="232"/>
      <c r="L92" s="232"/>
      <c r="M92" s="95"/>
      <c r="N92" s="201"/>
      <c r="O92" s="96"/>
    </row>
    <row r="93" spans="1:15" ht="18" customHeight="1">
      <c r="A93" s="2" t="s">
        <v>62</v>
      </c>
      <c r="B93" s="37" t="s">
        <v>61</v>
      </c>
      <c r="C93" s="332" t="s">
        <v>128</v>
      </c>
      <c r="D93" s="333"/>
      <c r="E93" s="333"/>
      <c r="F93" s="333"/>
      <c r="G93" s="333"/>
      <c r="H93" s="333"/>
      <c r="I93" s="334"/>
      <c r="J93" s="329">
        <f>N90</f>
        <v>46274</v>
      </c>
      <c r="K93" s="330"/>
      <c r="L93" s="121"/>
      <c r="M93" s="122">
        <v>0.08</v>
      </c>
      <c r="N93" s="205">
        <f>J93*M93</f>
        <v>3701.92</v>
      </c>
      <c r="O93" s="123"/>
    </row>
    <row r="94" spans="1:15" ht="18" customHeight="1" thickBot="1">
      <c r="A94" s="69" t="s">
        <v>108</v>
      </c>
      <c r="B94" s="70"/>
      <c r="C94" s="70"/>
      <c r="D94" s="70"/>
      <c r="E94" s="70"/>
      <c r="F94" s="70"/>
      <c r="G94" s="70"/>
      <c r="H94" s="70"/>
      <c r="I94" s="70"/>
      <c r="J94" s="38"/>
      <c r="K94" s="38"/>
      <c r="L94" s="38"/>
      <c r="M94" s="124"/>
      <c r="N94" s="217">
        <f>SUM(N93:N93)</f>
        <v>3701.92</v>
      </c>
      <c r="O94" s="125"/>
    </row>
    <row r="95" spans="1:15" ht="18" customHeight="1">
      <c r="A95" s="27" t="s">
        <v>148</v>
      </c>
      <c r="B95" s="221" t="s">
        <v>78</v>
      </c>
      <c r="C95" s="282" t="s">
        <v>75</v>
      </c>
      <c r="D95" s="268"/>
      <c r="E95" s="268"/>
      <c r="F95" s="268"/>
      <c r="G95" s="268"/>
      <c r="H95" s="268"/>
      <c r="I95" s="268"/>
      <c r="J95" s="221" t="s">
        <v>57</v>
      </c>
      <c r="K95" s="221" t="s">
        <v>58</v>
      </c>
      <c r="L95" s="222" t="s">
        <v>151</v>
      </c>
      <c r="M95" s="104" t="s">
        <v>94</v>
      </c>
      <c r="N95" s="207" t="s">
        <v>22</v>
      </c>
      <c r="O95" s="105" t="s">
        <v>0</v>
      </c>
    </row>
    <row r="96" spans="1:15" ht="18" customHeight="1">
      <c r="A96" s="36" t="s">
        <v>129</v>
      </c>
      <c r="B96" s="56" t="s">
        <v>130</v>
      </c>
      <c r="C96" s="56"/>
      <c r="D96" s="56"/>
      <c r="E96" s="56"/>
      <c r="F96" s="56"/>
      <c r="G96" s="56"/>
      <c r="H96" s="56"/>
      <c r="I96" s="56"/>
      <c r="J96" s="232"/>
      <c r="K96" s="232"/>
      <c r="L96" s="232"/>
      <c r="M96" s="95"/>
      <c r="N96" s="201"/>
      <c r="O96" s="96"/>
    </row>
    <row r="97" spans="1:15" ht="18" customHeight="1">
      <c r="A97" s="2" t="s">
        <v>63</v>
      </c>
      <c r="B97" s="37" t="s">
        <v>131</v>
      </c>
      <c r="C97" s="332" t="s">
        <v>64</v>
      </c>
      <c r="D97" s="333"/>
      <c r="E97" s="333"/>
      <c r="F97" s="333"/>
      <c r="G97" s="333"/>
      <c r="H97" s="333"/>
      <c r="I97" s="334"/>
      <c r="J97" s="223">
        <v>0</v>
      </c>
      <c r="K97" s="223">
        <v>0</v>
      </c>
      <c r="L97" s="121" t="s">
        <v>19</v>
      </c>
      <c r="M97" s="126">
        <v>0</v>
      </c>
      <c r="N97" s="236">
        <f>J97*K97*M97</f>
        <v>0</v>
      </c>
      <c r="O97" s="169" t="s">
        <v>180</v>
      </c>
    </row>
    <row r="98" spans="1:15" ht="18" customHeight="1" thickBot="1">
      <c r="A98" s="69" t="s">
        <v>108</v>
      </c>
      <c r="B98" s="70"/>
      <c r="C98" s="70"/>
      <c r="D98" s="70"/>
      <c r="E98" s="70"/>
      <c r="F98" s="70"/>
      <c r="G98" s="70"/>
      <c r="H98" s="70"/>
      <c r="I98" s="70"/>
      <c r="J98" s="38"/>
      <c r="K98" s="38"/>
      <c r="L98" s="38"/>
      <c r="M98" s="124"/>
      <c r="N98" s="217">
        <f>SUM(N97:N97)</f>
        <v>0</v>
      </c>
      <c r="O98" s="125"/>
    </row>
    <row r="99" spans="1:15" ht="18" customHeight="1">
      <c r="A99" s="27" t="s">
        <v>148</v>
      </c>
      <c r="B99" s="221" t="s">
        <v>78</v>
      </c>
      <c r="C99" s="305" t="s">
        <v>75</v>
      </c>
      <c r="D99" s="335"/>
      <c r="E99" s="335"/>
      <c r="F99" s="335"/>
      <c r="G99" s="282"/>
      <c r="H99" s="221" t="s">
        <v>132</v>
      </c>
      <c r="I99" s="221" t="s">
        <v>133</v>
      </c>
      <c r="J99" s="305" t="s">
        <v>57</v>
      </c>
      <c r="K99" s="282"/>
      <c r="L99" s="222" t="s">
        <v>151</v>
      </c>
      <c r="M99" s="104" t="s">
        <v>94</v>
      </c>
      <c r="N99" s="207" t="s">
        <v>22</v>
      </c>
      <c r="O99" s="105" t="s">
        <v>0</v>
      </c>
    </row>
    <row r="100" spans="1:15" ht="18" customHeight="1">
      <c r="A100" s="55" t="s">
        <v>65</v>
      </c>
      <c r="B100" s="56" t="s">
        <v>66</v>
      </c>
      <c r="C100" s="56"/>
      <c r="D100" s="56"/>
      <c r="E100" s="56"/>
      <c r="F100" s="56"/>
      <c r="G100" s="56"/>
      <c r="H100" s="56"/>
      <c r="I100" s="56"/>
      <c r="J100" s="232"/>
      <c r="K100" s="232"/>
      <c r="L100" s="232"/>
      <c r="M100" s="95"/>
      <c r="N100" s="201"/>
      <c r="O100" s="96"/>
    </row>
    <row r="101" spans="1:15" ht="18" customHeight="1">
      <c r="A101" s="226" t="s">
        <v>67</v>
      </c>
      <c r="B101" s="40" t="s">
        <v>134</v>
      </c>
      <c r="C101" s="336" t="s">
        <v>173</v>
      </c>
      <c r="D101" s="337"/>
      <c r="E101" s="337"/>
      <c r="F101" s="337"/>
      <c r="G101" s="337"/>
      <c r="H101" s="63" t="s">
        <v>158</v>
      </c>
      <c r="I101" s="63" t="s">
        <v>159</v>
      </c>
      <c r="J101" s="338">
        <v>21</v>
      </c>
      <c r="K101" s="338"/>
      <c r="L101" s="81" t="s">
        <v>77</v>
      </c>
      <c r="M101" s="115">
        <f>10933/21</f>
        <v>520.61904761904759</v>
      </c>
      <c r="N101" s="242">
        <f>J101*M101</f>
        <v>10933</v>
      </c>
      <c r="O101" s="116" t="s">
        <v>163</v>
      </c>
    </row>
    <row r="102" spans="1:15" ht="18" customHeight="1">
      <c r="A102" s="227" t="s">
        <v>136</v>
      </c>
      <c r="B102" s="34" t="s">
        <v>137</v>
      </c>
      <c r="C102" s="324" t="s">
        <v>135</v>
      </c>
      <c r="D102" s="324"/>
      <c r="E102" s="324"/>
      <c r="F102" s="324"/>
      <c r="G102" s="324"/>
      <c r="H102" s="58"/>
      <c r="I102" s="58"/>
      <c r="J102" s="331"/>
      <c r="K102" s="331"/>
      <c r="L102" s="82" t="s">
        <v>77</v>
      </c>
      <c r="M102" s="83"/>
      <c r="N102" s="197">
        <f t="shared" ref="N102:N104" si="10">J102*M102</f>
        <v>0</v>
      </c>
      <c r="O102" s="86"/>
    </row>
    <row r="103" spans="1:15" ht="18" customHeight="1">
      <c r="A103" s="227" t="s">
        <v>138</v>
      </c>
      <c r="B103" s="34" t="s">
        <v>139</v>
      </c>
      <c r="C103" s="324" t="s">
        <v>135</v>
      </c>
      <c r="D103" s="324"/>
      <c r="E103" s="324"/>
      <c r="F103" s="324"/>
      <c r="G103" s="324"/>
      <c r="H103" s="58"/>
      <c r="I103" s="58"/>
      <c r="J103" s="331"/>
      <c r="K103" s="331"/>
      <c r="L103" s="82" t="s">
        <v>77</v>
      </c>
      <c r="M103" s="83"/>
      <c r="N103" s="197">
        <f t="shared" si="10"/>
        <v>0</v>
      </c>
      <c r="O103" s="86"/>
    </row>
    <row r="104" spans="1:15" ht="18" customHeight="1">
      <c r="A104" s="227" t="s">
        <v>140</v>
      </c>
      <c r="B104" s="34" t="s">
        <v>141</v>
      </c>
      <c r="C104" s="324" t="s">
        <v>135</v>
      </c>
      <c r="D104" s="324"/>
      <c r="E104" s="324"/>
      <c r="F104" s="324"/>
      <c r="G104" s="324"/>
      <c r="H104" s="58"/>
      <c r="I104" s="58"/>
      <c r="J104" s="331"/>
      <c r="K104" s="331"/>
      <c r="L104" s="82" t="s">
        <v>77</v>
      </c>
      <c r="M104" s="83"/>
      <c r="N104" s="197">
        <f t="shared" si="10"/>
        <v>0</v>
      </c>
      <c r="O104" s="86"/>
    </row>
    <row r="105" spans="1:15" ht="18" customHeight="1">
      <c r="A105" s="230"/>
      <c r="B105" s="41" t="s">
        <v>61</v>
      </c>
      <c r="C105" s="343" t="s">
        <v>142</v>
      </c>
      <c r="D105" s="343"/>
      <c r="E105" s="343"/>
      <c r="F105" s="343"/>
      <c r="G105" s="343"/>
      <c r="H105" s="343"/>
      <c r="I105" s="343"/>
      <c r="J105" s="343"/>
      <c r="K105" s="343"/>
      <c r="L105" s="343"/>
      <c r="M105" s="127">
        <v>0.03</v>
      </c>
      <c r="N105" s="240">
        <f>SUM(N101,N104)*M105</f>
        <v>327.99</v>
      </c>
      <c r="O105" s="101"/>
    </row>
    <row r="106" spans="1:15" ht="18" customHeight="1" thickBot="1">
      <c r="A106" s="69" t="s">
        <v>108</v>
      </c>
      <c r="B106" s="70"/>
      <c r="C106" s="70"/>
      <c r="D106" s="70"/>
      <c r="E106" s="70"/>
      <c r="F106" s="70"/>
      <c r="G106" s="70"/>
      <c r="H106" s="70"/>
      <c r="I106" s="70"/>
      <c r="J106" s="38"/>
      <c r="K106" s="38"/>
      <c r="L106" s="38"/>
      <c r="M106" s="124"/>
      <c r="N106" s="217">
        <f>SUM(N101:N105)</f>
        <v>11260.99</v>
      </c>
      <c r="O106" s="125"/>
    </row>
    <row r="107" spans="1:15" ht="18" customHeight="1">
      <c r="A107" s="27" t="s">
        <v>148</v>
      </c>
      <c r="B107" s="221" t="s">
        <v>78</v>
      </c>
      <c r="C107" s="282" t="s">
        <v>75</v>
      </c>
      <c r="D107" s="268"/>
      <c r="E107" s="268"/>
      <c r="F107" s="268"/>
      <c r="G107" s="268"/>
      <c r="H107" s="268"/>
      <c r="I107" s="268"/>
      <c r="J107" s="305" t="s">
        <v>76</v>
      </c>
      <c r="K107" s="282"/>
      <c r="L107" s="222" t="s">
        <v>151</v>
      </c>
      <c r="M107" s="104" t="s">
        <v>94</v>
      </c>
      <c r="N107" s="207" t="s">
        <v>22</v>
      </c>
      <c r="O107" s="105" t="s">
        <v>0</v>
      </c>
    </row>
    <row r="108" spans="1:15" ht="18" customHeight="1">
      <c r="A108" s="36" t="s">
        <v>68</v>
      </c>
      <c r="B108" s="56" t="s">
        <v>69</v>
      </c>
      <c r="C108" s="56"/>
      <c r="D108" s="56"/>
      <c r="E108" s="56"/>
      <c r="F108" s="56"/>
      <c r="G108" s="56"/>
      <c r="H108" s="56"/>
      <c r="I108" s="56"/>
      <c r="J108" s="232"/>
      <c r="K108" s="232"/>
      <c r="L108" s="232"/>
      <c r="M108" s="95"/>
      <c r="N108" s="201"/>
      <c r="O108" s="96"/>
    </row>
    <row r="109" spans="1:15" ht="18" customHeight="1">
      <c r="A109" s="2" t="s">
        <v>70</v>
      </c>
      <c r="B109" s="37" t="s">
        <v>69</v>
      </c>
      <c r="C109" s="326"/>
      <c r="D109" s="327"/>
      <c r="E109" s="327"/>
      <c r="F109" s="327"/>
      <c r="G109" s="327"/>
      <c r="H109" s="327"/>
      <c r="I109" s="328"/>
      <c r="J109" s="329">
        <f>SUM(N90,N94,N98,N106)</f>
        <v>61236.909999999996</v>
      </c>
      <c r="K109" s="330"/>
      <c r="L109" s="121"/>
      <c r="M109" s="122">
        <v>0.06</v>
      </c>
      <c r="N109" s="205">
        <f>J109*M109</f>
        <v>3674.2145999999998</v>
      </c>
      <c r="O109" s="123"/>
    </row>
    <row r="110" spans="1:15" ht="18" customHeight="1">
      <c r="A110" s="67" t="s">
        <v>108</v>
      </c>
      <c r="B110" s="68"/>
      <c r="C110" s="68"/>
      <c r="D110" s="68"/>
      <c r="E110" s="68"/>
      <c r="F110" s="68"/>
      <c r="G110" s="68"/>
      <c r="H110" s="68"/>
      <c r="I110" s="68"/>
      <c r="J110" s="35"/>
      <c r="K110" s="35"/>
      <c r="L110" s="35"/>
      <c r="M110" s="119"/>
      <c r="N110" s="216">
        <f>SUM(N109,J109)</f>
        <v>64911.124599999996</v>
      </c>
      <c r="O110" s="120"/>
    </row>
    <row r="111" spans="1:15" ht="18" customHeight="1" thickBot="1">
      <c r="A111" s="53"/>
      <c r="B111" s="54" t="s">
        <v>145</v>
      </c>
      <c r="C111" s="54"/>
      <c r="D111" s="54"/>
      <c r="E111" s="54"/>
      <c r="F111" s="54"/>
      <c r="G111" s="54"/>
      <c r="H111" s="54"/>
      <c r="I111" s="54"/>
      <c r="J111" s="19"/>
      <c r="K111" s="19"/>
      <c r="L111" s="19"/>
      <c r="M111" s="128"/>
      <c r="N111" s="219"/>
      <c r="O111" s="129"/>
    </row>
    <row r="112" spans="1:15" ht="18" customHeight="1"/>
  </sheetData>
  <mergeCells count="118">
    <mergeCell ref="C109:I109"/>
    <mergeCell ref="J109:K109"/>
    <mergeCell ref="C103:G103"/>
    <mergeCell ref="J103:K103"/>
    <mergeCell ref="C104:G104"/>
    <mergeCell ref="J104:K104"/>
    <mergeCell ref="C105:L105"/>
    <mergeCell ref="C107:I107"/>
    <mergeCell ref="J107:K107"/>
    <mergeCell ref="C97:I97"/>
    <mergeCell ref="C99:G99"/>
    <mergeCell ref="J99:K99"/>
    <mergeCell ref="C101:G101"/>
    <mergeCell ref="J101:K101"/>
    <mergeCell ref="C102:G102"/>
    <mergeCell ref="J102:K102"/>
    <mergeCell ref="C88:I88"/>
    <mergeCell ref="C91:I91"/>
    <mergeCell ref="J91:K91"/>
    <mergeCell ref="C93:I93"/>
    <mergeCell ref="J93:K93"/>
    <mergeCell ref="C95:I95"/>
    <mergeCell ref="C83:I83"/>
    <mergeCell ref="C85:I85"/>
    <mergeCell ref="C86:I86"/>
    <mergeCell ref="C87:I87"/>
    <mergeCell ref="C78:I78"/>
    <mergeCell ref="J78:K78"/>
    <mergeCell ref="C79:I79"/>
    <mergeCell ref="J79:K79"/>
    <mergeCell ref="C80:I80"/>
    <mergeCell ref="J80:K80"/>
    <mergeCell ref="C77:I77"/>
    <mergeCell ref="J77:K77"/>
    <mergeCell ref="J69:K69"/>
    <mergeCell ref="C71:I71"/>
    <mergeCell ref="J71:K71"/>
    <mergeCell ref="C72:I72"/>
    <mergeCell ref="J72:K72"/>
    <mergeCell ref="C81:I81"/>
    <mergeCell ref="J81:K81"/>
    <mergeCell ref="B73:B76"/>
    <mergeCell ref="C73:I73"/>
    <mergeCell ref="J73:K73"/>
    <mergeCell ref="C74:I74"/>
    <mergeCell ref="J74:K74"/>
    <mergeCell ref="A65:A67"/>
    <mergeCell ref="B65:B67"/>
    <mergeCell ref="C65:G65"/>
    <mergeCell ref="C66:G66"/>
    <mergeCell ref="C67:G67"/>
    <mergeCell ref="C69:I69"/>
    <mergeCell ref="C75:I75"/>
    <mergeCell ref="J75:K75"/>
    <mergeCell ref="C76:I76"/>
    <mergeCell ref="J76:K76"/>
    <mergeCell ref="A60:A64"/>
    <mergeCell ref="B60:B64"/>
    <mergeCell ref="C60:I60"/>
    <mergeCell ref="C61:I61"/>
    <mergeCell ref="C62:I62"/>
    <mergeCell ref="C63:I63"/>
    <mergeCell ref="C64:I64"/>
    <mergeCell ref="A53:A59"/>
    <mergeCell ref="B53:B59"/>
    <mergeCell ref="C53:I53"/>
    <mergeCell ref="C54:I54"/>
    <mergeCell ref="C55:I55"/>
    <mergeCell ref="C56:I56"/>
    <mergeCell ref="C57:I57"/>
    <mergeCell ref="C58:I58"/>
    <mergeCell ref="C59:I59"/>
    <mergeCell ref="C35:I35"/>
    <mergeCell ref="C46:I46"/>
    <mergeCell ref="A48:A52"/>
    <mergeCell ref="B48:B52"/>
    <mergeCell ref="C48:I48"/>
    <mergeCell ref="C49:I49"/>
    <mergeCell ref="C50:I50"/>
    <mergeCell ref="C51:I51"/>
    <mergeCell ref="C52:I52"/>
    <mergeCell ref="C27:I27"/>
    <mergeCell ref="A28:A33"/>
    <mergeCell ref="C28:I28"/>
    <mergeCell ref="C29:I29"/>
    <mergeCell ref="C30:I30"/>
    <mergeCell ref="C31:I31"/>
    <mergeCell ref="C32:I32"/>
    <mergeCell ref="C33:I33"/>
    <mergeCell ref="A15:A17"/>
    <mergeCell ref="B15:B17"/>
    <mergeCell ref="A20:A21"/>
    <mergeCell ref="B20:B21"/>
    <mergeCell ref="A22:A27"/>
    <mergeCell ref="C22:I22"/>
    <mergeCell ref="C23:I23"/>
    <mergeCell ref="C24:I24"/>
    <mergeCell ref="C25:I25"/>
    <mergeCell ref="C26:I26"/>
    <mergeCell ref="C8:I8"/>
    <mergeCell ref="A10:A14"/>
    <mergeCell ref="B10:B14"/>
    <mergeCell ref="A3:B3"/>
    <mergeCell ref="I3:J3"/>
    <mergeCell ref="L3:M3"/>
    <mergeCell ref="N3:O3"/>
    <mergeCell ref="A4:B4"/>
    <mergeCell ref="L4:M4"/>
    <mergeCell ref="N4:O4"/>
    <mergeCell ref="A1:O1"/>
    <mergeCell ref="A2:B2"/>
    <mergeCell ref="C2:E2"/>
    <mergeCell ref="I2:J2"/>
    <mergeCell ref="L2:M2"/>
    <mergeCell ref="N2:O2"/>
    <mergeCell ref="B6:O6"/>
    <mergeCell ref="A7:L7"/>
    <mergeCell ref="M7:O7"/>
  </mergeCells>
  <phoneticPr fontId="26" type="noConversion"/>
  <dataValidations count="2">
    <dataValidation type="list" allowBlank="1" showInputMessage="1" showErrorMessage="1" sqref="H65:H67 H37:H44 C37:C44 D10:D21 H101:I104 F19:F21 F13:F14 D39:D44 F39:F44">
      <formula1>#REF!</formula1>
    </dataValidation>
    <dataValidation type="list" allowBlank="1" showInputMessage="1" showErrorMessage="1" sqref="C3:E3">
      <formula1>"国内会议,国际会议"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113"/>
  <sheetViews>
    <sheetView workbookViewId="0">
      <selection activeCell="J11" sqref="J11"/>
    </sheetView>
  </sheetViews>
  <sheetFormatPr defaultColWidth="9.15234375" defaultRowHeight="11.6"/>
  <cols>
    <col min="1" max="1" width="4.69140625" style="4" customWidth="1"/>
    <col min="2" max="2" width="19.53515625" style="4" customWidth="1"/>
    <col min="3" max="3" width="14.69140625" style="4" customWidth="1"/>
    <col min="4" max="4" width="4.3046875" style="4" customWidth="1"/>
    <col min="5" max="5" width="6.15234375" style="4" customWidth="1"/>
    <col min="6" max="8" width="4.3046875" style="4" customWidth="1"/>
    <col min="9" max="9" width="13.15234375" style="4" customWidth="1"/>
    <col min="10" max="10" width="8.07421875" style="233" customWidth="1"/>
    <col min="11" max="11" width="5.3046875" style="233" customWidth="1"/>
    <col min="12" max="12" width="7.4609375" style="233" customWidth="1"/>
    <col min="13" max="13" width="9.3828125" style="4" customWidth="1"/>
    <col min="14" max="14" width="12.765625" style="220" customWidth="1"/>
    <col min="15" max="15" width="23.3828125" style="4" customWidth="1"/>
    <col min="16" max="16384" width="9.15234375" style="4"/>
  </cols>
  <sheetData>
    <row r="1" spans="1:17" s="1" customFormat="1" ht="42.75" customHeight="1">
      <c r="A1" s="36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</row>
    <row r="2" spans="1:17" s="44" customFormat="1" ht="28.5" customHeight="1" thickBot="1">
      <c r="A2" s="341" t="s">
        <v>147</v>
      </c>
      <c r="B2" s="341"/>
      <c r="C2" s="342" t="s">
        <v>175</v>
      </c>
      <c r="D2" s="342"/>
      <c r="E2" s="342"/>
      <c r="F2" s="42" t="s">
        <v>144</v>
      </c>
      <c r="G2" s="45"/>
      <c r="H2" s="45"/>
      <c r="I2" s="355" t="s">
        <v>166</v>
      </c>
      <c r="J2" s="355"/>
      <c r="K2" s="43"/>
      <c r="L2" s="356" t="s">
        <v>1</v>
      </c>
      <c r="M2" s="356"/>
      <c r="N2" s="352" t="s">
        <v>176</v>
      </c>
      <c r="O2" s="352"/>
    </row>
    <row r="3" spans="1:17" s="44" customFormat="1" ht="15" customHeight="1" thickBot="1">
      <c r="A3" s="341" t="s">
        <v>2</v>
      </c>
      <c r="B3" s="341"/>
      <c r="C3" s="130" t="s">
        <v>161</v>
      </c>
      <c r="D3" s="130"/>
      <c r="E3" s="130"/>
      <c r="F3" s="42" t="s">
        <v>143</v>
      </c>
      <c r="G3" s="45"/>
      <c r="H3" s="45"/>
      <c r="I3" s="355">
        <v>540</v>
      </c>
      <c r="J3" s="355"/>
      <c r="K3" s="43"/>
      <c r="L3" s="356" t="s">
        <v>3</v>
      </c>
      <c r="M3" s="356"/>
      <c r="N3" s="352" t="s">
        <v>177</v>
      </c>
      <c r="O3" s="352"/>
      <c r="Q3" s="133"/>
    </row>
    <row r="4" spans="1:17" s="44" customFormat="1" ht="15" customHeight="1" thickBot="1">
      <c r="A4" s="341" t="s">
        <v>4</v>
      </c>
      <c r="B4" s="341"/>
      <c r="C4" s="131" t="s">
        <v>165</v>
      </c>
      <c r="D4" s="131"/>
      <c r="E4" s="131"/>
      <c r="F4" s="46"/>
      <c r="G4" s="45"/>
      <c r="H4" s="47"/>
      <c r="I4" s="47"/>
      <c r="J4" s="47"/>
      <c r="K4" s="47"/>
      <c r="L4" s="356" t="s">
        <v>5</v>
      </c>
      <c r="M4" s="356"/>
      <c r="N4" s="353">
        <v>43028</v>
      </c>
      <c r="O4" s="352"/>
    </row>
    <row r="5" spans="1:17" ht="10" customHeight="1" thickBot="1">
      <c r="A5" s="48"/>
      <c r="B5" s="48"/>
      <c r="C5" s="48"/>
      <c r="D5" s="48"/>
      <c r="E5" s="48"/>
      <c r="F5" s="48"/>
      <c r="G5" s="132"/>
      <c r="H5" s="48"/>
      <c r="I5" s="48"/>
      <c r="M5" s="48"/>
      <c r="N5" s="192"/>
      <c r="O5" s="48"/>
    </row>
    <row r="6" spans="1:17" ht="48" customHeight="1" thickTop="1" thickBot="1">
      <c r="A6" s="49" t="s">
        <v>6</v>
      </c>
      <c r="B6" s="339" t="s">
        <v>80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40"/>
    </row>
    <row r="7" spans="1:17" ht="18" customHeight="1">
      <c r="A7" s="267" t="s">
        <v>78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 t="s">
        <v>93</v>
      </c>
      <c r="N7" s="268"/>
      <c r="O7" s="269"/>
    </row>
    <row r="8" spans="1:17" ht="18" customHeight="1">
      <c r="A8" s="6" t="s">
        <v>148</v>
      </c>
      <c r="B8" s="234" t="s">
        <v>78</v>
      </c>
      <c r="C8" s="270" t="s">
        <v>75</v>
      </c>
      <c r="D8" s="271"/>
      <c r="E8" s="271"/>
      <c r="F8" s="271"/>
      <c r="G8" s="271"/>
      <c r="H8" s="271"/>
      <c r="I8" s="271"/>
      <c r="J8" s="234" t="s">
        <v>149</v>
      </c>
      <c r="K8" s="234" t="s">
        <v>150</v>
      </c>
      <c r="L8" s="234" t="s">
        <v>151</v>
      </c>
      <c r="M8" s="234" t="s">
        <v>94</v>
      </c>
      <c r="N8" s="193" t="s">
        <v>74</v>
      </c>
      <c r="O8" s="7" t="s">
        <v>0</v>
      </c>
    </row>
    <row r="9" spans="1:17" s="8" customFormat="1" ht="18" customHeight="1">
      <c r="A9" s="50" t="s">
        <v>7</v>
      </c>
      <c r="B9" s="51" t="s">
        <v>95</v>
      </c>
      <c r="C9" s="156"/>
      <c r="D9" s="9"/>
      <c r="E9" s="9"/>
      <c r="F9" s="9"/>
      <c r="G9" s="9"/>
      <c r="H9" s="9"/>
      <c r="I9" s="9"/>
      <c r="J9" s="9"/>
      <c r="K9" s="9"/>
      <c r="L9" s="9"/>
      <c r="M9" s="9"/>
      <c r="N9" s="194"/>
      <c r="O9" s="52"/>
    </row>
    <row r="10" spans="1:17" ht="18" customHeight="1">
      <c r="A10" s="272" t="s">
        <v>8</v>
      </c>
      <c r="B10" s="262" t="s">
        <v>199</v>
      </c>
      <c r="C10" s="149" t="s">
        <v>178</v>
      </c>
      <c r="D10" s="148">
        <v>11</v>
      </c>
      <c r="E10" s="149" t="s">
        <v>97</v>
      </c>
      <c r="F10" s="148">
        <v>2</v>
      </c>
      <c r="G10" s="149" t="s">
        <v>98</v>
      </c>
      <c r="H10" s="148">
        <v>1</v>
      </c>
      <c r="I10" s="149" t="s">
        <v>99</v>
      </c>
      <c r="J10" s="241">
        <v>1</v>
      </c>
      <c r="K10" s="149">
        <v>1</v>
      </c>
      <c r="L10" s="235" t="s">
        <v>79</v>
      </c>
      <c r="M10" s="151">
        <v>420</v>
      </c>
      <c r="N10" s="195">
        <f>J10*K10*M10</f>
        <v>420</v>
      </c>
      <c r="O10" s="163" t="s">
        <v>179</v>
      </c>
    </row>
    <row r="11" spans="1:17" ht="18" customHeight="1">
      <c r="A11" s="272"/>
      <c r="B11" s="263"/>
      <c r="C11" s="149" t="s">
        <v>178</v>
      </c>
      <c r="D11" s="148">
        <v>11</v>
      </c>
      <c r="E11" s="149" t="s">
        <v>97</v>
      </c>
      <c r="F11" s="148">
        <v>3</v>
      </c>
      <c r="G11" s="149" t="s">
        <v>98</v>
      </c>
      <c r="H11" s="148">
        <v>1</v>
      </c>
      <c r="I11" s="149" t="s">
        <v>99</v>
      </c>
      <c r="J11" s="241">
        <v>1</v>
      </c>
      <c r="K11" s="149">
        <v>1</v>
      </c>
      <c r="L11" s="235" t="s">
        <v>79</v>
      </c>
      <c r="M11" s="151">
        <v>420</v>
      </c>
      <c r="N11" s="195">
        <f t="shared" ref="N11:N14" si="0">J11*K11*M11</f>
        <v>420</v>
      </c>
      <c r="O11" s="163" t="s">
        <v>179</v>
      </c>
    </row>
    <row r="12" spans="1:17" ht="18" hidden="1" customHeight="1">
      <c r="A12" s="272"/>
      <c r="B12" s="263"/>
      <c r="C12" s="149" t="s">
        <v>178</v>
      </c>
      <c r="D12" s="148">
        <v>11</v>
      </c>
      <c r="E12" s="149" t="s">
        <v>97</v>
      </c>
      <c r="F12" s="148">
        <v>4</v>
      </c>
      <c r="G12" s="149" t="s">
        <v>98</v>
      </c>
      <c r="H12" s="148">
        <v>1</v>
      </c>
      <c r="I12" s="149" t="s">
        <v>99</v>
      </c>
      <c r="J12" s="241"/>
      <c r="K12" s="149"/>
      <c r="L12" s="235" t="s">
        <v>79</v>
      </c>
      <c r="M12" s="151"/>
      <c r="N12" s="236">
        <f t="shared" si="0"/>
        <v>0</v>
      </c>
      <c r="O12" s="163" t="s">
        <v>179</v>
      </c>
    </row>
    <row r="13" spans="1:17" ht="18" hidden="1" customHeight="1">
      <c r="A13" s="272"/>
      <c r="B13" s="263"/>
      <c r="C13" s="149" t="s">
        <v>178</v>
      </c>
      <c r="D13" s="148"/>
      <c r="E13" s="149" t="s">
        <v>97</v>
      </c>
      <c r="F13" s="148"/>
      <c r="G13" s="149" t="s">
        <v>98</v>
      </c>
      <c r="H13" s="148"/>
      <c r="I13" s="149" t="s">
        <v>99</v>
      </c>
      <c r="J13" s="241"/>
      <c r="K13" s="149"/>
      <c r="L13" s="235" t="s">
        <v>79</v>
      </c>
      <c r="M13" s="151"/>
      <c r="N13" s="236">
        <f t="shared" si="0"/>
        <v>0</v>
      </c>
      <c r="O13" s="163" t="s">
        <v>179</v>
      </c>
    </row>
    <row r="14" spans="1:17" ht="18" hidden="1" customHeight="1">
      <c r="A14" s="272"/>
      <c r="B14" s="263"/>
      <c r="C14" s="149" t="s">
        <v>101</v>
      </c>
      <c r="D14" s="148"/>
      <c r="E14" s="149" t="s">
        <v>97</v>
      </c>
      <c r="F14" s="148"/>
      <c r="G14" s="149" t="s">
        <v>98</v>
      </c>
      <c r="H14" s="148"/>
      <c r="I14" s="149" t="s">
        <v>99</v>
      </c>
      <c r="J14" s="162"/>
      <c r="K14" s="149"/>
      <c r="L14" s="235" t="s">
        <v>79</v>
      </c>
      <c r="M14" s="151"/>
      <c r="N14" s="236">
        <f t="shared" si="0"/>
        <v>0</v>
      </c>
      <c r="O14" s="163"/>
    </row>
    <row r="15" spans="1:17" ht="18" hidden="1" customHeight="1">
      <c r="A15" s="259" t="s">
        <v>9</v>
      </c>
      <c r="B15" s="263" t="s">
        <v>198</v>
      </c>
      <c r="C15" s="149" t="s">
        <v>178</v>
      </c>
      <c r="D15" s="148"/>
      <c r="E15" s="149" t="s">
        <v>97</v>
      </c>
      <c r="F15" s="148"/>
      <c r="G15" s="149" t="s">
        <v>98</v>
      </c>
      <c r="H15" s="148"/>
      <c r="I15" s="149" t="s">
        <v>99</v>
      </c>
      <c r="J15" s="162"/>
      <c r="K15" s="149"/>
      <c r="L15" s="235" t="s">
        <v>79</v>
      </c>
      <c r="M15" s="151"/>
      <c r="N15" s="236">
        <f>J15*K15*M15</f>
        <v>0</v>
      </c>
      <c r="O15" s="163"/>
    </row>
    <row r="16" spans="1:17" ht="18" hidden="1" customHeight="1">
      <c r="A16" s="260"/>
      <c r="B16" s="263"/>
      <c r="C16" s="149" t="s">
        <v>178</v>
      </c>
      <c r="D16" s="148"/>
      <c r="E16" s="149" t="s">
        <v>97</v>
      </c>
      <c r="F16" s="148"/>
      <c r="G16" s="149" t="s">
        <v>98</v>
      </c>
      <c r="H16" s="148"/>
      <c r="I16" s="149" t="s">
        <v>99</v>
      </c>
      <c r="J16" s="162"/>
      <c r="K16" s="149"/>
      <c r="L16" s="235" t="s">
        <v>79</v>
      </c>
      <c r="M16" s="151"/>
      <c r="N16" s="236">
        <f t="shared" ref="N16" si="1">J16*K16*M16</f>
        <v>0</v>
      </c>
      <c r="O16" s="163"/>
    </row>
    <row r="17" spans="1:15" ht="18" hidden="1" customHeight="1">
      <c r="A17" s="261"/>
      <c r="B17" s="263"/>
      <c r="C17" s="149" t="s">
        <v>178</v>
      </c>
      <c r="D17" s="148"/>
      <c r="E17" s="149" t="s">
        <v>97</v>
      </c>
      <c r="F17" s="148"/>
      <c r="G17" s="149" t="s">
        <v>98</v>
      </c>
      <c r="H17" s="148"/>
      <c r="I17" s="149" t="s">
        <v>99</v>
      </c>
      <c r="J17" s="164"/>
      <c r="K17" s="149"/>
      <c r="L17" s="235" t="s">
        <v>79</v>
      </c>
      <c r="M17" s="151"/>
      <c r="N17" s="236">
        <f>J17*K17*M17</f>
        <v>0</v>
      </c>
      <c r="O17" s="163"/>
    </row>
    <row r="18" spans="1:15" ht="18" hidden="1" customHeight="1">
      <c r="A18" s="167" t="s">
        <v>20</v>
      </c>
      <c r="B18" s="165" t="s">
        <v>102</v>
      </c>
      <c r="C18" s="157"/>
      <c r="D18" s="158"/>
      <c r="E18" s="157"/>
      <c r="F18" s="158"/>
      <c r="G18" s="157"/>
      <c r="H18" s="158"/>
      <c r="I18" s="157"/>
      <c r="J18" s="159"/>
      <c r="K18" s="157"/>
      <c r="L18" s="160"/>
      <c r="M18" s="161"/>
      <c r="N18" s="196"/>
      <c r="O18" s="155"/>
    </row>
    <row r="19" spans="1:15" ht="18" hidden="1" customHeight="1">
      <c r="A19" s="168"/>
      <c r="B19" s="166"/>
      <c r="C19" s="13" t="s">
        <v>100</v>
      </c>
      <c r="D19" s="12"/>
      <c r="E19" s="13" t="s">
        <v>97</v>
      </c>
      <c r="F19" s="12"/>
      <c r="G19" s="13" t="s">
        <v>98</v>
      </c>
      <c r="H19" s="12"/>
      <c r="I19" s="13" t="s">
        <v>99</v>
      </c>
      <c r="J19" s="14"/>
      <c r="K19" s="13"/>
      <c r="L19" s="82" t="s">
        <v>79</v>
      </c>
      <c r="M19" s="83"/>
      <c r="N19" s="197">
        <f t="shared" ref="N19" si="2">J19*K19*M19</f>
        <v>0</v>
      </c>
      <c r="O19" s="84"/>
    </row>
    <row r="20" spans="1:15" ht="18" hidden="1" customHeight="1">
      <c r="A20" s="275" t="s">
        <v>82</v>
      </c>
      <c r="B20" s="279" t="s">
        <v>103</v>
      </c>
      <c r="C20" s="13" t="s">
        <v>96</v>
      </c>
      <c r="D20" s="12"/>
      <c r="E20" s="13" t="s">
        <v>97</v>
      </c>
      <c r="F20" s="12"/>
      <c r="G20" s="13" t="s">
        <v>98</v>
      </c>
      <c r="H20" s="12"/>
      <c r="I20" s="13" t="s">
        <v>99</v>
      </c>
      <c r="J20" s="14"/>
      <c r="K20" s="13"/>
      <c r="L20" s="82" t="s">
        <v>79</v>
      </c>
      <c r="M20" s="83"/>
      <c r="N20" s="197">
        <f>J20*K20*M20</f>
        <v>0</v>
      </c>
      <c r="O20" s="84"/>
    </row>
    <row r="21" spans="1:15" ht="18" hidden="1" customHeight="1">
      <c r="A21" s="275"/>
      <c r="B21" s="279"/>
      <c r="C21" s="13" t="s">
        <v>100</v>
      </c>
      <c r="D21" s="12"/>
      <c r="E21" s="13" t="s">
        <v>97</v>
      </c>
      <c r="F21" s="12"/>
      <c r="G21" s="13" t="s">
        <v>98</v>
      </c>
      <c r="H21" s="12"/>
      <c r="I21" s="13" t="s">
        <v>99</v>
      </c>
      <c r="J21" s="14"/>
      <c r="K21" s="13"/>
      <c r="L21" s="82" t="s">
        <v>79</v>
      </c>
      <c r="M21" s="83"/>
      <c r="N21" s="197">
        <f t="shared" ref="N21:N33" si="3">J21*K21*M21</f>
        <v>0</v>
      </c>
      <c r="O21" s="84"/>
    </row>
    <row r="22" spans="1:15" ht="18" customHeight="1">
      <c r="A22" s="275" t="s">
        <v>85</v>
      </c>
      <c r="B22" s="15" t="s">
        <v>10</v>
      </c>
      <c r="C22" s="277"/>
      <c r="D22" s="277"/>
      <c r="E22" s="277"/>
      <c r="F22" s="277"/>
      <c r="G22" s="277"/>
      <c r="H22" s="277"/>
      <c r="I22" s="277"/>
      <c r="J22" s="12">
        <v>1</v>
      </c>
      <c r="K22" s="12">
        <v>1</v>
      </c>
      <c r="L22" s="85" t="s">
        <v>81</v>
      </c>
      <c r="M22" s="83">
        <v>4000</v>
      </c>
      <c r="N22" s="203">
        <f t="shared" si="3"/>
        <v>4000</v>
      </c>
      <c r="O22" s="86"/>
    </row>
    <row r="23" spans="1:15" ht="18" customHeight="1">
      <c r="A23" s="275"/>
      <c r="B23" s="15" t="s">
        <v>11</v>
      </c>
      <c r="C23" s="274"/>
      <c r="D23" s="274"/>
      <c r="E23" s="274"/>
      <c r="F23" s="274"/>
      <c r="G23" s="274"/>
      <c r="H23" s="274"/>
      <c r="I23" s="274"/>
      <c r="J23" s="12">
        <v>1</v>
      </c>
      <c r="K23" s="12">
        <v>1</v>
      </c>
      <c r="L23" s="85" t="s">
        <v>18</v>
      </c>
      <c r="M23" s="83">
        <v>1000</v>
      </c>
      <c r="N23" s="203">
        <f t="shared" si="3"/>
        <v>1000</v>
      </c>
      <c r="O23" s="86"/>
    </row>
    <row r="24" spans="1:15" ht="18" hidden="1" customHeight="1">
      <c r="A24" s="275"/>
      <c r="B24" s="15" t="s">
        <v>13</v>
      </c>
      <c r="C24" s="274"/>
      <c r="D24" s="274"/>
      <c r="E24" s="274"/>
      <c r="F24" s="274"/>
      <c r="G24" s="274"/>
      <c r="H24" s="274"/>
      <c r="I24" s="274"/>
      <c r="J24" s="12"/>
      <c r="K24" s="12"/>
      <c r="L24" s="85" t="s">
        <v>19</v>
      </c>
      <c r="M24" s="83"/>
      <c r="N24" s="197">
        <f t="shared" si="3"/>
        <v>0</v>
      </c>
      <c r="O24" s="86"/>
    </row>
    <row r="25" spans="1:15" ht="18" hidden="1" customHeight="1">
      <c r="A25" s="275"/>
      <c r="B25" s="15" t="s">
        <v>14</v>
      </c>
      <c r="C25" s="274" t="s">
        <v>105</v>
      </c>
      <c r="D25" s="274"/>
      <c r="E25" s="274"/>
      <c r="F25" s="274"/>
      <c r="G25" s="274"/>
      <c r="H25" s="274"/>
      <c r="I25" s="274"/>
      <c r="J25" s="12"/>
      <c r="K25" s="12"/>
      <c r="L25" s="85" t="s">
        <v>15</v>
      </c>
      <c r="M25" s="83"/>
      <c r="N25" s="197">
        <f t="shared" si="3"/>
        <v>0</v>
      </c>
      <c r="O25" s="86"/>
    </row>
    <row r="26" spans="1:15" ht="18" hidden="1" customHeight="1">
      <c r="A26" s="275"/>
      <c r="B26" s="16" t="s">
        <v>16</v>
      </c>
      <c r="C26" s="274" t="s">
        <v>17</v>
      </c>
      <c r="D26" s="274"/>
      <c r="E26" s="274"/>
      <c r="F26" s="274"/>
      <c r="G26" s="274"/>
      <c r="H26" s="274"/>
      <c r="I26" s="274"/>
      <c r="J26" s="12"/>
      <c r="K26" s="12"/>
      <c r="L26" s="85" t="s">
        <v>18</v>
      </c>
      <c r="M26" s="83"/>
      <c r="N26" s="197">
        <f t="shared" si="3"/>
        <v>0</v>
      </c>
      <c r="O26" s="86"/>
    </row>
    <row r="27" spans="1:15" ht="18" customHeight="1">
      <c r="A27" s="275"/>
      <c r="B27" s="16" t="s">
        <v>35</v>
      </c>
      <c r="C27" s="273" t="s">
        <v>219</v>
      </c>
      <c r="D27" s="274"/>
      <c r="E27" s="274"/>
      <c r="F27" s="274"/>
      <c r="G27" s="274"/>
      <c r="H27" s="274"/>
      <c r="I27" s="274"/>
      <c r="J27" s="12">
        <v>1</v>
      </c>
      <c r="K27" s="12">
        <v>1</v>
      </c>
      <c r="L27" s="256" t="s">
        <v>218</v>
      </c>
      <c r="M27" s="83">
        <v>172</v>
      </c>
      <c r="N27" s="203">
        <f t="shared" si="3"/>
        <v>172</v>
      </c>
      <c r="O27" s="86"/>
    </row>
    <row r="28" spans="1:15" ht="18" hidden="1" customHeight="1">
      <c r="A28" s="275" t="s">
        <v>86</v>
      </c>
      <c r="B28" s="15" t="s">
        <v>21</v>
      </c>
      <c r="C28" s="277" t="s">
        <v>104</v>
      </c>
      <c r="D28" s="277"/>
      <c r="E28" s="277"/>
      <c r="F28" s="277"/>
      <c r="G28" s="277"/>
      <c r="H28" s="277"/>
      <c r="I28" s="277"/>
      <c r="J28" s="12"/>
      <c r="K28" s="12"/>
      <c r="L28" s="85" t="s">
        <v>81</v>
      </c>
      <c r="M28" s="83"/>
      <c r="N28" s="197">
        <f t="shared" si="3"/>
        <v>0</v>
      </c>
      <c r="O28" s="86"/>
    </row>
    <row r="29" spans="1:15" ht="18" hidden="1" customHeight="1">
      <c r="A29" s="275"/>
      <c r="B29" s="15" t="s">
        <v>11</v>
      </c>
      <c r="C29" s="274" t="s">
        <v>12</v>
      </c>
      <c r="D29" s="274"/>
      <c r="E29" s="274"/>
      <c r="F29" s="274"/>
      <c r="G29" s="274"/>
      <c r="H29" s="274"/>
      <c r="I29" s="274"/>
      <c r="J29" s="12"/>
      <c r="K29" s="12"/>
      <c r="L29" s="85" t="s">
        <v>18</v>
      </c>
      <c r="M29" s="83"/>
      <c r="N29" s="197">
        <f t="shared" si="3"/>
        <v>0</v>
      </c>
      <c r="O29" s="86"/>
    </row>
    <row r="30" spans="1:15" ht="18" hidden="1" customHeight="1">
      <c r="A30" s="275"/>
      <c r="B30" s="15" t="s">
        <v>13</v>
      </c>
      <c r="C30" s="274"/>
      <c r="D30" s="274"/>
      <c r="E30" s="274"/>
      <c r="F30" s="274"/>
      <c r="G30" s="274"/>
      <c r="H30" s="274"/>
      <c r="I30" s="274"/>
      <c r="J30" s="12"/>
      <c r="K30" s="12"/>
      <c r="L30" s="85" t="s">
        <v>19</v>
      </c>
      <c r="M30" s="83"/>
      <c r="N30" s="197">
        <f t="shared" si="3"/>
        <v>0</v>
      </c>
      <c r="O30" s="86"/>
    </row>
    <row r="31" spans="1:15" ht="18" hidden="1" customHeight="1">
      <c r="A31" s="275"/>
      <c r="B31" s="15" t="s">
        <v>14</v>
      </c>
      <c r="C31" s="274" t="s">
        <v>107</v>
      </c>
      <c r="D31" s="274"/>
      <c r="E31" s="274"/>
      <c r="F31" s="274"/>
      <c r="G31" s="274"/>
      <c r="H31" s="274"/>
      <c r="I31" s="274"/>
      <c r="J31" s="12"/>
      <c r="K31" s="12"/>
      <c r="L31" s="85" t="s">
        <v>15</v>
      </c>
      <c r="M31" s="83"/>
      <c r="N31" s="197">
        <f t="shared" si="3"/>
        <v>0</v>
      </c>
      <c r="O31" s="86"/>
    </row>
    <row r="32" spans="1:15" ht="18" hidden="1" customHeight="1">
      <c r="A32" s="275"/>
      <c r="B32" s="16" t="s">
        <v>16</v>
      </c>
      <c r="C32" s="274" t="s">
        <v>17</v>
      </c>
      <c r="D32" s="274"/>
      <c r="E32" s="274"/>
      <c r="F32" s="274"/>
      <c r="G32" s="274"/>
      <c r="H32" s="274"/>
      <c r="I32" s="274"/>
      <c r="J32" s="12"/>
      <c r="K32" s="12"/>
      <c r="L32" s="85" t="s">
        <v>18</v>
      </c>
      <c r="M32" s="83"/>
      <c r="N32" s="197">
        <f t="shared" si="3"/>
        <v>0</v>
      </c>
      <c r="O32" s="86"/>
    </row>
    <row r="33" spans="1:15" ht="18" hidden="1" customHeight="1">
      <c r="A33" s="276"/>
      <c r="B33" s="17" t="s">
        <v>35</v>
      </c>
      <c r="C33" s="278" t="s">
        <v>106</v>
      </c>
      <c r="D33" s="278"/>
      <c r="E33" s="278"/>
      <c r="F33" s="278"/>
      <c r="G33" s="278"/>
      <c r="H33" s="278"/>
      <c r="I33" s="278"/>
      <c r="J33" s="18"/>
      <c r="K33" s="18"/>
      <c r="L33" s="87"/>
      <c r="M33" s="88"/>
      <c r="N33" s="198">
        <f t="shared" si="3"/>
        <v>0</v>
      </c>
      <c r="O33" s="89"/>
    </row>
    <row r="34" spans="1:15" ht="18" customHeight="1" thickBot="1">
      <c r="A34" s="53" t="s">
        <v>108</v>
      </c>
      <c r="B34" s="54"/>
      <c r="C34" s="54"/>
      <c r="D34" s="54"/>
      <c r="E34" s="54"/>
      <c r="F34" s="54"/>
      <c r="G34" s="54"/>
      <c r="H34" s="54"/>
      <c r="I34" s="54"/>
      <c r="J34" s="19"/>
      <c r="K34" s="19"/>
      <c r="L34" s="19"/>
      <c r="M34" s="90"/>
      <c r="N34" s="199">
        <f>SUM(N10:N33)</f>
        <v>6012</v>
      </c>
      <c r="O34" s="91"/>
    </row>
    <row r="35" spans="1:15" ht="18" customHeight="1">
      <c r="A35" s="20" t="s">
        <v>148</v>
      </c>
      <c r="B35" s="231" t="s">
        <v>78</v>
      </c>
      <c r="C35" s="280" t="s">
        <v>75</v>
      </c>
      <c r="D35" s="281"/>
      <c r="E35" s="281"/>
      <c r="F35" s="281"/>
      <c r="G35" s="281"/>
      <c r="H35" s="281"/>
      <c r="I35" s="281"/>
      <c r="J35" s="231" t="s">
        <v>57</v>
      </c>
      <c r="K35" s="231" t="s">
        <v>109</v>
      </c>
      <c r="L35" s="92" t="s">
        <v>151</v>
      </c>
      <c r="M35" s="93" t="s">
        <v>94</v>
      </c>
      <c r="N35" s="200" t="s">
        <v>22</v>
      </c>
      <c r="O35" s="94" t="s">
        <v>0</v>
      </c>
    </row>
    <row r="36" spans="1:15" ht="18" customHeight="1">
      <c r="A36" s="55" t="s">
        <v>24</v>
      </c>
      <c r="B36" s="56" t="s">
        <v>110</v>
      </c>
      <c r="C36" s="56"/>
      <c r="D36" s="56"/>
      <c r="E36" s="56"/>
      <c r="F36" s="56"/>
      <c r="G36" s="56"/>
      <c r="H36" s="56"/>
      <c r="I36" s="56"/>
      <c r="J36" s="232"/>
      <c r="K36" s="232"/>
      <c r="L36" s="232"/>
      <c r="M36" s="95"/>
      <c r="N36" s="201"/>
      <c r="O36" s="96"/>
    </row>
    <row r="37" spans="1:15" ht="18" customHeight="1">
      <c r="A37" s="3" t="s">
        <v>25</v>
      </c>
      <c r="B37" s="228" t="s">
        <v>111</v>
      </c>
      <c r="C37" s="57" t="s">
        <v>160</v>
      </c>
      <c r="D37" s="12">
        <v>11</v>
      </c>
      <c r="E37" s="22" t="s">
        <v>97</v>
      </c>
      <c r="F37" s="12">
        <v>3</v>
      </c>
      <c r="G37" s="22" t="s">
        <v>98</v>
      </c>
      <c r="H37" s="10" t="s">
        <v>156</v>
      </c>
      <c r="I37" s="22" t="s">
        <v>112</v>
      </c>
      <c r="J37" s="23">
        <v>20</v>
      </c>
      <c r="K37" s="23">
        <v>1</v>
      </c>
      <c r="L37" s="97" t="s">
        <v>28</v>
      </c>
      <c r="M37" s="174">
        <v>46.4</v>
      </c>
      <c r="N37" s="237">
        <f>J37*K37*M37</f>
        <v>928</v>
      </c>
      <c r="O37" s="175" t="s">
        <v>191</v>
      </c>
    </row>
    <row r="38" spans="1:15" ht="18" customHeight="1">
      <c r="A38" s="227" t="s">
        <v>26</v>
      </c>
      <c r="B38" s="24" t="s">
        <v>111</v>
      </c>
      <c r="C38" s="58" t="s">
        <v>160</v>
      </c>
      <c r="D38" s="12">
        <v>11</v>
      </c>
      <c r="E38" s="13" t="s">
        <v>97</v>
      </c>
      <c r="F38" s="12">
        <v>4</v>
      </c>
      <c r="G38" s="13" t="s">
        <v>98</v>
      </c>
      <c r="H38" s="10" t="s">
        <v>156</v>
      </c>
      <c r="I38" s="13" t="s">
        <v>112</v>
      </c>
      <c r="J38" s="224">
        <v>17</v>
      </c>
      <c r="K38" s="224">
        <v>1</v>
      </c>
      <c r="L38" s="82" t="s">
        <v>28</v>
      </c>
      <c r="M38" s="171">
        <v>38</v>
      </c>
      <c r="N38" s="239">
        <f t="shared" ref="N38:N43" si="4">J38*K38*M38</f>
        <v>646</v>
      </c>
      <c r="O38" s="175" t="s">
        <v>191</v>
      </c>
    </row>
    <row r="39" spans="1:15" ht="18" hidden="1" customHeight="1">
      <c r="A39" s="227" t="s">
        <v>27</v>
      </c>
      <c r="B39" s="24" t="s">
        <v>111</v>
      </c>
      <c r="C39" s="58" t="s">
        <v>160</v>
      </c>
      <c r="D39" s="12"/>
      <c r="E39" s="13" t="s">
        <v>97</v>
      </c>
      <c r="F39" s="12"/>
      <c r="G39" s="13" t="s">
        <v>98</v>
      </c>
      <c r="H39" s="10" t="s">
        <v>99</v>
      </c>
      <c r="I39" s="13" t="s">
        <v>112</v>
      </c>
      <c r="J39" s="224"/>
      <c r="K39" s="224"/>
      <c r="L39" s="82" t="s">
        <v>28</v>
      </c>
      <c r="M39" s="83"/>
      <c r="N39" s="197">
        <f t="shared" si="4"/>
        <v>0</v>
      </c>
      <c r="O39" s="99" t="s">
        <v>164</v>
      </c>
    </row>
    <row r="40" spans="1:15" ht="18" hidden="1" customHeight="1">
      <c r="A40" s="227" t="s">
        <v>29</v>
      </c>
      <c r="B40" s="24" t="s">
        <v>111</v>
      </c>
      <c r="C40" s="58" t="s">
        <v>160</v>
      </c>
      <c r="D40" s="12"/>
      <c r="E40" s="13" t="s">
        <v>97</v>
      </c>
      <c r="F40" s="12"/>
      <c r="G40" s="13" t="s">
        <v>98</v>
      </c>
      <c r="H40" s="10" t="s">
        <v>156</v>
      </c>
      <c r="I40" s="13" t="s">
        <v>112</v>
      </c>
      <c r="J40" s="224"/>
      <c r="K40" s="224"/>
      <c r="L40" s="82" t="s">
        <v>28</v>
      </c>
      <c r="M40" s="83"/>
      <c r="N40" s="197">
        <f t="shared" si="4"/>
        <v>0</v>
      </c>
      <c r="O40" s="99" t="s">
        <v>164</v>
      </c>
    </row>
    <row r="41" spans="1:15" ht="18" hidden="1" customHeight="1">
      <c r="A41" s="230" t="s">
        <v>30</v>
      </c>
      <c r="B41" s="229" t="s">
        <v>111</v>
      </c>
      <c r="C41" s="142" t="s">
        <v>160</v>
      </c>
      <c r="D41" s="143"/>
      <c r="E41" s="144" t="s">
        <v>97</v>
      </c>
      <c r="F41" s="18"/>
      <c r="G41" s="144" t="s">
        <v>98</v>
      </c>
      <c r="H41" s="10" t="s">
        <v>99</v>
      </c>
      <c r="I41" s="144" t="s">
        <v>112</v>
      </c>
      <c r="J41" s="30"/>
      <c r="K41" s="224"/>
      <c r="L41" s="145" t="s">
        <v>28</v>
      </c>
      <c r="M41" s="83"/>
      <c r="N41" s="204">
        <f t="shared" si="4"/>
        <v>0</v>
      </c>
      <c r="O41" s="99" t="s">
        <v>164</v>
      </c>
    </row>
    <row r="42" spans="1:15" ht="18" hidden="1" customHeight="1">
      <c r="A42" s="230" t="s">
        <v>167</v>
      </c>
      <c r="B42" s="146" t="s">
        <v>111</v>
      </c>
      <c r="C42" s="147" t="s">
        <v>160</v>
      </c>
      <c r="D42" s="148"/>
      <c r="E42" s="149" t="s">
        <v>97</v>
      </c>
      <c r="F42" s="148"/>
      <c r="G42" s="153" t="s">
        <v>170</v>
      </c>
      <c r="H42" s="10" t="s">
        <v>156</v>
      </c>
      <c r="I42" s="144" t="s">
        <v>112</v>
      </c>
      <c r="J42" s="223"/>
      <c r="K42" s="224"/>
      <c r="L42" s="145" t="s">
        <v>28</v>
      </c>
      <c r="M42" s="83"/>
      <c r="N42" s="205">
        <f t="shared" si="4"/>
        <v>0</v>
      </c>
      <c r="O42" s="99" t="s">
        <v>164</v>
      </c>
    </row>
    <row r="43" spans="1:15" ht="18" hidden="1" customHeight="1">
      <c r="A43" s="230" t="s">
        <v>168</v>
      </c>
      <c r="B43" s="146" t="s">
        <v>111</v>
      </c>
      <c r="C43" s="147" t="s">
        <v>160</v>
      </c>
      <c r="D43" s="148"/>
      <c r="E43" s="149" t="s">
        <v>97</v>
      </c>
      <c r="F43" s="148"/>
      <c r="G43" s="153" t="s">
        <v>170</v>
      </c>
      <c r="H43" s="154" t="s">
        <v>171</v>
      </c>
      <c r="I43" s="144" t="s">
        <v>112</v>
      </c>
      <c r="J43" s="223"/>
      <c r="K43" s="224"/>
      <c r="L43" s="145" t="s">
        <v>28</v>
      </c>
      <c r="M43" s="83"/>
      <c r="N43" s="205">
        <f t="shared" si="4"/>
        <v>0</v>
      </c>
      <c r="O43" s="99" t="s">
        <v>164</v>
      </c>
    </row>
    <row r="44" spans="1:15" ht="18" hidden="1" customHeight="1">
      <c r="A44" s="230" t="s">
        <v>169</v>
      </c>
      <c r="B44" s="146" t="s">
        <v>111</v>
      </c>
      <c r="C44" s="147"/>
      <c r="D44" s="148"/>
      <c r="E44" s="149"/>
      <c r="F44" s="148"/>
      <c r="G44" s="149"/>
      <c r="H44" s="148"/>
      <c r="I44" s="149"/>
      <c r="J44" s="223"/>
      <c r="K44" s="223"/>
      <c r="L44" s="235"/>
      <c r="M44" s="151"/>
      <c r="N44" s="205"/>
      <c r="O44" s="152"/>
    </row>
    <row r="45" spans="1:15" ht="18" customHeight="1" thickBot="1">
      <c r="A45" s="59" t="s">
        <v>108</v>
      </c>
      <c r="B45" s="60"/>
      <c r="C45" s="60"/>
      <c r="D45" s="60"/>
      <c r="E45" s="60"/>
      <c r="F45" s="60"/>
      <c r="G45" s="60"/>
      <c r="H45" s="60"/>
      <c r="I45" s="60"/>
      <c r="J45" s="26"/>
      <c r="K45" s="26"/>
      <c r="L45" s="26"/>
      <c r="M45" s="102"/>
      <c r="N45" s="206">
        <f>SUM(N37:N44)</f>
        <v>1574</v>
      </c>
      <c r="O45" s="103"/>
    </row>
    <row r="46" spans="1:15" ht="18" customHeight="1">
      <c r="A46" s="27" t="s">
        <v>148</v>
      </c>
      <c r="B46" s="221" t="s">
        <v>78</v>
      </c>
      <c r="C46" s="282" t="s">
        <v>75</v>
      </c>
      <c r="D46" s="268"/>
      <c r="E46" s="268"/>
      <c r="F46" s="268"/>
      <c r="G46" s="268"/>
      <c r="H46" s="268"/>
      <c r="I46" s="268"/>
      <c r="J46" s="221" t="s">
        <v>57</v>
      </c>
      <c r="K46" s="221" t="s">
        <v>23</v>
      </c>
      <c r="L46" s="222" t="s">
        <v>151</v>
      </c>
      <c r="M46" s="104" t="s">
        <v>94</v>
      </c>
      <c r="N46" s="207" t="s">
        <v>22</v>
      </c>
      <c r="O46" s="105" t="s">
        <v>0</v>
      </c>
    </row>
    <row r="47" spans="1:15" ht="18" customHeight="1">
      <c r="A47" s="61" t="s">
        <v>31</v>
      </c>
      <c r="B47" s="62" t="s">
        <v>113</v>
      </c>
      <c r="C47" s="62"/>
      <c r="D47" s="62"/>
      <c r="E47" s="62"/>
      <c r="F47" s="62"/>
      <c r="G47" s="62"/>
      <c r="H47" s="62"/>
      <c r="I47" s="62"/>
      <c r="J47" s="28"/>
      <c r="K47" s="28"/>
      <c r="L47" s="28"/>
      <c r="M47" s="106"/>
      <c r="N47" s="208"/>
      <c r="O47" s="107"/>
    </row>
    <row r="48" spans="1:15" ht="18" customHeight="1">
      <c r="A48" s="283" t="s">
        <v>32</v>
      </c>
      <c r="B48" s="285" t="s">
        <v>114</v>
      </c>
      <c r="C48" s="294" t="s">
        <v>115</v>
      </c>
      <c r="D48" s="288"/>
      <c r="E48" s="288"/>
      <c r="F48" s="288"/>
      <c r="G48" s="288"/>
      <c r="H48" s="288"/>
      <c r="I48" s="289"/>
      <c r="J48" s="29">
        <v>3</v>
      </c>
      <c r="K48" s="30">
        <v>1</v>
      </c>
      <c r="L48" s="108" t="s">
        <v>152</v>
      </c>
      <c r="M48" s="109">
        <v>270</v>
      </c>
      <c r="N48" s="204">
        <f>J48*K48*M48</f>
        <v>810</v>
      </c>
      <c r="O48" s="136"/>
    </row>
    <row r="49" spans="1:15" ht="18" customHeight="1">
      <c r="A49" s="283"/>
      <c r="B49" s="285"/>
      <c r="C49" s="293" t="s">
        <v>116</v>
      </c>
      <c r="D49" s="291"/>
      <c r="E49" s="291"/>
      <c r="F49" s="291"/>
      <c r="G49" s="291"/>
      <c r="H49" s="291"/>
      <c r="I49" s="292"/>
      <c r="J49" s="224">
        <v>5</v>
      </c>
      <c r="K49" s="224">
        <v>1</v>
      </c>
      <c r="L49" s="111" t="s">
        <v>152</v>
      </c>
      <c r="M49" s="83">
        <v>240</v>
      </c>
      <c r="N49" s="197">
        <f t="shared" ref="N49:N52" si="5">J49*K49*M49</f>
        <v>1200</v>
      </c>
      <c r="O49" s="134"/>
    </row>
    <row r="50" spans="1:15" ht="18" customHeight="1">
      <c r="A50" s="283"/>
      <c r="B50" s="285"/>
      <c r="C50" s="290" t="s">
        <v>231</v>
      </c>
      <c r="D50" s="291"/>
      <c r="E50" s="291"/>
      <c r="F50" s="291"/>
      <c r="G50" s="291"/>
      <c r="H50" s="291"/>
      <c r="I50" s="292"/>
      <c r="J50" s="224">
        <v>1</v>
      </c>
      <c r="K50" s="224">
        <v>1</v>
      </c>
      <c r="L50" s="111" t="s">
        <v>152</v>
      </c>
      <c r="M50" s="83">
        <v>270</v>
      </c>
      <c r="N50" s="197">
        <f t="shared" si="5"/>
        <v>270</v>
      </c>
      <c r="O50" s="134"/>
    </row>
    <row r="51" spans="1:15" ht="18" customHeight="1">
      <c r="A51" s="283"/>
      <c r="B51" s="285"/>
      <c r="C51" s="293" t="s">
        <v>34</v>
      </c>
      <c r="D51" s="291"/>
      <c r="E51" s="291"/>
      <c r="F51" s="291"/>
      <c r="G51" s="291"/>
      <c r="H51" s="291"/>
      <c r="I51" s="292"/>
      <c r="J51" s="224"/>
      <c r="K51" s="224"/>
      <c r="L51" s="111" t="s">
        <v>152</v>
      </c>
      <c r="M51" s="83"/>
      <c r="N51" s="197">
        <f t="shared" si="5"/>
        <v>0</v>
      </c>
      <c r="O51" s="135"/>
    </row>
    <row r="52" spans="1:15" ht="18" customHeight="1">
      <c r="A52" s="284"/>
      <c r="B52" s="286"/>
      <c r="C52" s="293" t="s">
        <v>116</v>
      </c>
      <c r="D52" s="291"/>
      <c r="E52" s="291"/>
      <c r="F52" s="291"/>
      <c r="G52" s="291"/>
      <c r="H52" s="291"/>
      <c r="I52" s="292"/>
      <c r="J52" s="31"/>
      <c r="K52" s="25"/>
      <c r="L52" s="112" t="s">
        <v>152</v>
      </c>
      <c r="M52" s="100"/>
      <c r="N52" s="209">
        <f t="shared" si="5"/>
        <v>0</v>
      </c>
      <c r="O52" s="137"/>
    </row>
    <row r="53" spans="1:15" ht="18" customHeight="1">
      <c r="A53" s="283" t="s">
        <v>36</v>
      </c>
      <c r="B53" s="298" t="s">
        <v>118</v>
      </c>
      <c r="C53" s="301" t="s">
        <v>189</v>
      </c>
      <c r="D53" s="302"/>
      <c r="E53" s="302"/>
      <c r="F53" s="302"/>
      <c r="G53" s="302"/>
      <c r="H53" s="302"/>
      <c r="I53" s="303"/>
      <c r="J53" s="29">
        <v>2</v>
      </c>
      <c r="K53" s="30">
        <v>1</v>
      </c>
      <c r="L53" s="113" t="s">
        <v>153</v>
      </c>
      <c r="M53" s="109">
        <v>1000</v>
      </c>
      <c r="N53" s="238">
        <f>J53*K53*M53</f>
        <v>2000</v>
      </c>
      <c r="O53" s="110"/>
    </row>
    <row r="54" spans="1:15" ht="18" customHeight="1">
      <c r="A54" s="283"/>
      <c r="B54" s="299"/>
      <c r="C54" s="290" t="s">
        <v>190</v>
      </c>
      <c r="D54" s="291"/>
      <c r="E54" s="291"/>
      <c r="F54" s="291"/>
      <c r="G54" s="291"/>
      <c r="H54" s="291"/>
      <c r="I54" s="292"/>
      <c r="J54" s="224">
        <v>1</v>
      </c>
      <c r="K54" s="224">
        <v>1</v>
      </c>
      <c r="L54" s="111" t="s">
        <v>153</v>
      </c>
      <c r="M54" s="83">
        <v>500</v>
      </c>
      <c r="N54" s="239">
        <f t="shared" ref="N54:N59" si="6">J54*K54*M54</f>
        <v>500</v>
      </c>
      <c r="O54" s="86"/>
    </row>
    <row r="55" spans="1:15" ht="18" customHeight="1">
      <c r="A55" s="283"/>
      <c r="B55" s="299"/>
      <c r="C55" s="293" t="s">
        <v>195</v>
      </c>
      <c r="D55" s="291"/>
      <c r="E55" s="291"/>
      <c r="F55" s="291"/>
      <c r="G55" s="291"/>
      <c r="H55" s="291"/>
      <c r="I55" s="292"/>
      <c r="J55" s="224"/>
      <c r="K55" s="224"/>
      <c r="L55" s="111" t="s">
        <v>153</v>
      </c>
      <c r="M55" s="83"/>
      <c r="N55" s="239">
        <f t="shared" si="6"/>
        <v>0</v>
      </c>
      <c r="O55" s="141"/>
    </row>
    <row r="56" spans="1:15" ht="18" customHeight="1">
      <c r="A56" s="283"/>
      <c r="B56" s="299"/>
      <c r="C56" s="293" t="s">
        <v>196</v>
      </c>
      <c r="D56" s="291"/>
      <c r="E56" s="291"/>
      <c r="F56" s="291"/>
      <c r="G56" s="291"/>
      <c r="H56" s="291"/>
      <c r="I56" s="292"/>
      <c r="J56" s="191"/>
      <c r="K56" s="30"/>
      <c r="L56" s="111" t="s">
        <v>153</v>
      </c>
      <c r="M56" s="109"/>
      <c r="N56" s="238">
        <f t="shared" si="6"/>
        <v>0</v>
      </c>
      <c r="O56" s="141"/>
    </row>
    <row r="57" spans="1:15" ht="18" customHeight="1">
      <c r="A57" s="283"/>
      <c r="B57" s="299"/>
      <c r="C57" s="304" t="s">
        <v>193</v>
      </c>
      <c r="D57" s="296"/>
      <c r="E57" s="296"/>
      <c r="F57" s="296"/>
      <c r="G57" s="296"/>
      <c r="H57" s="296"/>
      <c r="I57" s="297"/>
      <c r="J57" s="224"/>
      <c r="K57" s="224"/>
      <c r="L57" s="114" t="s">
        <v>153</v>
      </c>
      <c r="M57" s="100"/>
      <c r="N57" s="240">
        <f t="shared" si="6"/>
        <v>0</v>
      </c>
      <c r="O57" s="86"/>
    </row>
    <row r="58" spans="1:15" ht="18" customHeight="1">
      <c r="A58" s="283"/>
      <c r="B58" s="299"/>
      <c r="C58" s="304" t="s">
        <v>194</v>
      </c>
      <c r="D58" s="296"/>
      <c r="E58" s="296"/>
      <c r="F58" s="296"/>
      <c r="G58" s="296"/>
      <c r="H58" s="296"/>
      <c r="I58" s="297"/>
      <c r="J58" s="191"/>
      <c r="K58" s="30"/>
      <c r="L58" s="114" t="s">
        <v>153</v>
      </c>
      <c r="M58" s="100"/>
      <c r="N58" s="240">
        <f t="shared" si="6"/>
        <v>0</v>
      </c>
      <c r="O58" s="110"/>
    </row>
    <row r="59" spans="1:15" ht="18" customHeight="1">
      <c r="A59" s="284"/>
      <c r="B59" s="300"/>
      <c r="C59" s="304" t="s">
        <v>192</v>
      </c>
      <c r="D59" s="296"/>
      <c r="E59" s="296"/>
      <c r="F59" s="296"/>
      <c r="G59" s="296"/>
      <c r="H59" s="296"/>
      <c r="I59" s="297"/>
      <c r="J59" s="31"/>
      <c r="K59" s="25"/>
      <c r="L59" s="114" t="s">
        <v>153</v>
      </c>
      <c r="M59" s="100"/>
      <c r="N59" s="240">
        <f t="shared" si="6"/>
        <v>0</v>
      </c>
      <c r="O59" s="101"/>
    </row>
    <row r="60" spans="1:15" ht="18" customHeight="1">
      <c r="A60" s="283" t="s">
        <v>37</v>
      </c>
      <c r="B60" s="285" t="s">
        <v>119</v>
      </c>
      <c r="C60" s="294" t="s">
        <v>115</v>
      </c>
      <c r="D60" s="288"/>
      <c r="E60" s="288"/>
      <c r="F60" s="288"/>
      <c r="G60" s="288"/>
      <c r="H60" s="288"/>
      <c r="I60" s="289"/>
      <c r="J60" s="29">
        <v>100</v>
      </c>
      <c r="K60" s="30">
        <v>2</v>
      </c>
      <c r="L60" s="108" t="s">
        <v>152</v>
      </c>
      <c r="M60" s="109">
        <v>0</v>
      </c>
      <c r="N60" s="204">
        <f>J60*K60*M60</f>
        <v>0</v>
      </c>
      <c r="O60" s="110" t="s">
        <v>174</v>
      </c>
    </row>
    <row r="61" spans="1:15" ht="18" customHeight="1">
      <c r="A61" s="283"/>
      <c r="B61" s="285"/>
      <c r="C61" s="293" t="s">
        <v>116</v>
      </c>
      <c r="D61" s="291"/>
      <c r="E61" s="291"/>
      <c r="F61" s="291"/>
      <c r="G61" s="291"/>
      <c r="H61" s="291"/>
      <c r="I61" s="292"/>
      <c r="J61" s="224"/>
      <c r="K61" s="224"/>
      <c r="L61" s="111" t="s">
        <v>152</v>
      </c>
      <c r="M61" s="83"/>
      <c r="N61" s="197">
        <f t="shared" ref="N61:N67" si="7">J61*K61*M61</f>
        <v>0</v>
      </c>
      <c r="O61" s="86"/>
    </row>
    <row r="62" spans="1:15" ht="18" customHeight="1">
      <c r="A62" s="283"/>
      <c r="B62" s="285"/>
      <c r="C62" s="293" t="s">
        <v>33</v>
      </c>
      <c r="D62" s="291"/>
      <c r="E62" s="291"/>
      <c r="F62" s="291"/>
      <c r="G62" s="291"/>
      <c r="H62" s="291"/>
      <c r="I62" s="292"/>
      <c r="J62" s="224"/>
      <c r="K62" s="224"/>
      <c r="L62" s="111" t="s">
        <v>152</v>
      </c>
      <c r="M62" s="83"/>
      <c r="N62" s="197">
        <f t="shared" si="7"/>
        <v>0</v>
      </c>
      <c r="O62" s="86"/>
    </row>
    <row r="63" spans="1:15" ht="18" customHeight="1">
      <c r="A63" s="283"/>
      <c r="B63" s="285"/>
      <c r="C63" s="293" t="s">
        <v>34</v>
      </c>
      <c r="D63" s="291"/>
      <c r="E63" s="291"/>
      <c r="F63" s="291"/>
      <c r="G63" s="291"/>
      <c r="H63" s="291"/>
      <c r="I63" s="292"/>
      <c r="J63" s="224"/>
      <c r="K63" s="224"/>
      <c r="L63" s="111" t="s">
        <v>152</v>
      </c>
      <c r="M63" s="83"/>
      <c r="N63" s="197">
        <f t="shared" si="7"/>
        <v>0</v>
      </c>
      <c r="O63" s="86"/>
    </row>
    <row r="64" spans="1:15" ht="18" customHeight="1">
      <c r="A64" s="284"/>
      <c r="B64" s="286"/>
      <c r="C64" s="295" t="s">
        <v>117</v>
      </c>
      <c r="D64" s="296"/>
      <c r="E64" s="296"/>
      <c r="F64" s="296"/>
      <c r="G64" s="296"/>
      <c r="H64" s="296"/>
      <c r="I64" s="297"/>
      <c r="J64" s="31"/>
      <c r="K64" s="25"/>
      <c r="L64" s="112" t="s">
        <v>152</v>
      </c>
      <c r="M64" s="100"/>
      <c r="N64" s="209">
        <f t="shared" si="7"/>
        <v>0</v>
      </c>
      <c r="O64" s="101"/>
    </row>
    <row r="65" spans="1:15" ht="18" customHeight="1">
      <c r="A65" s="317" t="s">
        <v>38</v>
      </c>
      <c r="B65" s="320" t="s">
        <v>120</v>
      </c>
      <c r="C65" s="322" t="s">
        <v>172</v>
      </c>
      <c r="D65" s="323"/>
      <c r="E65" s="323"/>
      <c r="F65" s="323"/>
      <c r="G65" s="323"/>
      <c r="H65" s="63" t="s">
        <v>157</v>
      </c>
      <c r="I65" s="11" t="s">
        <v>121</v>
      </c>
      <c r="J65" s="225">
        <v>200</v>
      </c>
      <c r="K65" s="225">
        <v>2</v>
      </c>
      <c r="L65" s="108" t="s">
        <v>154</v>
      </c>
      <c r="M65" s="115">
        <v>0</v>
      </c>
      <c r="N65" s="212">
        <f t="shared" si="7"/>
        <v>0</v>
      </c>
      <c r="O65" s="116"/>
    </row>
    <row r="66" spans="1:15" ht="18" customHeight="1">
      <c r="A66" s="318"/>
      <c r="B66" s="265"/>
      <c r="C66" s="324" t="s">
        <v>162</v>
      </c>
      <c r="D66" s="324"/>
      <c r="E66" s="324"/>
      <c r="F66" s="324"/>
      <c r="G66" s="324"/>
      <c r="H66" s="63" t="s">
        <v>157</v>
      </c>
      <c r="I66" s="13" t="s">
        <v>121</v>
      </c>
      <c r="J66" s="224"/>
      <c r="K66" s="224"/>
      <c r="L66" s="111" t="s">
        <v>154</v>
      </c>
      <c r="M66" s="83"/>
      <c r="N66" s="197">
        <f t="shared" si="7"/>
        <v>0</v>
      </c>
      <c r="O66" s="86"/>
    </row>
    <row r="67" spans="1:15" ht="18" customHeight="1">
      <c r="A67" s="319"/>
      <c r="B67" s="321"/>
      <c r="C67" s="325" t="s">
        <v>162</v>
      </c>
      <c r="D67" s="325"/>
      <c r="E67" s="325"/>
      <c r="F67" s="325"/>
      <c r="G67" s="325"/>
      <c r="H67" s="63" t="s">
        <v>157</v>
      </c>
      <c r="I67" s="32" t="s">
        <v>121</v>
      </c>
      <c r="J67" s="31"/>
      <c r="K67" s="31"/>
      <c r="L67" s="112" t="s">
        <v>154</v>
      </c>
      <c r="M67" s="117"/>
      <c r="N67" s="213">
        <f t="shared" si="7"/>
        <v>0</v>
      </c>
      <c r="O67" s="118"/>
    </row>
    <row r="68" spans="1:15" ht="18" customHeight="1" thickBot="1">
      <c r="A68" s="59" t="s">
        <v>108</v>
      </c>
      <c r="B68" s="60"/>
      <c r="C68" s="60"/>
      <c r="D68" s="60"/>
      <c r="E68" s="60"/>
      <c r="F68" s="60"/>
      <c r="G68" s="60"/>
      <c r="H68" s="60"/>
      <c r="I68" s="60"/>
      <c r="J68" s="26"/>
      <c r="K68" s="26"/>
      <c r="L68" s="26"/>
      <c r="M68" s="102"/>
      <c r="N68" s="214">
        <f>SUM(N48:N67)</f>
        <v>4780</v>
      </c>
      <c r="O68" s="103"/>
    </row>
    <row r="69" spans="1:15" ht="18" customHeight="1">
      <c r="A69" s="27" t="s">
        <v>148</v>
      </c>
      <c r="B69" s="221" t="s">
        <v>78</v>
      </c>
      <c r="C69" s="282" t="s">
        <v>75</v>
      </c>
      <c r="D69" s="268"/>
      <c r="E69" s="268"/>
      <c r="F69" s="268"/>
      <c r="G69" s="268"/>
      <c r="H69" s="268"/>
      <c r="I69" s="268"/>
      <c r="J69" s="305" t="s">
        <v>76</v>
      </c>
      <c r="K69" s="282"/>
      <c r="L69" s="222" t="s">
        <v>151</v>
      </c>
      <c r="M69" s="104" t="s">
        <v>94</v>
      </c>
      <c r="N69" s="207" t="s">
        <v>22</v>
      </c>
      <c r="O69" s="105" t="s">
        <v>0</v>
      </c>
    </row>
    <row r="70" spans="1:15" ht="18" customHeight="1">
      <c r="A70" s="61" t="s">
        <v>39</v>
      </c>
      <c r="B70" s="62" t="s">
        <v>88</v>
      </c>
      <c r="C70" s="62"/>
      <c r="D70" s="62"/>
      <c r="E70" s="62"/>
      <c r="F70" s="62"/>
      <c r="G70" s="62"/>
      <c r="H70" s="62"/>
      <c r="I70" s="62"/>
      <c r="J70" s="28"/>
      <c r="K70" s="28"/>
      <c r="L70" s="28"/>
      <c r="M70" s="106"/>
      <c r="N70" s="208"/>
      <c r="O70" s="107"/>
    </row>
    <row r="71" spans="1:15" ht="18" customHeight="1">
      <c r="A71" s="64" t="s">
        <v>40</v>
      </c>
      <c r="B71" s="228" t="s">
        <v>87</v>
      </c>
      <c r="C71" s="306" t="s">
        <v>122</v>
      </c>
      <c r="D71" s="307"/>
      <c r="E71" s="307"/>
      <c r="F71" s="307"/>
      <c r="G71" s="307"/>
      <c r="H71" s="307"/>
      <c r="I71" s="308"/>
      <c r="J71" s="309"/>
      <c r="K71" s="310"/>
      <c r="L71" s="113" t="s">
        <v>155</v>
      </c>
      <c r="M71" s="98"/>
      <c r="N71" s="215">
        <f>J71*M71</f>
        <v>0</v>
      </c>
      <c r="O71" s="116"/>
    </row>
    <row r="72" spans="1:15" ht="18" customHeight="1">
      <c r="A72" s="65" t="s">
        <v>41</v>
      </c>
      <c r="B72" s="24" t="s">
        <v>71</v>
      </c>
      <c r="C72" s="311" t="s">
        <v>123</v>
      </c>
      <c r="D72" s="312"/>
      <c r="E72" s="312"/>
      <c r="F72" s="312"/>
      <c r="G72" s="312"/>
      <c r="H72" s="312"/>
      <c r="I72" s="313"/>
      <c r="J72" s="314"/>
      <c r="K72" s="315"/>
      <c r="L72" s="111" t="s">
        <v>28</v>
      </c>
      <c r="M72" s="83"/>
      <c r="N72" s="215">
        <f t="shared" ref="N72:N81" si="8">J72*M72</f>
        <v>0</v>
      </c>
      <c r="O72" s="86"/>
    </row>
    <row r="73" spans="1:15" ht="18" customHeight="1">
      <c r="A73" s="65" t="s">
        <v>43</v>
      </c>
      <c r="B73" s="264" t="s">
        <v>42</v>
      </c>
      <c r="C73" s="316" t="s">
        <v>181</v>
      </c>
      <c r="D73" s="312"/>
      <c r="E73" s="312"/>
      <c r="F73" s="312"/>
      <c r="G73" s="312"/>
      <c r="H73" s="312"/>
      <c r="I73" s="313"/>
      <c r="J73" s="314"/>
      <c r="K73" s="315"/>
      <c r="L73" s="111" t="s">
        <v>28</v>
      </c>
      <c r="M73" s="83"/>
      <c r="N73" s="237">
        <f t="shared" si="8"/>
        <v>0</v>
      </c>
      <c r="O73" s="86"/>
    </row>
    <row r="74" spans="1:15" ht="18" customHeight="1">
      <c r="A74" s="65" t="s">
        <v>46</v>
      </c>
      <c r="B74" s="265"/>
      <c r="C74" s="316" t="s">
        <v>182</v>
      </c>
      <c r="D74" s="312"/>
      <c r="E74" s="312"/>
      <c r="F74" s="312"/>
      <c r="G74" s="312"/>
      <c r="H74" s="312"/>
      <c r="I74" s="313"/>
      <c r="J74" s="314"/>
      <c r="K74" s="315"/>
      <c r="L74" s="111" t="s">
        <v>28</v>
      </c>
      <c r="M74" s="83"/>
      <c r="N74" s="237">
        <f t="shared" si="8"/>
        <v>0</v>
      </c>
      <c r="O74" s="86"/>
    </row>
    <row r="75" spans="1:15" ht="18" customHeight="1">
      <c r="A75" s="65" t="s">
        <v>47</v>
      </c>
      <c r="B75" s="265"/>
      <c r="C75" s="316" t="s">
        <v>183</v>
      </c>
      <c r="D75" s="312"/>
      <c r="E75" s="312"/>
      <c r="F75" s="312"/>
      <c r="G75" s="312"/>
      <c r="H75" s="312"/>
      <c r="I75" s="313"/>
      <c r="J75" s="314"/>
      <c r="K75" s="315"/>
      <c r="L75" s="111" t="s">
        <v>28</v>
      </c>
      <c r="M75" s="83"/>
      <c r="N75" s="237">
        <f t="shared" si="8"/>
        <v>0</v>
      </c>
      <c r="O75" s="86"/>
    </row>
    <row r="76" spans="1:15" ht="18" customHeight="1">
      <c r="A76" s="65" t="s">
        <v>48</v>
      </c>
      <c r="B76" s="266"/>
      <c r="C76" s="316" t="s">
        <v>185</v>
      </c>
      <c r="D76" s="312"/>
      <c r="E76" s="312"/>
      <c r="F76" s="312"/>
      <c r="G76" s="312"/>
      <c r="H76" s="312"/>
      <c r="I76" s="313"/>
      <c r="J76" s="314"/>
      <c r="K76" s="315"/>
      <c r="L76" s="170" t="s">
        <v>184</v>
      </c>
      <c r="M76" s="171"/>
      <c r="N76" s="237">
        <f t="shared" si="8"/>
        <v>0</v>
      </c>
      <c r="O76" s="172"/>
    </row>
    <row r="77" spans="1:15" ht="18" customHeight="1">
      <c r="A77" s="65" t="s">
        <v>50</v>
      </c>
      <c r="B77" s="257" t="s">
        <v>220</v>
      </c>
      <c r="C77" s="311"/>
      <c r="D77" s="312"/>
      <c r="E77" s="312"/>
      <c r="F77" s="312"/>
      <c r="G77" s="312"/>
      <c r="H77" s="312"/>
      <c r="I77" s="313"/>
      <c r="J77" s="314">
        <v>4</v>
      </c>
      <c r="K77" s="315"/>
      <c r="L77" s="111" t="s">
        <v>45</v>
      </c>
      <c r="M77" s="83">
        <v>300</v>
      </c>
      <c r="N77" s="215">
        <f t="shared" si="8"/>
        <v>1200</v>
      </c>
      <c r="O77" s="86"/>
    </row>
    <row r="78" spans="1:15" ht="18" customHeight="1">
      <c r="A78" s="65" t="s">
        <v>53</v>
      </c>
      <c r="B78" s="257" t="s">
        <v>221</v>
      </c>
      <c r="C78" s="311"/>
      <c r="D78" s="312"/>
      <c r="E78" s="312"/>
      <c r="F78" s="312"/>
      <c r="G78" s="312"/>
      <c r="H78" s="312"/>
      <c r="I78" s="313"/>
      <c r="J78" s="314">
        <v>2</v>
      </c>
      <c r="K78" s="315"/>
      <c r="L78" s="170" t="s">
        <v>222</v>
      </c>
      <c r="M78" s="83">
        <f>436/2</f>
        <v>218</v>
      </c>
      <c r="N78" s="215">
        <f t="shared" si="8"/>
        <v>436</v>
      </c>
      <c r="O78" s="86"/>
    </row>
    <row r="79" spans="1:15" ht="18" customHeight="1">
      <c r="A79" s="65" t="s">
        <v>55</v>
      </c>
      <c r="B79" s="257" t="s">
        <v>223</v>
      </c>
      <c r="C79" s="311"/>
      <c r="D79" s="312"/>
      <c r="E79" s="312"/>
      <c r="F79" s="312"/>
      <c r="G79" s="312"/>
      <c r="H79" s="312"/>
      <c r="I79" s="313"/>
      <c r="J79" s="314">
        <v>22</v>
      </c>
      <c r="K79" s="315"/>
      <c r="L79" s="111" t="s">
        <v>45</v>
      </c>
      <c r="M79" s="83">
        <v>15</v>
      </c>
      <c r="N79" s="215">
        <f t="shared" si="8"/>
        <v>330</v>
      </c>
      <c r="O79" s="86"/>
    </row>
    <row r="80" spans="1:15" ht="18" customHeight="1">
      <c r="A80" s="65" t="s">
        <v>56</v>
      </c>
      <c r="B80" s="24" t="s">
        <v>44</v>
      </c>
      <c r="C80" s="311"/>
      <c r="D80" s="312"/>
      <c r="E80" s="312"/>
      <c r="F80" s="312"/>
      <c r="G80" s="312"/>
      <c r="H80" s="312"/>
      <c r="I80" s="313"/>
      <c r="J80" s="314">
        <v>6</v>
      </c>
      <c r="K80" s="315"/>
      <c r="L80" s="111" t="s">
        <v>45</v>
      </c>
      <c r="M80" s="83">
        <v>50</v>
      </c>
      <c r="N80" s="215">
        <f t="shared" si="8"/>
        <v>300</v>
      </c>
      <c r="O80" s="86"/>
    </row>
    <row r="81" spans="1:15" ht="18" customHeight="1">
      <c r="A81" s="66" t="s">
        <v>89</v>
      </c>
      <c r="B81" s="33" t="s">
        <v>72</v>
      </c>
      <c r="C81" s="346"/>
      <c r="D81" s="347"/>
      <c r="E81" s="347"/>
      <c r="F81" s="347"/>
      <c r="G81" s="347"/>
      <c r="H81" s="347"/>
      <c r="I81" s="348"/>
      <c r="J81" s="349"/>
      <c r="K81" s="350"/>
      <c r="L81" s="112" t="s">
        <v>83</v>
      </c>
      <c r="M81" s="117"/>
      <c r="N81" s="205">
        <f t="shared" si="8"/>
        <v>0</v>
      </c>
      <c r="O81" s="118"/>
    </row>
    <row r="82" spans="1:15" ht="18" customHeight="1" thickBot="1">
      <c r="A82" s="59" t="s">
        <v>108</v>
      </c>
      <c r="B82" s="60"/>
      <c r="C82" s="60"/>
      <c r="D82" s="60"/>
      <c r="E82" s="60"/>
      <c r="F82" s="60"/>
      <c r="G82" s="60"/>
      <c r="H82" s="60"/>
      <c r="I82" s="60"/>
      <c r="J82" s="26"/>
      <c r="K82" s="26"/>
      <c r="L82" s="26"/>
      <c r="M82" s="102"/>
      <c r="N82" s="206">
        <f>SUM(N71:N81)</f>
        <v>2266</v>
      </c>
      <c r="O82" s="103"/>
    </row>
    <row r="83" spans="1:15" ht="18" customHeight="1">
      <c r="A83" s="27" t="s">
        <v>148</v>
      </c>
      <c r="B83" s="221" t="s">
        <v>78</v>
      </c>
      <c r="C83" s="282" t="s">
        <v>75</v>
      </c>
      <c r="D83" s="268"/>
      <c r="E83" s="268"/>
      <c r="F83" s="268"/>
      <c r="G83" s="268"/>
      <c r="H83" s="268"/>
      <c r="I83" s="268"/>
      <c r="J83" s="221" t="s">
        <v>57</v>
      </c>
      <c r="K83" s="221" t="s">
        <v>58</v>
      </c>
      <c r="L83" s="222" t="s">
        <v>151</v>
      </c>
      <c r="M83" s="104" t="s">
        <v>94</v>
      </c>
      <c r="N83" s="207" t="s">
        <v>22</v>
      </c>
      <c r="O83" s="105" t="s">
        <v>0</v>
      </c>
    </row>
    <row r="84" spans="1:15" ht="18" customHeight="1">
      <c r="A84" s="55" t="s">
        <v>124</v>
      </c>
      <c r="B84" s="56" t="s">
        <v>146</v>
      </c>
      <c r="C84" s="56"/>
      <c r="D84" s="56"/>
      <c r="E84" s="56"/>
      <c r="F84" s="56"/>
      <c r="G84" s="56"/>
      <c r="H84" s="56"/>
      <c r="I84" s="56"/>
      <c r="J84" s="232"/>
      <c r="K84" s="232"/>
      <c r="L84" s="232"/>
      <c r="M84" s="95"/>
      <c r="N84" s="201"/>
      <c r="O84" s="96"/>
    </row>
    <row r="85" spans="1:15" ht="18" customHeight="1">
      <c r="A85" s="173" t="s">
        <v>59</v>
      </c>
      <c r="B85" s="37" t="s">
        <v>125</v>
      </c>
      <c r="C85" s="351" t="s">
        <v>187</v>
      </c>
      <c r="D85" s="344"/>
      <c r="E85" s="344"/>
      <c r="F85" s="344"/>
      <c r="G85" s="344"/>
      <c r="H85" s="344"/>
      <c r="I85" s="344"/>
      <c r="J85" s="223">
        <v>14</v>
      </c>
      <c r="K85" s="223">
        <v>1</v>
      </c>
      <c r="L85" s="235" t="s">
        <v>19</v>
      </c>
      <c r="M85" s="151">
        <v>450</v>
      </c>
      <c r="N85" s="195">
        <f>J85*K85*M85</f>
        <v>6300</v>
      </c>
      <c r="O85" s="152"/>
    </row>
    <row r="86" spans="1:15" ht="18" customHeight="1">
      <c r="A86" s="173" t="s">
        <v>60</v>
      </c>
      <c r="B86" s="37" t="s">
        <v>92</v>
      </c>
      <c r="C86" s="344"/>
      <c r="D86" s="344"/>
      <c r="E86" s="344"/>
      <c r="F86" s="344"/>
      <c r="G86" s="344"/>
      <c r="H86" s="344"/>
      <c r="I86" s="344"/>
      <c r="J86" s="223"/>
      <c r="K86" s="223"/>
      <c r="L86" s="235" t="s">
        <v>19</v>
      </c>
      <c r="M86" s="151"/>
      <c r="N86" s="195">
        <f t="shared" ref="N86:N88" si="9">J86*K86*M86</f>
        <v>0</v>
      </c>
      <c r="O86" s="152"/>
    </row>
    <row r="87" spans="1:15" ht="18" customHeight="1">
      <c r="A87" s="173" t="s">
        <v>84</v>
      </c>
      <c r="B87" s="37" t="s">
        <v>90</v>
      </c>
      <c r="C87" s="344"/>
      <c r="D87" s="344"/>
      <c r="E87" s="344"/>
      <c r="F87" s="344"/>
      <c r="G87" s="344"/>
      <c r="H87" s="344"/>
      <c r="I87" s="344"/>
      <c r="J87" s="223"/>
      <c r="K87" s="223"/>
      <c r="L87" s="235" t="s">
        <v>19</v>
      </c>
      <c r="M87" s="151"/>
      <c r="N87" s="195">
        <f t="shared" si="9"/>
        <v>0</v>
      </c>
      <c r="O87" s="152"/>
    </row>
    <row r="88" spans="1:15" ht="18" customHeight="1">
      <c r="A88" s="173" t="s">
        <v>91</v>
      </c>
      <c r="B88" s="37" t="s">
        <v>73</v>
      </c>
      <c r="C88" s="345" t="s">
        <v>188</v>
      </c>
      <c r="D88" s="344"/>
      <c r="E88" s="344"/>
      <c r="F88" s="344"/>
      <c r="G88" s="344"/>
      <c r="H88" s="344"/>
      <c r="I88" s="344"/>
      <c r="J88" s="223">
        <v>18</v>
      </c>
      <c r="K88" s="223">
        <v>1</v>
      </c>
      <c r="L88" s="235" t="s">
        <v>19</v>
      </c>
      <c r="M88" s="151">
        <v>500</v>
      </c>
      <c r="N88" s="195">
        <f t="shared" si="9"/>
        <v>9000</v>
      </c>
      <c r="O88" s="152"/>
    </row>
    <row r="89" spans="1:15" ht="18" customHeight="1">
      <c r="A89" s="61" t="s">
        <v>108</v>
      </c>
      <c r="B89" s="62"/>
      <c r="C89" s="62"/>
      <c r="D89" s="62"/>
      <c r="E89" s="62"/>
      <c r="F89" s="62"/>
      <c r="G89" s="62"/>
      <c r="H89" s="62"/>
      <c r="I89" s="62"/>
      <c r="J89" s="28"/>
      <c r="K89" s="28"/>
      <c r="L89" s="28"/>
      <c r="M89" s="106"/>
      <c r="N89" s="208">
        <f>SUM(N85:N88)</f>
        <v>15300</v>
      </c>
      <c r="O89" s="107"/>
    </row>
    <row r="90" spans="1:15" ht="18" customHeight="1" thickBot="1">
      <c r="A90" s="67" t="s">
        <v>126</v>
      </c>
      <c r="B90" s="68"/>
      <c r="C90" s="68"/>
      <c r="D90" s="68"/>
      <c r="E90" s="68"/>
      <c r="F90" s="68"/>
      <c r="G90" s="68"/>
      <c r="H90" s="68"/>
      <c r="I90" s="68"/>
      <c r="J90" s="35"/>
      <c r="K90" s="35"/>
      <c r="L90" s="35"/>
      <c r="M90" s="119"/>
      <c r="N90" s="216">
        <f>SUM(N34,N45,N68,N82,N89)</f>
        <v>29932</v>
      </c>
      <c r="O90" s="120"/>
    </row>
    <row r="91" spans="1:15" ht="18" customHeight="1">
      <c r="A91" s="27" t="s">
        <v>148</v>
      </c>
      <c r="B91" s="221" t="s">
        <v>78</v>
      </c>
      <c r="C91" s="282" t="s">
        <v>75</v>
      </c>
      <c r="D91" s="268"/>
      <c r="E91" s="268"/>
      <c r="F91" s="268"/>
      <c r="G91" s="268"/>
      <c r="H91" s="268"/>
      <c r="I91" s="268"/>
      <c r="J91" s="305" t="s">
        <v>76</v>
      </c>
      <c r="K91" s="282"/>
      <c r="L91" s="222" t="s">
        <v>151</v>
      </c>
      <c r="M91" s="104" t="s">
        <v>94</v>
      </c>
      <c r="N91" s="207" t="s">
        <v>22</v>
      </c>
      <c r="O91" s="105" t="s">
        <v>0</v>
      </c>
    </row>
    <row r="92" spans="1:15" ht="18" customHeight="1">
      <c r="A92" s="36" t="s">
        <v>127</v>
      </c>
      <c r="B92" s="56" t="s">
        <v>61</v>
      </c>
      <c r="C92" s="56"/>
      <c r="D92" s="56"/>
      <c r="E92" s="56"/>
      <c r="F92" s="56"/>
      <c r="G92" s="56"/>
      <c r="H92" s="56"/>
      <c r="I92" s="56"/>
      <c r="J92" s="232"/>
      <c r="K92" s="232"/>
      <c r="L92" s="232"/>
      <c r="M92" s="95"/>
      <c r="N92" s="201"/>
      <c r="O92" s="96"/>
    </row>
    <row r="93" spans="1:15" ht="18" customHeight="1">
      <c r="A93" s="2" t="s">
        <v>62</v>
      </c>
      <c r="B93" s="37" t="s">
        <v>61</v>
      </c>
      <c r="C93" s="332" t="s">
        <v>128</v>
      </c>
      <c r="D93" s="333"/>
      <c r="E93" s="333"/>
      <c r="F93" s="333"/>
      <c r="G93" s="333"/>
      <c r="H93" s="333"/>
      <c r="I93" s="334"/>
      <c r="J93" s="329">
        <f>N90</f>
        <v>29932</v>
      </c>
      <c r="K93" s="330"/>
      <c r="L93" s="121"/>
      <c r="M93" s="122">
        <v>0.08</v>
      </c>
      <c r="N93" s="205">
        <f>J93*M93</f>
        <v>2394.56</v>
      </c>
      <c r="O93" s="123"/>
    </row>
    <row r="94" spans="1:15" ht="18" customHeight="1" thickBot="1">
      <c r="A94" s="69" t="s">
        <v>108</v>
      </c>
      <c r="B94" s="70"/>
      <c r="C94" s="70"/>
      <c r="D94" s="70"/>
      <c r="E94" s="70"/>
      <c r="F94" s="70"/>
      <c r="G94" s="70"/>
      <c r="H94" s="70"/>
      <c r="I94" s="70"/>
      <c r="J94" s="38"/>
      <c r="K94" s="38"/>
      <c r="L94" s="38"/>
      <c r="M94" s="124"/>
      <c r="N94" s="217">
        <f>SUM(N93:N93)</f>
        <v>2394.56</v>
      </c>
      <c r="O94" s="125"/>
    </row>
    <row r="95" spans="1:15" ht="18" customHeight="1">
      <c r="A95" s="27" t="s">
        <v>148</v>
      </c>
      <c r="B95" s="221" t="s">
        <v>78</v>
      </c>
      <c r="C95" s="282" t="s">
        <v>75</v>
      </c>
      <c r="D95" s="268"/>
      <c r="E95" s="268"/>
      <c r="F95" s="268"/>
      <c r="G95" s="268"/>
      <c r="H95" s="268"/>
      <c r="I95" s="268"/>
      <c r="J95" s="221" t="s">
        <v>57</v>
      </c>
      <c r="K95" s="221" t="s">
        <v>58</v>
      </c>
      <c r="L95" s="222" t="s">
        <v>151</v>
      </c>
      <c r="M95" s="104" t="s">
        <v>94</v>
      </c>
      <c r="N95" s="207" t="s">
        <v>22</v>
      </c>
      <c r="O95" s="105" t="s">
        <v>0</v>
      </c>
    </row>
    <row r="96" spans="1:15" ht="18" customHeight="1">
      <c r="A96" s="36" t="s">
        <v>129</v>
      </c>
      <c r="B96" s="56" t="s">
        <v>130</v>
      </c>
      <c r="C96" s="56"/>
      <c r="D96" s="56"/>
      <c r="E96" s="56"/>
      <c r="F96" s="56"/>
      <c r="G96" s="56"/>
      <c r="H96" s="56"/>
      <c r="I96" s="56"/>
      <c r="J96" s="232"/>
      <c r="K96" s="232"/>
      <c r="L96" s="232"/>
      <c r="M96" s="95"/>
      <c r="N96" s="201"/>
      <c r="O96" s="96"/>
    </row>
    <row r="97" spans="1:15" ht="18" customHeight="1">
      <c r="A97" s="2" t="s">
        <v>63</v>
      </c>
      <c r="B97" s="37" t="s">
        <v>131</v>
      </c>
      <c r="C97" s="332" t="s">
        <v>64</v>
      </c>
      <c r="D97" s="333"/>
      <c r="E97" s="333"/>
      <c r="F97" s="333"/>
      <c r="G97" s="333"/>
      <c r="H97" s="333"/>
      <c r="I97" s="334"/>
      <c r="J97" s="223">
        <v>5</v>
      </c>
      <c r="K97" s="223">
        <v>5</v>
      </c>
      <c r="L97" s="121" t="s">
        <v>19</v>
      </c>
      <c r="M97" s="126">
        <v>1400</v>
      </c>
      <c r="N97" s="236">
        <f>J97*K97*M97</f>
        <v>35000</v>
      </c>
      <c r="O97" s="169" t="s">
        <v>180</v>
      </c>
    </row>
    <row r="98" spans="1:15" ht="18" customHeight="1" thickBot="1">
      <c r="A98" s="69" t="s">
        <v>108</v>
      </c>
      <c r="B98" s="70"/>
      <c r="C98" s="70"/>
      <c r="D98" s="70"/>
      <c r="E98" s="70"/>
      <c r="F98" s="70"/>
      <c r="G98" s="70"/>
      <c r="H98" s="70"/>
      <c r="I98" s="70"/>
      <c r="J98" s="38"/>
      <c r="K98" s="38"/>
      <c r="L98" s="38"/>
      <c r="M98" s="124"/>
      <c r="N98" s="217">
        <f>SUM(N97:N97)</f>
        <v>35000</v>
      </c>
      <c r="O98" s="125"/>
    </row>
    <row r="99" spans="1:15" ht="18" customHeight="1">
      <c r="A99" s="27" t="s">
        <v>148</v>
      </c>
      <c r="B99" s="221" t="s">
        <v>78</v>
      </c>
      <c r="C99" s="305" t="s">
        <v>75</v>
      </c>
      <c r="D99" s="335"/>
      <c r="E99" s="335"/>
      <c r="F99" s="335"/>
      <c r="G99" s="282"/>
      <c r="H99" s="221" t="s">
        <v>132</v>
      </c>
      <c r="I99" s="221" t="s">
        <v>133</v>
      </c>
      <c r="J99" s="305" t="s">
        <v>57</v>
      </c>
      <c r="K99" s="282"/>
      <c r="L99" s="222" t="s">
        <v>151</v>
      </c>
      <c r="M99" s="104" t="s">
        <v>94</v>
      </c>
      <c r="N99" s="207" t="s">
        <v>22</v>
      </c>
      <c r="O99" s="105" t="s">
        <v>0</v>
      </c>
    </row>
    <row r="100" spans="1:15" ht="18" customHeight="1">
      <c r="A100" s="55" t="s">
        <v>65</v>
      </c>
      <c r="B100" s="56" t="s">
        <v>66</v>
      </c>
      <c r="C100" s="56"/>
      <c r="D100" s="56"/>
      <c r="E100" s="56"/>
      <c r="F100" s="56"/>
      <c r="G100" s="56"/>
      <c r="H100" s="56"/>
      <c r="I100" s="56"/>
      <c r="J100" s="232"/>
      <c r="K100" s="232"/>
      <c r="L100" s="232"/>
      <c r="M100" s="95"/>
      <c r="N100" s="201"/>
      <c r="O100" s="96"/>
    </row>
    <row r="101" spans="1:15" ht="18" customHeight="1">
      <c r="A101" s="226" t="s">
        <v>67</v>
      </c>
      <c r="B101" s="40" t="s">
        <v>134</v>
      </c>
      <c r="C101" s="336" t="s">
        <v>173</v>
      </c>
      <c r="D101" s="337"/>
      <c r="E101" s="337"/>
      <c r="F101" s="337"/>
      <c r="G101" s="337"/>
      <c r="H101" s="63" t="s">
        <v>158</v>
      </c>
      <c r="I101" s="63" t="s">
        <v>159</v>
      </c>
      <c r="J101" s="338">
        <v>1</v>
      </c>
      <c r="K101" s="338"/>
      <c r="L101" s="81" t="s">
        <v>77</v>
      </c>
      <c r="M101" s="115">
        <v>2750</v>
      </c>
      <c r="N101" s="242">
        <f>J101*M101</f>
        <v>2750</v>
      </c>
      <c r="O101" s="116" t="s">
        <v>163</v>
      </c>
    </row>
    <row r="102" spans="1:15" ht="18" customHeight="1">
      <c r="A102" s="227" t="s">
        <v>136</v>
      </c>
      <c r="B102" s="34" t="s">
        <v>137</v>
      </c>
      <c r="C102" s="324" t="s">
        <v>135</v>
      </c>
      <c r="D102" s="324"/>
      <c r="E102" s="324"/>
      <c r="F102" s="324"/>
      <c r="G102" s="324"/>
      <c r="H102" s="58"/>
      <c r="I102" s="58"/>
      <c r="J102" s="331"/>
      <c r="K102" s="331"/>
      <c r="L102" s="82" t="s">
        <v>77</v>
      </c>
      <c r="M102" s="83"/>
      <c r="N102" s="197">
        <f t="shared" ref="N102:N104" si="10">J102*M102</f>
        <v>0</v>
      </c>
      <c r="O102" s="86"/>
    </row>
    <row r="103" spans="1:15" ht="18" customHeight="1">
      <c r="A103" s="227" t="s">
        <v>138</v>
      </c>
      <c r="B103" s="34" t="s">
        <v>139</v>
      </c>
      <c r="C103" s="324" t="s">
        <v>135</v>
      </c>
      <c r="D103" s="324"/>
      <c r="E103" s="324"/>
      <c r="F103" s="324"/>
      <c r="G103" s="324"/>
      <c r="H103" s="58"/>
      <c r="I103" s="58"/>
      <c r="J103" s="331"/>
      <c r="K103" s="331"/>
      <c r="L103" s="82" t="s">
        <v>77</v>
      </c>
      <c r="M103" s="83"/>
      <c r="N103" s="197">
        <f t="shared" si="10"/>
        <v>0</v>
      </c>
      <c r="O103" s="86"/>
    </row>
    <row r="104" spans="1:15" ht="18" customHeight="1">
      <c r="A104" s="227" t="s">
        <v>140</v>
      </c>
      <c r="B104" s="34" t="s">
        <v>141</v>
      </c>
      <c r="C104" s="324" t="s">
        <v>135</v>
      </c>
      <c r="D104" s="324"/>
      <c r="E104" s="324"/>
      <c r="F104" s="324"/>
      <c r="G104" s="324"/>
      <c r="H104" s="58"/>
      <c r="I104" s="58"/>
      <c r="J104" s="331"/>
      <c r="K104" s="331"/>
      <c r="L104" s="82" t="s">
        <v>77</v>
      </c>
      <c r="M104" s="83"/>
      <c r="N104" s="197">
        <f t="shared" si="10"/>
        <v>0</v>
      </c>
      <c r="O104" s="86"/>
    </row>
    <row r="105" spans="1:15" ht="18" customHeight="1">
      <c r="A105" s="230"/>
      <c r="B105" s="41" t="s">
        <v>61</v>
      </c>
      <c r="C105" s="343" t="s">
        <v>142</v>
      </c>
      <c r="D105" s="343"/>
      <c r="E105" s="343"/>
      <c r="F105" s="343"/>
      <c r="G105" s="343"/>
      <c r="H105" s="343"/>
      <c r="I105" s="343"/>
      <c r="J105" s="343"/>
      <c r="K105" s="343"/>
      <c r="L105" s="343"/>
      <c r="M105" s="127">
        <v>0.03</v>
      </c>
      <c r="N105" s="240">
        <f>SUM(N101,N104)*M105</f>
        <v>82.5</v>
      </c>
      <c r="O105" s="101"/>
    </row>
    <row r="106" spans="1:15" ht="18" customHeight="1" thickBot="1">
      <c r="A106" s="69" t="s">
        <v>108</v>
      </c>
      <c r="B106" s="70"/>
      <c r="C106" s="70"/>
      <c r="D106" s="70"/>
      <c r="E106" s="70"/>
      <c r="F106" s="70"/>
      <c r="G106" s="70"/>
      <c r="H106" s="70"/>
      <c r="I106" s="70"/>
      <c r="J106" s="38"/>
      <c r="K106" s="38"/>
      <c r="L106" s="38"/>
      <c r="M106" s="124"/>
      <c r="N106" s="217">
        <f>SUM(N101:N105)</f>
        <v>2832.5</v>
      </c>
      <c r="O106" s="125"/>
    </row>
    <row r="107" spans="1:15" ht="18" customHeight="1">
      <c r="A107" s="27" t="s">
        <v>148</v>
      </c>
      <c r="B107" s="221" t="s">
        <v>78</v>
      </c>
      <c r="C107" s="282" t="s">
        <v>75</v>
      </c>
      <c r="D107" s="268"/>
      <c r="E107" s="268"/>
      <c r="F107" s="268"/>
      <c r="G107" s="268"/>
      <c r="H107" s="268"/>
      <c r="I107" s="268"/>
      <c r="J107" s="305" t="s">
        <v>76</v>
      </c>
      <c r="K107" s="282"/>
      <c r="L107" s="222" t="s">
        <v>151</v>
      </c>
      <c r="M107" s="104" t="s">
        <v>94</v>
      </c>
      <c r="N107" s="207" t="s">
        <v>22</v>
      </c>
      <c r="O107" s="105" t="s">
        <v>0</v>
      </c>
    </row>
    <row r="108" spans="1:15" ht="18" customHeight="1">
      <c r="A108" s="36" t="s">
        <v>68</v>
      </c>
      <c r="B108" s="56" t="s">
        <v>69</v>
      </c>
      <c r="C108" s="56"/>
      <c r="D108" s="56"/>
      <c r="E108" s="56"/>
      <c r="F108" s="56"/>
      <c r="G108" s="56"/>
      <c r="H108" s="56"/>
      <c r="I108" s="56"/>
      <c r="J108" s="232"/>
      <c r="K108" s="232"/>
      <c r="L108" s="232"/>
      <c r="M108" s="95"/>
      <c r="N108" s="201"/>
      <c r="O108" s="96"/>
    </row>
    <row r="109" spans="1:15" ht="18" customHeight="1">
      <c r="A109" s="2" t="s">
        <v>70</v>
      </c>
      <c r="B109" s="37" t="s">
        <v>69</v>
      </c>
      <c r="C109" s="326"/>
      <c r="D109" s="327"/>
      <c r="E109" s="327"/>
      <c r="F109" s="327"/>
      <c r="G109" s="327"/>
      <c r="H109" s="327"/>
      <c r="I109" s="328"/>
      <c r="J109" s="329">
        <f>SUM(N90,N94,N98,N106)</f>
        <v>70159.06</v>
      </c>
      <c r="K109" s="330"/>
      <c r="L109" s="121"/>
      <c r="M109" s="122">
        <v>0.06</v>
      </c>
      <c r="N109" s="205">
        <f>J109*M109</f>
        <v>4209.5436</v>
      </c>
      <c r="O109" s="123"/>
    </row>
    <row r="110" spans="1:15" ht="18" customHeight="1">
      <c r="A110" s="67" t="s">
        <v>108</v>
      </c>
      <c r="B110" s="68"/>
      <c r="C110" s="68"/>
      <c r="D110" s="68"/>
      <c r="E110" s="68"/>
      <c r="F110" s="68"/>
      <c r="G110" s="68"/>
      <c r="H110" s="68"/>
      <c r="I110" s="68"/>
      <c r="J110" s="35"/>
      <c r="K110" s="35"/>
      <c r="L110" s="35"/>
      <c r="M110" s="119"/>
      <c r="N110" s="216">
        <f>SUM(N109,J109)</f>
        <v>74368.603600000002</v>
      </c>
      <c r="O110" s="120"/>
    </row>
    <row r="111" spans="1:15" ht="18" customHeight="1" thickBot="1">
      <c r="A111" s="53"/>
      <c r="B111" s="54" t="s">
        <v>145</v>
      </c>
      <c r="C111" s="54"/>
      <c r="D111" s="54"/>
      <c r="E111" s="54"/>
      <c r="F111" s="54"/>
      <c r="G111" s="54"/>
      <c r="H111" s="54"/>
      <c r="I111" s="54"/>
      <c r="J111" s="19"/>
      <c r="K111" s="19"/>
      <c r="L111" s="19"/>
      <c r="M111" s="128"/>
      <c r="N111" s="219"/>
      <c r="O111" s="129"/>
    </row>
    <row r="112" spans="1:15" ht="18" customHeight="1"/>
    <row r="113" ht="18" customHeight="1"/>
  </sheetData>
  <mergeCells count="118">
    <mergeCell ref="C109:I109"/>
    <mergeCell ref="J109:K109"/>
    <mergeCell ref="C103:G103"/>
    <mergeCell ref="J103:K103"/>
    <mergeCell ref="C104:G104"/>
    <mergeCell ref="J104:K104"/>
    <mergeCell ref="C105:L105"/>
    <mergeCell ref="C107:I107"/>
    <mergeCell ref="J107:K107"/>
    <mergeCell ref="C97:I97"/>
    <mergeCell ref="C99:G99"/>
    <mergeCell ref="J99:K99"/>
    <mergeCell ref="C101:G101"/>
    <mergeCell ref="J101:K101"/>
    <mergeCell ref="C102:G102"/>
    <mergeCell ref="J102:K102"/>
    <mergeCell ref="C88:I88"/>
    <mergeCell ref="C91:I91"/>
    <mergeCell ref="J91:K91"/>
    <mergeCell ref="C93:I93"/>
    <mergeCell ref="J93:K93"/>
    <mergeCell ref="C95:I95"/>
    <mergeCell ref="C83:I83"/>
    <mergeCell ref="C85:I85"/>
    <mergeCell ref="C86:I86"/>
    <mergeCell ref="C87:I87"/>
    <mergeCell ref="C78:I78"/>
    <mergeCell ref="J78:K78"/>
    <mergeCell ref="C79:I79"/>
    <mergeCell ref="J79:K79"/>
    <mergeCell ref="C80:I80"/>
    <mergeCell ref="J80:K80"/>
    <mergeCell ref="C77:I77"/>
    <mergeCell ref="J77:K77"/>
    <mergeCell ref="J69:K69"/>
    <mergeCell ref="C71:I71"/>
    <mergeCell ref="J71:K71"/>
    <mergeCell ref="C72:I72"/>
    <mergeCell ref="J72:K72"/>
    <mergeCell ref="C81:I81"/>
    <mergeCell ref="J81:K81"/>
    <mergeCell ref="B73:B76"/>
    <mergeCell ref="C73:I73"/>
    <mergeCell ref="J73:K73"/>
    <mergeCell ref="C74:I74"/>
    <mergeCell ref="J74:K74"/>
    <mergeCell ref="A65:A67"/>
    <mergeCell ref="B65:B67"/>
    <mergeCell ref="C65:G65"/>
    <mergeCell ref="C66:G66"/>
    <mergeCell ref="C67:G67"/>
    <mergeCell ref="C69:I69"/>
    <mergeCell ref="C75:I75"/>
    <mergeCell ref="J75:K75"/>
    <mergeCell ref="C76:I76"/>
    <mergeCell ref="J76:K76"/>
    <mergeCell ref="A60:A64"/>
    <mergeCell ref="B60:B64"/>
    <mergeCell ref="C60:I60"/>
    <mergeCell ref="C61:I61"/>
    <mergeCell ref="C62:I62"/>
    <mergeCell ref="C63:I63"/>
    <mergeCell ref="C64:I64"/>
    <mergeCell ref="A53:A59"/>
    <mergeCell ref="B53:B59"/>
    <mergeCell ref="C53:I53"/>
    <mergeCell ref="C54:I54"/>
    <mergeCell ref="C55:I55"/>
    <mergeCell ref="C56:I56"/>
    <mergeCell ref="C57:I57"/>
    <mergeCell ref="C58:I58"/>
    <mergeCell ref="C59:I59"/>
    <mergeCell ref="C35:I35"/>
    <mergeCell ref="C46:I46"/>
    <mergeCell ref="A48:A52"/>
    <mergeCell ref="B48:B52"/>
    <mergeCell ref="C48:I48"/>
    <mergeCell ref="C49:I49"/>
    <mergeCell ref="C50:I50"/>
    <mergeCell ref="C51:I51"/>
    <mergeCell ref="C52:I52"/>
    <mergeCell ref="C27:I27"/>
    <mergeCell ref="A28:A33"/>
    <mergeCell ref="C28:I28"/>
    <mergeCell ref="C29:I29"/>
    <mergeCell ref="C30:I30"/>
    <mergeCell ref="C31:I31"/>
    <mergeCell ref="C32:I32"/>
    <mergeCell ref="C33:I33"/>
    <mergeCell ref="A15:A17"/>
    <mergeCell ref="B15:B17"/>
    <mergeCell ref="A20:A21"/>
    <mergeCell ref="B20:B21"/>
    <mergeCell ref="A22:A27"/>
    <mergeCell ref="C22:I22"/>
    <mergeCell ref="C23:I23"/>
    <mergeCell ref="C24:I24"/>
    <mergeCell ref="C25:I25"/>
    <mergeCell ref="C26:I26"/>
    <mergeCell ref="C8:I8"/>
    <mergeCell ref="A10:A14"/>
    <mergeCell ref="B10:B14"/>
    <mergeCell ref="A3:B3"/>
    <mergeCell ref="I3:J3"/>
    <mergeCell ref="L3:M3"/>
    <mergeCell ref="N3:O3"/>
    <mergeCell ref="A4:B4"/>
    <mergeCell ref="L4:M4"/>
    <mergeCell ref="N4:O4"/>
    <mergeCell ref="A1:O1"/>
    <mergeCell ref="A2:B2"/>
    <mergeCell ref="C2:E2"/>
    <mergeCell ref="I2:J2"/>
    <mergeCell ref="L2:M2"/>
    <mergeCell ref="N2:O2"/>
    <mergeCell ref="B6:O6"/>
    <mergeCell ref="A7:L7"/>
    <mergeCell ref="M7:O7"/>
  </mergeCells>
  <phoneticPr fontId="25" type="noConversion"/>
  <dataValidations count="3">
    <dataValidation type="list" allowBlank="1" showInputMessage="1" showErrorMessage="1" sqref="C3:E3">
      <formula1>"国内会议,国际会议"</formula1>
    </dataValidation>
    <dataValidation type="list" allowBlank="1" showInputMessage="1" showErrorMessage="1" sqref="H65:H67 F39:F44 D10:D21 H101:I104 F19:F21 F13:F14 C39:D44 H39:H44">
      <formula1>#REF!</formula1>
    </dataValidation>
    <dataValidation type="list" allowBlank="1" showInputMessage="1" showErrorMessage="1" sqref="H37:H38 C37:C38">
      <formula1>#REF!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Q174"/>
  <sheetViews>
    <sheetView showGridLines="0" zoomScaleNormal="100" workbookViewId="0">
      <selection sqref="A1:O1"/>
    </sheetView>
  </sheetViews>
  <sheetFormatPr defaultColWidth="9.15234375" defaultRowHeight="11.6"/>
  <cols>
    <col min="1" max="1" width="4.69140625" style="4" customWidth="1"/>
    <col min="2" max="2" width="19.53515625" style="4" customWidth="1"/>
    <col min="3" max="3" width="14.69140625" style="4" customWidth="1"/>
    <col min="4" max="4" width="4.3046875" style="4" customWidth="1"/>
    <col min="5" max="5" width="6.15234375" style="4" customWidth="1"/>
    <col min="6" max="8" width="4.3046875" style="4" customWidth="1"/>
    <col min="9" max="9" width="13.15234375" style="4" customWidth="1"/>
    <col min="10" max="10" width="8.07421875" style="5" customWidth="1"/>
    <col min="11" max="11" width="5.3046875" style="5" customWidth="1"/>
    <col min="12" max="12" width="7.4609375" style="5" customWidth="1"/>
    <col min="13" max="13" width="9.3828125" style="4" customWidth="1"/>
    <col min="14" max="14" width="12.765625" style="220" customWidth="1"/>
    <col min="15" max="15" width="23.3828125" style="4" customWidth="1"/>
    <col min="16" max="16384" width="9.15234375" style="4"/>
  </cols>
  <sheetData>
    <row r="1" spans="1:17" s="1" customFormat="1" ht="42.75" customHeight="1">
      <c r="A1" s="36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</row>
    <row r="2" spans="1:17" s="44" customFormat="1" ht="28.5" customHeight="1" thickBot="1">
      <c r="A2" s="341" t="s">
        <v>147</v>
      </c>
      <c r="B2" s="341"/>
      <c r="C2" s="342" t="s">
        <v>175</v>
      </c>
      <c r="D2" s="342"/>
      <c r="E2" s="342"/>
      <c r="F2" s="42" t="s">
        <v>144</v>
      </c>
      <c r="G2" s="45"/>
      <c r="H2" s="45"/>
      <c r="I2" s="355" t="s">
        <v>166</v>
      </c>
      <c r="J2" s="355"/>
      <c r="K2" s="43"/>
      <c r="L2" s="356" t="s">
        <v>1</v>
      </c>
      <c r="M2" s="356"/>
      <c r="N2" s="352" t="s">
        <v>176</v>
      </c>
      <c r="O2" s="352"/>
    </row>
    <row r="3" spans="1:17" s="44" customFormat="1" ht="15" customHeight="1" thickBot="1">
      <c r="A3" s="341" t="s">
        <v>2</v>
      </c>
      <c r="B3" s="341"/>
      <c r="C3" s="130" t="s">
        <v>161</v>
      </c>
      <c r="D3" s="130"/>
      <c r="E3" s="130"/>
      <c r="F3" s="42" t="s">
        <v>143</v>
      </c>
      <c r="G3" s="45"/>
      <c r="H3" s="45"/>
      <c r="I3" s="355">
        <v>540</v>
      </c>
      <c r="J3" s="355"/>
      <c r="K3" s="43"/>
      <c r="L3" s="356" t="s">
        <v>3</v>
      </c>
      <c r="M3" s="356"/>
      <c r="N3" s="352" t="s">
        <v>177</v>
      </c>
      <c r="O3" s="352"/>
      <c r="Q3" s="133"/>
    </row>
    <row r="4" spans="1:17" s="44" customFormat="1" ht="15" customHeight="1" thickBot="1">
      <c r="A4" s="341" t="s">
        <v>4</v>
      </c>
      <c r="B4" s="341"/>
      <c r="C4" s="131" t="s">
        <v>165</v>
      </c>
      <c r="D4" s="131"/>
      <c r="E4" s="131"/>
      <c r="F4" s="46"/>
      <c r="G4" s="45"/>
      <c r="H4" s="47"/>
      <c r="I4" s="47"/>
      <c r="J4" s="47"/>
      <c r="K4" s="47"/>
      <c r="L4" s="356" t="s">
        <v>5</v>
      </c>
      <c r="M4" s="356"/>
      <c r="N4" s="353">
        <v>43028</v>
      </c>
      <c r="O4" s="352"/>
    </row>
    <row r="5" spans="1:17" ht="10" customHeight="1" thickBot="1">
      <c r="A5" s="48"/>
      <c r="B5" s="48"/>
      <c r="C5" s="48"/>
      <c r="D5" s="48"/>
      <c r="E5" s="48"/>
      <c r="F5" s="48"/>
      <c r="G5" s="132"/>
      <c r="H5" s="48"/>
      <c r="I5" s="48"/>
      <c r="M5" s="48"/>
      <c r="N5" s="192"/>
      <c r="O5" s="48"/>
    </row>
    <row r="6" spans="1:17" ht="60" customHeight="1" thickTop="1" thickBot="1">
      <c r="A6" s="49" t="s">
        <v>6</v>
      </c>
      <c r="B6" s="339" t="s">
        <v>80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40"/>
    </row>
    <row r="7" spans="1:17" ht="18" customHeight="1">
      <c r="A7" s="267" t="s">
        <v>78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 t="s">
        <v>93</v>
      </c>
      <c r="N7" s="268"/>
      <c r="O7" s="269"/>
    </row>
    <row r="8" spans="1:17" ht="18" customHeight="1">
      <c r="A8" s="6" t="s">
        <v>148</v>
      </c>
      <c r="B8" s="80" t="s">
        <v>78</v>
      </c>
      <c r="C8" s="270" t="s">
        <v>75</v>
      </c>
      <c r="D8" s="271"/>
      <c r="E8" s="271"/>
      <c r="F8" s="271"/>
      <c r="G8" s="271"/>
      <c r="H8" s="271"/>
      <c r="I8" s="271"/>
      <c r="J8" s="80" t="s">
        <v>149</v>
      </c>
      <c r="K8" s="80" t="s">
        <v>150</v>
      </c>
      <c r="L8" s="80" t="s">
        <v>151</v>
      </c>
      <c r="M8" s="80" t="s">
        <v>94</v>
      </c>
      <c r="N8" s="193" t="s">
        <v>74</v>
      </c>
      <c r="O8" s="7" t="s">
        <v>0</v>
      </c>
    </row>
    <row r="9" spans="1:17" s="8" customFormat="1" ht="18" customHeight="1">
      <c r="A9" s="50" t="s">
        <v>7</v>
      </c>
      <c r="B9" s="51" t="s">
        <v>95</v>
      </c>
      <c r="C9" s="156"/>
      <c r="D9" s="9"/>
      <c r="E9" s="9"/>
      <c r="F9" s="9"/>
      <c r="G9" s="9"/>
      <c r="H9" s="9"/>
      <c r="I9" s="9"/>
      <c r="J9" s="9"/>
      <c r="K9" s="9"/>
      <c r="L9" s="9"/>
      <c r="M9" s="9"/>
      <c r="N9" s="194"/>
      <c r="O9" s="52"/>
    </row>
    <row r="10" spans="1:17" ht="18" customHeight="1">
      <c r="A10" s="272" t="s">
        <v>8</v>
      </c>
      <c r="B10" s="262" t="s">
        <v>200</v>
      </c>
      <c r="C10" s="149" t="s">
        <v>178</v>
      </c>
      <c r="D10" s="148">
        <v>11</v>
      </c>
      <c r="E10" s="149" t="s">
        <v>97</v>
      </c>
      <c r="F10" s="148">
        <v>1</v>
      </c>
      <c r="G10" s="149" t="s">
        <v>98</v>
      </c>
      <c r="H10" s="148">
        <v>1</v>
      </c>
      <c r="I10" s="149" t="s">
        <v>99</v>
      </c>
      <c r="J10" s="162">
        <v>1</v>
      </c>
      <c r="K10" s="149">
        <v>1</v>
      </c>
      <c r="L10" s="150" t="s">
        <v>79</v>
      </c>
      <c r="M10" s="151">
        <v>580</v>
      </c>
      <c r="N10" s="195">
        <f>J10*K10*M10</f>
        <v>580</v>
      </c>
      <c r="O10" s="163" t="s">
        <v>179</v>
      </c>
    </row>
    <row r="11" spans="1:17" ht="18" customHeight="1">
      <c r="A11" s="272"/>
      <c r="B11" s="263"/>
      <c r="C11" s="149" t="s">
        <v>178</v>
      </c>
      <c r="D11" s="148">
        <v>11</v>
      </c>
      <c r="E11" s="149" t="s">
        <v>97</v>
      </c>
      <c r="F11" s="148">
        <v>2</v>
      </c>
      <c r="G11" s="149" t="s">
        <v>98</v>
      </c>
      <c r="H11" s="148">
        <v>1</v>
      </c>
      <c r="I11" s="149" t="s">
        <v>99</v>
      </c>
      <c r="J11" s="162">
        <v>130</v>
      </c>
      <c r="K11" s="149">
        <v>1</v>
      </c>
      <c r="L11" s="150" t="s">
        <v>79</v>
      </c>
      <c r="M11" s="151">
        <v>580</v>
      </c>
      <c r="N11" s="195">
        <f t="shared" ref="N11:N13" si="0">J11*K11*M11</f>
        <v>75400</v>
      </c>
      <c r="O11" s="163" t="s">
        <v>179</v>
      </c>
    </row>
    <row r="12" spans="1:17" ht="18" customHeight="1">
      <c r="A12" s="272"/>
      <c r="B12" s="263"/>
      <c r="C12" s="149" t="s">
        <v>178</v>
      </c>
      <c r="D12" s="148">
        <v>11</v>
      </c>
      <c r="E12" s="149" t="s">
        <v>97</v>
      </c>
      <c r="F12" s="148">
        <v>3</v>
      </c>
      <c r="G12" s="149" t="s">
        <v>98</v>
      </c>
      <c r="H12" s="148">
        <v>1</v>
      </c>
      <c r="I12" s="149" t="s">
        <v>99</v>
      </c>
      <c r="J12" s="164">
        <v>157.5</v>
      </c>
      <c r="K12" s="149">
        <v>1</v>
      </c>
      <c r="L12" s="150" t="s">
        <v>79</v>
      </c>
      <c r="M12" s="151">
        <v>580</v>
      </c>
      <c r="N12" s="195">
        <f t="shared" si="0"/>
        <v>91350</v>
      </c>
      <c r="O12" s="163" t="s">
        <v>179</v>
      </c>
    </row>
    <row r="13" spans="1:17" ht="18" customHeight="1">
      <c r="A13" s="272"/>
      <c r="B13" s="263"/>
      <c r="C13" s="149" t="s">
        <v>178</v>
      </c>
      <c r="D13" s="148">
        <v>11</v>
      </c>
      <c r="E13" s="149" t="s">
        <v>97</v>
      </c>
      <c r="F13" s="148">
        <v>4</v>
      </c>
      <c r="G13" s="149" t="s">
        <v>98</v>
      </c>
      <c r="H13" s="148">
        <v>1</v>
      </c>
      <c r="I13" s="149" t="s">
        <v>99</v>
      </c>
      <c r="J13" s="162">
        <v>136</v>
      </c>
      <c r="K13" s="149">
        <v>1</v>
      </c>
      <c r="L13" s="150" t="s">
        <v>79</v>
      </c>
      <c r="M13" s="151">
        <v>580</v>
      </c>
      <c r="N13" s="195">
        <f t="shared" si="0"/>
        <v>78880</v>
      </c>
      <c r="O13" s="163" t="s">
        <v>179</v>
      </c>
    </row>
    <row r="14" spans="1:17" ht="18" customHeight="1">
      <c r="A14" s="259" t="s">
        <v>9</v>
      </c>
      <c r="B14" s="262" t="s">
        <v>199</v>
      </c>
      <c r="C14" s="149" t="s">
        <v>178</v>
      </c>
      <c r="D14" s="148">
        <v>11</v>
      </c>
      <c r="E14" s="149" t="s">
        <v>97</v>
      </c>
      <c r="F14" s="148">
        <v>2</v>
      </c>
      <c r="G14" s="149" t="s">
        <v>98</v>
      </c>
      <c r="H14" s="148">
        <v>1</v>
      </c>
      <c r="I14" s="149" t="s">
        <v>99</v>
      </c>
      <c r="J14" s="162">
        <v>207</v>
      </c>
      <c r="K14" s="149">
        <v>1</v>
      </c>
      <c r="L14" s="150" t="s">
        <v>79</v>
      </c>
      <c r="M14" s="151">
        <v>420</v>
      </c>
      <c r="N14" s="195">
        <f>J14*K14*M14</f>
        <v>86940</v>
      </c>
      <c r="O14" s="163"/>
    </row>
    <row r="15" spans="1:17" ht="18" customHeight="1">
      <c r="A15" s="260"/>
      <c r="B15" s="263"/>
      <c r="C15" s="149" t="s">
        <v>178</v>
      </c>
      <c r="D15" s="148">
        <v>11</v>
      </c>
      <c r="E15" s="149" t="s">
        <v>97</v>
      </c>
      <c r="F15" s="148">
        <v>3</v>
      </c>
      <c r="G15" s="149" t="s">
        <v>98</v>
      </c>
      <c r="H15" s="148">
        <v>1</v>
      </c>
      <c r="I15" s="149" t="s">
        <v>99</v>
      </c>
      <c r="J15" s="162">
        <v>215</v>
      </c>
      <c r="K15" s="149">
        <v>1</v>
      </c>
      <c r="L15" s="150" t="s">
        <v>79</v>
      </c>
      <c r="M15" s="151">
        <v>420</v>
      </c>
      <c r="N15" s="195">
        <f t="shared" ref="N15" si="1">J15*K15*M15</f>
        <v>90300</v>
      </c>
      <c r="O15" s="163"/>
    </row>
    <row r="16" spans="1:17" ht="18" customHeight="1">
      <c r="A16" s="261"/>
      <c r="B16" s="263"/>
      <c r="C16" s="149" t="s">
        <v>178</v>
      </c>
      <c r="D16" s="148">
        <v>11</v>
      </c>
      <c r="E16" s="149" t="s">
        <v>97</v>
      </c>
      <c r="F16" s="148">
        <v>4</v>
      </c>
      <c r="G16" s="149" t="s">
        <v>98</v>
      </c>
      <c r="H16" s="148">
        <v>1</v>
      </c>
      <c r="I16" s="149" t="s">
        <v>99</v>
      </c>
      <c r="J16" s="164">
        <v>161.5</v>
      </c>
      <c r="K16" s="149">
        <v>1</v>
      </c>
      <c r="L16" s="150" t="s">
        <v>79</v>
      </c>
      <c r="M16" s="151">
        <v>420</v>
      </c>
      <c r="N16" s="195">
        <f>J16*K16*M16</f>
        <v>67830</v>
      </c>
      <c r="O16" s="163"/>
    </row>
    <row r="17" spans="1:15" ht="18" hidden="1" customHeight="1">
      <c r="A17" s="167" t="s">
        <v>20</v>
      </c>
      <c r="B17" s="165" t="s">
        <v>102</v>
      </c>
      <c r="C17" s="157"/>
      <c r="D17" s="158"/>
      <c r="E17" s="157"/>
      <c r="F17" s="158"/>
      <c r="G17" s="157"/>
      <c r="H17" s="158"/>
      <c r="I17" s="157"/>
      <c r="J17" s="159"/>
      <c r="K17" s="157"/>
      <c r="L17" s="160"/>
      <c r="M17" s="161"/>
      <c r="N17" s="196"/>
      <c r="O17" s="155"/>
    </row>
    <row r="18" spans="1:15" ht="18" hidden="1" customHeight="1">
      <c r="A18" s="168"/>
      <c r="B18" s="166"/>
      <c r="C18" s="13" t="s">
        <v>100</v>
      </c>
      <c r="D18" s="12"/>
      <c r="E18" s="13" t="s">
        <v>97</v>
      </c>
      <c r="F18" s="12"/>
      <c r="G18" s="13" t="s">
        <v>98</v>
      </c>
      <c r="H18" s="12"/>
      <c r="I18" s="13" t="s">
        <v>99</v>
      </c>
      <c r="J18" s="14"/>
      <c r="K18" s="13"/>
      <c r="L18" s="82" t="s">
        <v>79</v>
      </c>
      <c r="M18" s="83"/>
      <c r="N18" s="197">
        <f t="shared" ref="N18" si="2">J18*K18*M18</f>
        <v>0</v>
      </c>
      <c r="O18" s="84"/>
    </row>
    <row r="19" spans="1:15" ht="18" hidden="1" customHeight="1">
      <c r="A19" s="275" t="s">
        <v>82</v>
      </c>
      <c r="B19" s="279" t="s">
        <v>103</v>
      </c>
      <c r="C19" s="13" t="s">
        <v>96</v>
      </c>
      <c r="D19" s="12"/>
      <c r="E19" s="13" t="s">
        <v>97</v>
      </c>
      <c r="F19" s="12"/>
      <c r="G19" s="13" t="s">
        <v>98</v>
      </c>
      <c r="H19" s="12"/>
      <c r="I19" s="13" t="s">
        <v>99</v>
      </c>
      <c r="J19" s="14"/>
      <c r="K19" s="13"/>
      <c r="L19" s="82" t="s">
        <v>79</v>
      </c>
      <c r="M19" s="83"/>
      <c r="N19" s="197">
        <f>J19*K19*M19</f>
        <v>0</v>
      </c>
      <c r="O19" s="84"/>
    </row>
    <row r="20" spans="1:15" ht="18" hidden="1" customHeight="1">
      <c r="A20" s="275"/>
      <c r="B20" s="279"/>
      <c r="C20" s="13" t="s">
        <v>100</v>
      </c>
      <c r="D20" s="12"/>
      <c r="E20" s="13" t="s">
        <v>97</v>
      </c>
      <c r="F20" s="12"/>
      <c r="G20" s="13" t="s">
        <v>98</v>
      </c>
      <c r="H20" s="12"/>
      <c r="I20" s="13" t="s">
        <v>99</v>
      </c>
      <c r="J20" s="14"/>
      <c r="K20" s="13"/>
      <c r="L20" s="82" t="s">
        <v>79</v>
      </c>
      <c r="M20" s="83"/>
      <c r="N20" s="197">
        <f t="shared" ref="N20:N32" si="3">J20*K20*M20</f>
        <v>0</v>
      </c>
      <c r="O20" s="84"/>
    </row>
    <row r="21" spans="1:15" ht="18" customHeight="1">
      <c r="A21" s="275" t="s">
        <v>85</v>
      </c>
      <c r="B21" s="15" t="s">
        <v>10</v>
      </c>
      <c r="C21" s="277"/>
      <c r="D21" s="277"/>
      <c r="E21" s="277"/>
      <c r="F21" s="277"/>
      <c r="G21" s="277"/>
      <c r="H21" s="277"/>
      <c r="I21" s="277"/>
      <c r="J21" s="12">
        <v>1</v>
      </c>
      <c r="K21" s="12">
        <v>1</v>
      </c>
      <c r="L21" s="85" t="s">
        <v>81</v>
      </c>
      <c r="M21" s="83">
        <v>4000</v>
      </c>
      <c r="N21" s="203">
        <f t="shared" si="3"/>
        <v>4000</v>
      </c>
      <c r="O21" s="86"/>
    </row>
    <row r="22" spans="1:15" ht="18" customHeight="1">
      <c r="A22" s="275"/>
      <c r="B22" s="15" t="s">
        <v>11</v>
      </c>
      <c r="C22" s="274"/>
      <c r="D22" s="274"/>
      <c r="E22" s="274"/>
      <c r="F22" s="274"/>
      <c r="G22" s="274"/>
      <c r="H22" s="274"/>
      <c r="I22" s="274"/>
      <c r="J22" s="12">
        <v>1</v>
      </c>
      <c r="K22" s="12">
        <v>1</v>
      </c>
      <c r="L22" s="85" t="s">
        <v>18</v>
      </c>
      <c r="M22" s="83">
        <v>1000</v>
      </c>
      <c r="N22" s="203">
        <f t="shared" si="3"/>
        <v>1000</v>
      </c>
      <c r="O22" s="86"/>
    </row>
    <row r="23" spans="1:15" ht="18" hidden="1" customHeight="1">
      <c r="A23" s="275"/>
      <c r="B23" s="15" t="s">
        <v>13</v>
      </c>
      <c r="C23" s="274"/>
      <c r="D23" s="274"/>
      <c r="E23" s="274"/>
      <c r="F23" s="274"/>
      <c r="G23" s="274"/>
      <c r="H23" s="274"/>
      <c r="I23" s="274"/>
      <c r="J23" s="12"/>
      <c r="K23" s="12"/>
      <c r="L23" s="85" t="s">
        <v>19</v>
      </c>
      <c r="M23" s="83"/>
      <c r="N23" s="197">
        <f t="shared" si="3"/>
        <v>0</v>
      </c>
      <c r="O23" s="86"/>
    </row>
    <row r="24" spans="1:15" ht="18" hidden="1" customHeight="1">
      <c r="A24" s="275"/>
      <c r="B24" s="15" t="s">
        <v>14</v>
      </c>
      <c r="C24" s="274" t="s">
        <v>105</v>
      </c>
      <c r="D24" s="274"/>
      <c r="E24" s="274"/>
      <c r="F24" s="274"/>
      <c r="G24" s="274"/>
      <c r="H24" s="274"/>
      <c r="I24" s="274"/>
      <c r="J24" s="12"/>
      <c r="K24" s="12"/>
      <c r="L24" s="85" t="s">
        <v>15</v>
      </c>
      <c r="M24" s="83"/>
      <c r="N24" s="197">
        <f t="shared" si="3"/>
        <v>0</v>
      </c>
      <c r="O24" s="86"/>
    </row>
    <row r="25" spans="1:15" ht="18" hidden="1" customHeight="1">
      <c r="A25" s="275"/>
      <c r="B25" s="16" t="s">
        <v>16</v>
      </c>
      <c r="C25" s="274" t="s">
        <v>17</v>
      </c>
      <c r="D25" s="274"/>
      <c r="E25" s="274"/>
      <c r="F25" s="274"/>
      <c r="G25" s="274"/>
      <c r="H25" s="274"/>
      <c r="I25" s="274"/>
      <c r="J25" s="12"/>
      <c r="K25" s="12"/>
      <c r="L25" s="85" t="s">
        <v>18</v>
      </c>
      <c r="M25" s="83"/>
      <c r="N25" s="197">
        <f t="shared" si="3"/>
        <v>0</v>
      </c>
      <c r="O25" s="86"/>
    </row>
    <row r="26" spans="1:15" ht="18" customHeight="1">
      <c r="A26" s="275"/>
      <c r="B26" s="16" t="s">
        <v>35</v>
      </c>
      <c r="C26" s="273" t="s">
        <v>219</v>
      </c>
      <c r="D26" s="274"/>
      <c r="E26" s="274"/>
      <c r="F26" s="274"/>
      <c r="G26" s="274"/>
      <c r="H26" s="274"/>
      <c r="I26" s="274"/>
      <c r="J26" s="12">
        <v>1</v>
      </c>
      <c r="K26" s="12">
        <v>1</v>
      </c>
      <c r="L26" s="256" t="s">
        <v>218</v>
      </c>
      <c r="M26" s="83">
        <v>172</v>
      </c>
      <c r="N26" s="203">
        <f t="shared" si="3"/>
        <v>172</v>
      </c>
      <c r="O26" s="86"/>
    </row>
    <row r="27" spans="1:15" ht="18" hidden="1" customHeight="1">
      <c r="A27" s="275" t="s">
        <v>86</v>
      </c>
      <c r="B27" s="15" t="s">
        <v>21</v>
      </c>
      <c r="C27" s="277" t="s">
        <v>104</v>
      </c>
      <c r="D27" s="277"/>
      <c r="E27" s="277"/>
      <c r="F27" s="277"/>
      <c r="G27" s="277"/>
      <c r="H27" s="277"/>
      <c r="I27" s="277"/>
      <c r="J27" s="12"/>
      <c r="K27" s="12"/>
      <c r="L27" s="85" t="s">
        <v>81</v>
      </c>
      <c r="M27" s="83"/>
      <c r="N27" s="197">
        <f t="shared" si="3"/>
        <v>0</v>
      </c>
      <c r="O27" s="86"/>
    </row>
    <row r="28" spans="1:15" ht="18" hidden="1" customHeight="1">
      <c r="A28" s="275"/>
      <c r="B28" s="15" t="s">
        <v>11</v>
      </c>
      <c r="C28" s="274" t="s">
        <v>12</v>
      </c>
      <c r="D28" s="274"/>
      <c r="E28" s="274"/>
      <c r="F28" s="274"/>
      <c r="G28" s="274"/>
      <c r="H28" s="274"/>
      <c r="I28" s="274"/>
      <c r="J28" s="12"/>
      <c r="K28" s="12"/>
      <c r="L28" s="85" t="s">
        <v>18</v>
      </c>
      <c r="M28" s="83"/>
      <c r="N28" s="197">
        <f t="shared" si="3"/>
        <v>0</v>
      </c>
      <c r="O28" s="86"/>
    </row>
    <row r="29" spans="1:15" ht="18" hidden="1" customHeight="1">
      <c r="A29" s="275"/>
      <c r="B29" s="15" t="s">
        <v>13</v>
      </c>
      <c r="C29" s="274"/>
      <c r="D29" s="274"/>
      <c r="E29" s="274"/>
      <c r="F29" s="274"/>
      <c r="G29" s="274"/>
      <c r="H29" s="274"/>
      <c r="I29" s="274"/>
      <c r="J29" s="12"/>
      <c r="K29" s="12"/>
      <c r="L29" s="85" t="s">
        <v>19</v>
      </c>
      <c r="M29" s="83"/>
      <c r="N29" s="197">
        <f t="shared" si="3"/>
        <v>0</v>
      </c>
      <c r="O29" s="86"/>
    </row>
    <row r="30" spans="1:15" ht="18" hidden="1" customHeight="1">
      <c r="A30" s="275"/>
      <c r="B30" s="15" t="s">
        <v>14</v>
      </c>
      <c r="C30" s="274" t="s">
        <v>107</v>
      </c>
      <c r="D30" s="274"/>
      <c r="E30" s="274"/>
      <c r="F30" s="274"/>
      <c r="G30" s="274"/>
      <c r="H30" s="274"/>
      <c r="I30" s="274"/>
      <c r="J30" s="12"/>
      <c r="K30" s="12"/>
      <c r="L30" s="85" t="s">
        <v>15</v>
      </c>
      <c r="M30" s="83"/>
      <c r="N30" s="197">
        <f t="shared" si="3"/>
        <v>0</v>
      </c>
      <c r="O30" s="86"/>
    </row>
    <row r="31" spans="1:15" ht="18" hidden="1" customHeight="1">
      <c r="A31" s="275"/>
      <c r="B31" s="16" t="s">
        <v>16</v>
      </c>
      <c r="C31" s="274" t="s">
        <v>17</v>
      </c>
      <c r="D31" s="274"/>
      <c r="E31" s="274"/>
      <c r="F31" s="274"/>
      <c r="G31" s="274"/>
      <c r="H31" s="274"/>
      <c r="I31" s="274"/>
      <c r="J31" s="12"/>
      <c r="K31" s="12"/>
      <c r="L31" s="85" t="s">
        <v>18</v>
      </c>
      <c r="M31" s="83"/>
      <c r="N31" s="197">
        <f t="shared" si="3"/>
        <v>0</v>
      </c>
      <c r="O31" s="86"/>
    </row>
    <row r="32" spans="1:15" ht="18" hidden="1" customHeight="1">
      <c r="A32" s="276"/>
      <c r="B32" s="17" t="s">
        <v>35</v>
      </c>
      <c r="C32" s="278" t="s">
        <v>106</v>
      </c>
      <c r="D32" s="278"/>
      <c r="E32" s="278"/>
      <c r="F32" s="278"/>
      <c r="G32" s="278"/>
      <c r="H32" s="278"/>
      <c r="I32" s="278"/>
      <c r="J32" s="18"/>
      <c r="K32" s="18"/>
      <c r="L32" s="87"/>
      <c r="M32" s="88"/>
      <c r="N32" s="198">
        <f t="shared" si="3"/>
        <v>0</v>
      </c>
      <c r="O32" s="89"/>
    </row>
    <row r="33" spans="1:15" ht="18" customHeight="1" thickBot="1">
      <c r="A33" s="53" t="s">
        <v>108</v>
      </c>
      <c r="B33" s="54"/>
      <c r="C33" s="54"/>
      <c r="D33" s="54"/>
      <c r="E33" s="54"/>
      <c r="F33" s="54"/>
      <c r="G33" s="54"/>
      <c r="H33" s="54"/>
      <c r="I33" s="54"/>
      <c r="J33" s="19"/>
      <c r="K33" s="19"/>
      <c r="L33" s="19"/>
      <c r="M33" s="90"/>
      <c r="N33" s="199">
        <f>SUM(N10:N32)</f>
        <v>496452</v>
      </c>
      <c r="O33" s="91"/>
    </row>
    <row r="34" spans="1:15" ht="18" customHeight="1">
      <c r="A34" s="20" t="s">
        <v>148</v>
      </c>
      <c r="B34" s="79" t="s">
        <v>78</v>
      </c>
      <c r="C34" s="280" t="s">
        <v>75</v>
      </c>
      <c r="D34" s="281"/>
      <c r="E34" s="281"/>
      <c r="F34" s="281"/>
      <c r="G34" s="281"/>
      <c r="H34" s="281"/>
      <c r="I34" s="281"/>
      <c r="J34" s="79" t="s">
        <v>57</v>
      </c>
      <c r="K34" s="79" t="s">
        <v>109</v>
      </c>
      <c r="L34" s="92" t="s">
        <v>151</v>
      </c>
      <c r="M34" s="93" t="s">
        <v>94</v>
      </c>
      <c r="N34" s="200" t="s">
        <v>22</v>
      </c>
      <c r="O34" s="94" t="s">
        <v>0</v>
      </c>
    </row>
    <row r="35" spans="1:15" ht="18" customHeight="1">
      <c r="A35" s="55" t="s">
        <v>24</v>
      </c>
      <c r="B35" s="56" t="s">
        <v>110</v>
      </c>
      <c r="C35" s="56"/>
      <c r="D35" s="56"/>
      <c r="E35" s="56"/>
      <c r="F35" s="56"/>
      <c r="G35" s="56"/>
      <c r="H35" s="56"/>
      <c r="I35" s="56"/>
      <c r="J35" s="21"/>
      <c r="K35" s="21"/>
      <c r="L35" s="21"/>
      <c r="M35" s="95"/>
      <c r="N35" s="201"/>
      <c r="O35" s="96"/>
    </row>
    <row r="36" spans="1:15" ht="18" customHeight="1">
      <c r="A36" s="3" t="s">
        <v>25</v>
      </c>
      <c r="B36" s="77" t="s">
        <v>111</v>
      </c>
      <c r="C36" s="57" t="s">
        <v>160</v>
      </c>
      <c r="D36" s="12">
        <v>11</v>
      </c>
      <c r="E36" s="22" t="s">
        <v>97</v>
      </c>
      <c r="F36" s="12">
        <v>3</v>
      </c>
      <c r="G36" s="22" t="s">
        <v>98</v>
      </c>
      <c r="H36" s="10" t="s">
        <v>156</v>
      </c>
      <c r="I36" s="22" t="s">
        <v>112</v>
      </c>
      <c r="J36" s="23">
        <v>20</v>
      </c>
      <c r="K36" s="23">
        <v>1</v>
      </c>
      <c r="L36" s="97" t="s">
        <v>28</v>
      </c>
      <c r="M36" s="174">
        <v>46.4</v>
      </c>
      <c r="N36" s="202">
        <f>J36*K36*M36</f>
        <v>928</v>
      </c>
      <c r="O36" s="175" t="s">
        <v>191</v>
      </c>
    </row>
    <row r="37" spans="1:15" ht="18" customHeight="1">
      <c r="A37" s="76" t="s">
        <v>26</v>
      </c>
      <c r="B37" s="24" t="s">
        <v>111</v>
      </c>
      <c r="C37" s="58" t="s">
        <v>160</v>
      </c>
      <c r="D37" s="12">
        <v>11</v>
      </c>
      <c r="E37" s="13" t="s">
        <v>97</v>
      </c>
      <c r="F37" s="12">
        <v>4</v>
      </c>
      <c r="G37" s="13" t="s">
        <v>98</v>
      </c>
      <c r="H37" s="10" t="s">
        <v>156</v>
      </c>
      <c r="I37" s="13" t="s">
        <v>112</v>
      </c>
      <c r="J37" s="73">
        <v>17</v>
      </c>
      <c r="K37" s="73">
        <v>1</v>
      </c>
      <c r="L37" s="82" t="s">
        <v>28</v>
      </c>
      <c r="M37" s="171">
        <v>38</v>
      </c>
      <c r="N37" s="203">
        <f t="shared" ref="N37:N42" si="4">J37*K37*M37</f>
        <v>646</v>
      </c>
      <c r="O37" s="99" t="s">
        <v>164</v>
      </c>
    </row>
    <row r="38" spans="1:15" ht="18" hidden="1" customHeight="1">
      <c r="A38" s="76" t="s">
        <v>27</v>
      </c>
      <c r="B38" s="24" t="s">
        <v>111</v>
      </c>
      <c r="C38" s="58" t="s">
        <v>160</v>
      </c>
      <c r="D38" s="12"/>
      <c r="E38" s="13" t="s">
        <v>97</v>
      </c>
      <c r="F38" s="12"/>
      <c r="G38" s="13" t="s">
        <v>98</v>
      </c>
      <c r="H38" s="10" t="s">
        <v>99</v>
      </c>
      <c r="I38" s="13" t="s">
        <v>112</v>
      </c>
      <c r="J38" s="73"/>
      <c r="K38" s="73"/>
      <c r="L38" s="82" t="s">
        <v>28</v>
      </c>
      <c r="M38" s="83"/>
      <c r="N38" s="197">
        <f t="shared" si="4"/>
        <v>0</v>
      </c>
      <c r="O38" s="99" t="s">
        <v>164</v>
      </c>
    </row>
    <row r="39" spans="1:15" ht="18" hidden="1" customHeight="1">
      <c r="A39" s="76" t="s">
        <v>29</v>
      </c>
      <c r="B39" s="24" t="s">
        <v>111</v>
      </c>
      <c r="C39" s="58" t="s">
        <v>160</v>
      </c>
      <c r="D39" s="12"/>
      <c r="E39" s="13" t="s">
        <v>97</v>
      </c>
      <c r="F39" s="12"/>
      <c r="G39" s="13" t="s">
        <v>98</v>
      </c>
      <c r="H39" s="10" t="s">
        <v>156</v>
      </c>
      <c r="I39" s="13" t="s">
        <v>112</v>
      </c>
      <c r="J39" s="73"/>
      <c r="K39" s="138"/>
      <c r="L39" s="82" t="s">
        <v>28</v>
      </c>
      <c r="M39" s="83"/>
      <c r="N39" s="197">
        <f t="shared" si="4"/>
        <v>0</v>
      </c>
      <c r="O39" s="99" t="s">
        <v>164</v>
      </c>
    </row>
    <row r="40" spans="1:15" ht="18" hidden="1" customHeight="1">
      <c r="A40" s="78" t="s">
        <v>30</v>
      </c>
      <c r="B40" s="139" t="s">
        <v>111</v>
      </c>
      <c r="C40" s="142" t="s">
        <v>160</v>
      </c>
      <c r="D40" s="143"/>
      <c r="E40" s="144" t="s">
        <v>97</v>
      </c>
      <c r="F40" s="18"/>
      <c r="G40" s="144" t="s">
        <v>98</v>
      </c>
      <c r="H40" s="10" t="s">
        <v>99</v>
      </c>
      <c r="I40" s="144" t="s">
        <v>112</v>
      </c>
      <c r="J40" s="30"/>
      <c r="K40" s="138"/>
      <c r="L40" s="145" t="s">
        <v>28</v>
      </c>
      <c r="M40" s="83"/>
      <c r="N40" s="204">
        <f t="shared" si="4"/>
        <v>0</v>
      </c>
      <c r="O40" s="99" t="s">
        <v>164</v>
      </c>
    </row>
    <row r="41" spans="1:15" ht="18" hidden="1" customHeight="1">
      <c r="A41" s="140" t="s">
        <v>167</v>
      </c>
      <c r="B41" s="146" t="s">
        <v>111</v>
      </c>
      <c r="C41" s="147" t="s">
        <v>160</v>
      </c>
      <c r="D41" s="148"/>
      <c r="E41" s="149" t="s">
        <v>97</v>
      </c>
      <c r="F41" s="148"/>
      <c r="G41" s="153" t="s">
        <v>170</v>
      </c>
      <c r="H41" s="10" t="s">
        <v>156</v>
      </c>
      <c r="I41" s="144" t="s">
        <v>112</v>
      </c>
      <c r="J41" s="39"/>
      <c r="K41" s="138"/>
      <c r="L41" s="145" t="s">
        <v>28</v>
      </c>
      <c r="M41" s="83"/>
      <c r="N41" s="205">
        <f t="shared" si="4"/>
        <v>0</v>
      </c>
      <c r="O41" s="99" t="s">
        <v>164</v>
      </c>
    </row>
    <row r="42" spans="1:15" ht="18" hidden="1" customHeight="1">
      <c r="A42" s="140" t="s">
        <v>168</v>
      </c>
      <c r="B42" s="146" t="s">
        <v>111</v>
      </c>
      <c r="C42" s="147" t="s">
        <v>160</v>
      </c>
      <c r="D42" s="148"/>
      <c r="E42" s="149" t="s">
        <v>97</v>
      </c>
      <c r="F42" s="148"/>
      <c r="G42" s="153" t="s">
        <v>170</v>
      </c>
      <c r="H42" s="154" t="s">
        <v>171</v>
      </c>
      <c r="I42" s="144" t="s">
        <v>112</v>
      </c>
      <c r="J42" s="39"/>
      <c r="K42" s="138"/>
      <c r="L42" s="145" t="s">
        <v>28</v>
      </c>
      <c r="M42" s="83"/>
      <c r="N42" s="205">
        <f t="shared" si="4"/>
        <v>0</v>
      </c>
      <c r="O42" s="99" t="s">
        <v>164</v>
      </c>
    </row>
    <row r="43" spans="1:15" ht="18" hidden="1" customHeight="1">
      <c r="A43" s="140" t="s">
        <v>169</v>
      </c>
      <c r="B43" s="146" t="s">
        <v>111</v>
      </c>
      <c r="C43" s="147"/>
      <c r="D43" s="148"/>
      <c r="E43" s="149"/>
      <c r="F43" s="148"/>
      <c r="G43" s="149"/>
      <c r="H43" s="148"/>
      <c r="I43" s="149"/>
      <c r="J43" s="39"/>
      <c r="K43" s="39"/>
      <c r="L43" s="150"/>
      <c r="M43" s="151"/>
      <c r="N43" s="205"/>
      <c r="O43" s="152"/>
    </row>
    <row r="44" spans="1:15" ht="18" customHeight="1" thickBot="1">
      <c r="A44" s="59" t="s">
        <v>108</v>
      </c>
      <c r="B44" s="60"/>
      <c r="C44" s="60"/>
      <c r="D44" s="60"/>
      <c r="E44" s="60"/>
      <c r="F44" s="60"/>
      <c r="G44" s="60"/>
      <c r="H44" s="60"/>
      <c r="I44" s="60"/>
      <c r="J44" s="26"/>
      <c r="K44" s="26"/>
      <c r="L44" s="26"/>
      <c r="M44" s="102"/>
      <c r="N44" s="206">
        <f>SUM(N36:N43)</f>
        <v>1574</v>
      </c>
      <c r="O44" s="103"/>
    </row>
    <row r="45" spans="1:15" ht="18" customHeight="1">
      <c r="A45" s="27" t="s">
        <v>148</v>
      </c>
      <c r="B45" s="71" t="s">
        <v>78</v>
      </c>
      <c r="C45" s="282" t="s">
        <v>75</v>
      </c>
      <c r="D45" s="268"/>
      <c r="E45" s="268"/>
      <c r="F45" s="268"/>
      <c r="G45" s="268"/>
      <c r="H45" s="268"/>
      <c r="I45" s="268"/>
      <c r="J45" s="71" t="s">
        <v>57</v>
      </c>
      <c r="K45" s="71" t="s">
        <v>23</v>
      </c>
      <c r="L45" s="72" t="s">
        <v>151</v>
      </c>
      <c r="M45" s="104" t="s">
        <v>94</v>
      </c>
      <c r="N45" s="207" t="s">
        <v>22</v>
      </c>
      <c r="O45" s="105" t="s">
        <v>0</v>
      </c>
    </row>
    <row r="46" spans="1:15" ht="18" customHeight="1">
      <c r="A46" s="61" t="s">
        <v>31</v>
      </c>
      <c r="B46" s="62" t="s">
        <v>113</v>
      </c>
      <c r="C46" s="62"/>
      <c r="D46" s="62"/>
      <c r="E46" s="62"/>
      <c r="F46" s="62"/>
      <c r="G46" s="62"/>
      <c r="H46" s="62"/>
      <c r="I46" s="62"/>
      <c r="J46" s="28"/>
      <c r="K46" s="28"/>
      <c r="L46" s="28"/>
      <c r="M46" s="106"/>
      <c r="N46" s="208"/>
      <c r="O46" s="107"/>
    </row>
    <row r="47" spans="1:15" ht="18" customHeight="1">
      <c r="A47" s="283" t="s">
        <v>32</v>
      </c>
      <c r="B47" s="285" t="s">
        <v>114</v>
      </c>
      <c r="C47" s="287" t="s">
        <v>228</v>
      </c>
      <c r="D47" s="288"/>
      <c r="E47" s="288"/>
      <c r="F47" s="288"/>
      <c r="G47" s="288"/>
      <c r="H47" s="288"/>
      <c r="I47" s="289"/>
      <c r="J47" s="29">
        <v>94</v>
      </c>
      <c r="K47" s="30">
        <v>1</v>
      </c>
      <c r="L47" s="108" t="s">
        <v>152</v>
      </c>
      <c r="M47" s="109">
        <v>270</v>
      </c>
      <c r="N47" s="210">
        <f>J47*K47*M47</f>
        <v>25380</v>
      </c>
      <c r="O47" s="136"/>
    </row>
    <row r="48" spans="1:15" ht="18" customHeight="1">
      <c r="A48" s="283"/>
      <c r="B48" s="285"/>
      <c r="C48" s="290" t="s">
        <v>229</v>
      </c>
      <c r="D48" s="291"/>
      <c r="E48" s="291"/>
      <c r="F48" s="291"/>
      <c r="G48" s="291"/>
      <c r="H48" s="291"/>
      <c r="I48" s="292"/>
      <c r="J48" s="73">
        <v>159</v>
      </c>
      <c r="K48" s="73">
        <v>1</v>
      </c>
      <c r="L48" s="111" t="s">
        <v>152</v>
      </c>
      <c r="M48" s="83">
        <v>240</v>
      </c>
      <c r="N48" s="203">
        <f t="shared" ref="N48:N52" si="5">J48*K48*M48</f>
        <v>38160</v>
      </c>
      <c r="O48" s="134"/>
    </row>
    <row r="49" spans="1:15" ht="18" customHeight="1">
      <c r="A49" s="283"/>
      <c r="B49" s="285"/>
      <c r="C49" s="290" t="s">
        <v>231</v>
      </c>
      <c r="D49" s="291"/>
      <c r="E49" s="291"/>
      <c r="F49" s="291"/>
      <c r="G49" s="291"/>
      <c r="H49" s="291"/>
      <c r="I49" s="292"/>
      <c r="J49" s="224">
        <v>13</v>
      </c>
      <c r="K49" s="224">
        <v>1</v>
      </c>
      <c r="L49" s="111" t="s">
        <v>152</v>
      </c>
      <c r="M49" s="83">
        <v>270</v>
      </c>
      <c r="N49" s="203">
        <f t="shared" si="5"/>
        <v>3510</v>
      </c>
      <c r="O49" s="134"/>
    </row>
    <row r="50" spans="1:15" ht="18" customHeight="1">
      <c r="A50" s="283"/>
      <c r="B50" s="285"/>
      <c r="C50" s="290" t="s">
        <v>226</v>
      </c>
      <c r="D50" s="291"/>
      <c r="E50" s="291"/>
      <c r="F50" s="291"/>
      <c r="G50" s="291"/>
      <c r="H50" s="291"/>
      <c r="I50" s="292"/>
      <c r="J50" s="73">
        <v>10</v>
      </c>
      <c r="K50" s="73">
        <v>1</v>
      </c>
      <c r="L50" s="111" t="s">
        <v>152</v>
      </c>
      <c r="M50" s="83">
        <v>750</v>
      </c>
      <c r="N50" s="203">
        <f t="shared" si="5"/>
        <v>7500</v>
      </c>
      <c r="O50" s="134"/>
    </row>
    <row r="51" spans="1:15" ht="18" customHeight="1">
      <c r="A51" s="283"/>
      <c r="B51" s="285"/>
      <c r="C51" s="290" t="s">
        <v>227</v>
      </c>
      <c r="D51" s="291"/>
      <c r="E51" s="291"/>
      <c r="F51" s="291"/>
      <c r="G51" s="291"/>
      <c r="H51" s="291"/>
      <c r="I51" s="292"/>
      <c r="J51" s="73">
        <v>9</v>
      </c>
      <c r="K51" s="73">
        <v>1</v>
      </c>
      <c r="L51" s="111" t="s">
        <v>152</v>
      </c>
      <c r="M51" s="83">
        <v>600</v>
      </c>
      <c r="N51" s="203">
        <f t="shared" si="5"/>
        <v>5400</v>
      </c>
      <c r="O51" s="135"/>
    </row>
    <row r="52" spans="1:15" ht="18" hidden="1" customHeight="1">
      <c r="A52" s="284"/>
      <c r="B52" s="286"/>
      <c r="C52" s="293" t="s">
        <v>116</v>
      </c>
      <c r="D52" s="291"/>
      <c r="E52" s="291"/>
      <c r="F52" s="291"/>
      <c r="G52" s="291"/>
      <c r="H52" s="291"/>
      <c r="I52" s="292"/>
      <c r="J52" s="31"/>
      <c r="K52" s="25"/>
      <c r="L52" s="112" t="s">
        <v>152</v>
      </c>
      <c r="M52" s="100"/>
      <c r="N52" s="209">
        <f t="shared" si="5"/>
        <v>0</v>
      </c>
      <c r="O52" s="137"/>
    </row>
    <row r="53" spans="1:15" ht="18" customHeight="1">
      <c r="A53" s="283" t="s">
        <v>36</v>
      </c>
      <c r="B53" s="298" t="s">
        <v>118</v>
      </c>
      <c r="C53" s="301" t="s">
        <v>224</v>
      </c>
      <c r="D53" s="302"/>
      <c r="E53" s="302"/>
      <c r="F53" s="302"/>
      <c r="G53" s="302"/>
      <c r="H53" s="302"/>
      <c r="I53" s="303"/>
      <c r="J53" s="29">
        <v>1</v>
      </c>
      <c r="K53" s="30">
        <v>2</v>
      </c>
      <c r="L53" s="113" t="s">
        <v>153</v>
      </c>
      <c r="M53" s="109">
        <v>1000</v>
      </c>
      <c r="N53" s="210">
        <f>J53*K53*M53</f>
        <v>2000</v>
      </c>
      <c r="O53" s="110"/>
    </row>
    <row r="54" spans="1:15" ht="18" customHeight="1">
      <c r="A54" s="283"/>
      <c r="B54" s="285"/>
      <c r="C54" s="301" t="s">
        <v>225</v>
      </c>
      <c r="D54" s="302"/>
      <c r="E54" s="302"/>
      <c r="F54" s="302"/>
      <c r="G54" s="302"/>
      <c r="H54" s="302"/>
      <c r="I54" s="303"/>
      <c r="J54" s="29">
        <v>1</v>
      </c>
      <c r="K54" s="30">
        <v>1</v>
      </c>
      <c r="L54" s="113" t="s">
        <v>153</v>
      </c>
      <c r="M54" s="109">
        <v>800</v>
      </c>
      <c r="N54" s="210">
        <f>J54*K54*M54</f>
        <v>800</v>
      </c>
      <c r="O54" s="110"/>
    </row>
    <row r="55" spans="1:15" ht="18" customHeight="1">
      <c r="A55" s="283"/>
      <c r="B55" s="299"/>
      <c r="C55" s="290" t="s">
        <v>190</v>
      </c>
      <c r="D55" s="291"/>
      <c r="E55" s="291"/>
      <c r="F55" s="291"/>
      <c r="G55" s="291"/>
      <c r="H55" s="291"/>
      <c r="I55" s="292"/>
      <c r="J55" s="73">
        <v>1</v>
      </c>
      <c r="K55" s="73">
        <v>1</v>
      </c>
      <c r="L55" s="111" t="s">
        <v>153</v>
      </c>
      <c r="M55" s="83">
        <v>500</v>
      </c>
      <c r="N55" s="203">
        <f t="shared" ref="N55:N60" si="6">J55*K55*M55</f>
        <v>500</v>
      </c>
      <c r="O55" s="86"/>
    </row>
    <row r="56" spans="1:15" ht="18" customHeight="1">
      <c r="A56" s="283"/>
      <c r="B56" s="299"/>
      <c r="C56" s="357" t="s">
        <v>195</v>
      </c>
      <c r="D56" s="358"/>
      <c r="E56" s="358"/>
      <c r="F56" s="358"/>
      <c r="G56" s="358"/>
      <c r="H56" s="358"/>
      <c r="I56" s="359"/>
      <c r="J56" s="73">
        <v>1</v>
      </c>
      <c r="K56" s="73">
        <v>2</v>
      </c>
      <c r="L56" s="111" t="s">
        <v>153</v>
      </c>
      <c r="M56" s="83">
        <v>600</v>
      </c>
      <c r="N56" s="203">
        <f t="shared" si="6"/>
        <v>1200</v>
      </c>
      <c r="O56" s="141"/>
    </row>
    <row r="57" spans="1:15" ht="18" customHeight="1">
      <c r="A57" s="283"/>
      <c r="B57" s="299"/>
      <c r="C57" s="357" t="s">
        <v>196</v>
      </c>
      <c r="D57" s="358"/>
      <c r="E57" s="358"/>
      <c r="F57" s="358"/>
      <c r="G57" s="358"/>
      <c r="H57" s="358"/>
      <c r="I57" s="359"/>
      <c r="J57" s="191">
        <v>1</v>
      </c>
      <c r="K57" s="30">
        <v>1</v>
      </c>
      <c r="L57" s="111" t="s">
        <v>153</v>
      </c>
      <c r="M57" s="109">
        <v>600</v>
      </c>
      <c r="N57" s="210">
        <f t="shared" si="6"/>
        <v>600</v>
      </c>
      <c r="O57" s="141"/>
    </row>
    <row r="58" spans="1:15" ht="18" customHeight="1">
      <c r="A58" s="283"/>
      <c r="B58" s="299"/>
      <c r="C58" s="360" t="s">
        <v>193</v>
      </c>
      <c r="D58" s="361"/>
      <c r="E58" s="361"/>
      <c r="F58" s="361"/>
      <c r="G58" s="361"/>
      <c r="H58" s="361"/>
      <c r="I58" s="362"/>
      <c r="J58" s="31">
        <v>25</v>
      </c>
      <c r="K58" s="25">
        <v>1</v>
      </c>
      <c r="L58" s="114" t="s">
        <v>153</v>
      </c>
      <c r="M58" s="100">
        <v>650</v>
      </c>
      <c r="N58" s="211">
        <f t="shared" ref="N58:N59" si="7">J58*K58*M58</f>
        <v>16250</v>
      </c>
      <c r="O58" s="86"/>
    </row>
    <row r="59" spans="1:15" ht="18" customHeight="1">
      <c r="A59" s="283"/>
      <c r="B59" s="299"/>
      <c r="C59" s="360" t="s">
        <v>194</v>
      </c>
      <c r="D59" s="361"/>
      <c r="E59" s="361"/>
      <c r="F59" s="361"/>
      <c r="G59" s="361"/>
      <c r="H59" s="361"/>
      <c r="I59" s="362"/>
      <c r="J59" s="31">
        <f>11+2.5</f>
        <v>13.5</v>
      </c>
      <c r="K59" s="25">
        <v>1</v>
      </c>
      <c r="L59" s="114" t="s">
        <v>153</v>
      </c>
      <c r="M59" s="100">
        <v>650</v>
      </c>
      <c r="N59" s="211">
        <f t="shared" si="7"/>
        <v>8775</v>
      </c>
      <c r="O59" s="110"/>
    </row>
    <row r="60" spans="1:15" ht="18" customHeight="1">
      <c r="A60" s="284"/>
      <c r="B60" s="300"/>
      <c r="C60" s="360" t="s">
        <v>192</v>
      </c>
      <c r="D60" s="361"/>
      <c r="E60" s="361"/>
      <c r="F60" s="361"/>
      <c r="G60" s="361"/>
      <c r="H60" s="361"/>
      <c r="I60" s="362"/>
      <c r="J60" s="31">
        <v>1</v>
      </c>
      <c r="K60" s="25">
        <v>1</v>
      </c>
      <c r="L60" s="114" t="s">
        <v>153</v>
      </c>
      <c r="M60" s="100">
        <v>650</v>
      </c>
      <c r="N60" s="211">
        <f t="shared" si="6"/>
        <v>650</v>
      </c>
      <c r="O60" s="101"/>
    </row>
    <row r="61" spans="1:15" ht="18" customHeight="1">
      <c r="A61" s="283" t="s">
        <v>37</v>
      </c>
      <c r="B61" s="285" t="s">
        <v>119</v>
      </c>
      <c r="C61" s="294" t="s">
        <v>115</v>
      </c>
      <c r="D61" s="288"/>
      <c r="E61" s="288"/>
      <c r="F61" s="288"/>
      <c r="G61" s="288"/>
      <c r="H61" s="288"/>
      <c r="I61" s="289"/>
      <c r="J61" s="29">
        <v>100</v>
      </c>
      <c r="K61" s="30">
        <v>2</v>
      </c>
      <c r="L61" s="108" t="s">
        <v>152</v>
      </c>
      <c r="M61" s="109">
        <v>0</v>
      </c>
      <c r="N61" s="204">
        <f>J61*K61*M61</f>
        <v>0</v>
      </c>
      <c r="O61" s="110" t="s">
        <v>174</v>
      </c>
    </row>
    <row r="62" spans="1:15" ht="18" customHeight="1">
      <c r="A62" s="283"/>
      <c r="B62" s="285"/>
      <c r="C62" s="293" t="s">
        <v>116</v>
      </c>
      <c r="D62" s="291"/>
      <c r="E62" s="291"/>
      <c r="F62" s="291"/>
      <c r="G62" s="291"/>
      <c r="H62" s="291"/>
      <c r="I62" s="292"/>
      <c r="J62" s="73"/>
      <c r="K62" s="73"/>
      <c r="L62" s="111" t="s">
        <v>152</v>
      </c>
      <c r="M62" s="83"/>
      <c r="N62" s="197">
        <f t="shared" ref="N62:N68" si="8">J62*K62*M62</f>
        <v>0</v>
      </c>
      <c r="O62" s="86"/>
    </row>
    <row r="63" spans="1:15" ht="18" customHeight="1">
      <c r="A63" s="283"/>
      <c r="B63" s="285"/>
      <c r="C63" s="293" t="s">
        <v>33</v>
      </c>
      <c r="D63" s="291"/>
      <c r="E63" s="291"/>
      <c r="F63" s="291"/>
      <c r="G63" s="291"/>
      <c r="H63" s="291"/>
      <c r="I63" s="292"/>
      <c r="J63" s="73"/>
      <c r="K63" s="73"/>
      <c r="L63" s="111" t="s">
        <v>152</v>
      </c>
      <c r="M63" s="83"/>
      <c r="N63" s="197">
        <f t="shared" si="8"/>
        <v>0</v>
      </c>
      <c r="O63" s="86"/>
    </row>
    <row r="64" spans="1:15" ht="18" customHeight="1">
      <c r="A64" s="283"/>
      <c r="B64" s="285"/>
      <c r="C64" s="293" t="s">
        <v>34</v>
      </c>
      <c r="D64" s="291"/>
      <c r="E64" s="291"/>
      <c r="F64" s="291"/>
      <c r="G64" s="291"/>
      <c r="H64" s="291"/>
      <c r="I64" s="292"/>
      <c r="J64" s="73"/>
      <c r="K64" s="73"/>
      <c r="L64" s="111" t="s">
        <v>152</v>
      </c>
      <c r="M64" s="83"/>
      <c r="N64" s="197">
        <f t="shared" si="8"/>
        <v>0</v>
      </c>
      <c r="O64" s="86"/>
    </row>
    <row r="65" spans="1:15" ht="18" customHeight="1">
      <c r="A65" s="284"/>
      <c r="B65" s="286"/>
      <c r="C65" s="295" t="s">
        <v>117</v>
      </c>
      <c r="D65" s="296"/>
      <c r="E65" s="296"/>
      <c r="F65" s="296"/>
      <c r="G65" s="296"/>
      <c r="H65" s="296"/>
      <c r="I65" s="297"/>
      <c r="J65" s="31"/>
      <c r="K65" s="25"/>
      <c r="L65" s="112" t="s">
        <v>152</v>
      </c>
      <c r="M65" s="100"/>
      <c r="N65" s="209">
        <f t="shared" si="8"/>
        <v>0</v>
      </c>
      <c r="O65" s="101"/>
    </row>
    <row r="66" spans="1:15" ht="18" customHeight="1">
      <c r="A66" s="317" t="s">
        <v>38</v>
      </c>
      <c r="B66" s="320" t="s">
        <v>120</v>
      </c>
      <c r="C66" s="322" t="s">
        <v>172</v>
      </c>
      <c r="D66" s="323"/>
      <c r="E66" s="323"/>
      <c r="F66" s="323"/>
      <c r="G66" s="323"/>
      <c r="H66" s="63" t="s">
        <v>157</v>
      </c>
      <c r="I66" s="11" t="s">
        <v>121</v>
      </c>
      <c r="J66" s="74">
        <v>200</v>
      </c>
      <c r="K66" s="74">
        <v>2</v>
      </c>
      <c r="L66" s="108" t="s">
        <v>154</v>
      </c>
      <c r="M66" s="115">
        <v>0</v>
      </c>
      <c r="N66" s="212">
        <f t="shared" si="8"/>
        <v>0</v>
      </c>
      <c r="O66" s="116"/>
    </row>
    <row r="67" spans="1:15" ht="18" customHeight="1">
      <c r="A67" s="318"/>
      <c r="B67" s="265"/>
      <c r="C67" s="324" t="s">
        <v>162</v>
      </c>
      <c r="D67" s="324"/>
      <c r="E67" s="324"/>
      <c r="F67" s="324"/>
      <c r="G67" s="324"/>
      <c r="H67" s="63" t="s">
        <v>157</v>
      </c>
      <c r="I67" s="13" t="s">
        <v>121</v>
      </c>
      <c r="J67" s="73"/>
      <c r="K67" s="73"/>
      <c r="L67" s="111" t="s">
        <v>154</v>
      </c>
      <c r="M67" s="83"/>
      <c r="N67" s="197">
        <f t="shared" si="8"/>
        <v>0</v>
      </c>
      <c r="O67" s="86"/>
    </row>
    <row r="68" spans="1:15" ht="18" customHeight="1">
      <c r="A68" s="319"/>
      <c r="B68" s="321"/>
      <c r="C68" s="325" t="s">
        <v>162</v>
      </c>
      <c r="D68" s="325"/>
      <c r="E68" s="325"/>
      <c r="F68" s="325"/>
      <c r="G68" s="325"/>
      <c r="H68" s="63" t="s">
        <v>157</v>
      </c>
      <c r="I68" s="32" t="s">
        <v>121</v>
      </c>
      <c r="J68" s="31"/>
      <c r="K68" s="31"/>
      <c r="L68" s="112" t="s">
        <v>154</v>
      </c>
      <c r="M68" s="117"/>
      <c r="N68" s="213">
        <f t="shared" si="8"/>
        <v>0</v>
      </c>
      <c r="O68" s="118"/>
    </row>
    <row r="69" spans="1:15" ht="18" customHeight="1" thickBot="1">
      <c r="A69" s="59" t="s">
        <v>108</v>
      </c>
      <c r="B69" s="60"/>
      <c r="C69" s="60"/>
      <c r="D69" s="60"/>
      <c r="E69" s="60"/>
      <c r="F69" s="60"/>
      <c r="G69" s="60"/>
      <c r="H69" s="60"/>
      <c r="I69" s="60"/>
      <c r="J69" s="26"/>
      <c r="K69" s="26"/>
      <c r="L69" s="26"/>
      <c r="M69" s="102"/>
      <c r="N69" s="214">
        <f>SUM(N47:N68)</f>
        <v>110725</v>
      </c>
      <c r="O69" s="103"/>
    </row>
    <row r="70" spans="1:15" ht="18" customHeight="1">
      <c r="A70" s="27" t="s">
        <v>148</v>
      </c>
      <c r="B70" s="71" t="s">
        <v>78</v>
      </c>
      <c r="C70" s="282" t="s">
        <v>75</v>
      </c>
      <c r="D70" s="268"/>
      <c r="E70" s="268"/>
      <c r="F70" s="268"/>
      <c r="G70" s="268"/>
      <c r="H70" s="268"/>
      <c r="I70" s="268"/>
      <c r="J70" s="305" t="s">
        <v>76</v>
      </c>
      <c r="K70" s="282"/>
      <c r="L70" s="72" t="s">
        <v>151</v>
      </c>
      <c r="M70" s="104" t="s">
        <v>94</v>
      </c>
      <c r="N70" s="207" t="s">
        <v>22</v>
      </c>
      <c r="O70" s="105" t="s">
        <v>0</v>
      </c>
    </row>
    <row r="71" spans="1:15" ht="18" customHeight="1">
      <c r="A71" s="61" t="s">
        <v>39</v>
      </c>
      <c r="B71" s="62" t="s">
        <v>88</v>
      </c>
      <c r="C71" s="62"/>
      <c r="D71" s="62"/>
      <c r="E71" s="62"/>
      <c r="F71" s="62"/>
      <c r="G71" s="62"/>
      <c r="H71" s="62"/>
      <c r="I71" s="62"/>
      <c r="J71" s="28"/>
      <c r="K71" s="28"/>
      <c r="L71" s="28"/>
      <c r="M71" s="106"/>
      <c r="N71" s="208"/>
      <c r="O71" s="107"/>
    </row>
    <row r="72" spans="1:15" ht="18" hidden="1" customHeight="1">
      <c r="A72" s="64" t="s">
        <v>40</v>
      </c>
      <c r="B72" s="77" t="s">
        <v>87</v>
      </c>
      <c r="C72" s="306" t="s">
        <v>122</v>
      </c>
      <c r="D72" s="307"/>
      <c r="E72" s="307"/>
      <c r="F72" s="307"/>
      <c r="G72" s="307"/>
      <c r="H72" s="307"/>
      <c r="I72" s="308"/>
      <c r="J72" s="309"/>
      <c r="K72" s="310"/>
      <c r="L72" s="113" t="s">
        <v>155</v>
      </c>
      <c r="M72" s="98"/>
      <c r="N72" s="215">
        <f>J72*M72</f>
        <v>0</v>
      </c>
      <c r="O72" s="116"/>
    </row>
    <row r="73" spans="1:15" ht="18" hidden="1" customHeight="1">
      <c r="A73" s="65" t="s">
        <v>41</v>
      </c>
      <c r="B73" s="24" t="s">
        <v>71</v>
      </c>
      <c r="C73" s="311" t="s">
        <v>123</v>
      </c>
      <c r="D73" s="312"/>
      <c r="E73" s="312"/>
      <c r="F73" s="312"/>
      <c r="G73" s="312"/>
      <c r="H73" s="312"/>
      <c r="I73" s="313"/>
      <c r="J73" s="314"/>
      <c r="K73" s="315"/>
      <c r="L73" s="111" t="s">
        <v>28</v>
      </c>
      <c r="M73" s="83"/>
      <c r="N73" s="215">
        <f t="shared" ref="N73:N82" si="9">J73*M73</f>
        <v>0</v>
      </c>
      <c r="O73" s="86"/>
    </row>
    <row r="74" spans="1:15" ht="18" customHeight="1">
      <c r="A74" s="65" t="s">
        <v>43</v>
      </c>
      <c r="B74" s="264" t="s">
        <v>42</v>
      </c>
      <c r="C74" s="316" t="s">
        <v>181</v>
      </c>
      <c r="D74" s="312"/>
      <c r="E74" s="312"/>
      <c r="F74" s="312"/>
      <c r="G74" s="312"/>
      <c r="H74" s="312"/>
      <c r="I74" s="313"/>
      <c r="J74" s="314">
        <v>101</v>
      </c>
      <c r="K74" s="315"/>
      <c r="L74" s="111" t="s">
        <v>28</v>
      </c>
      <c r="M74" s="83">
        <v>500</v>
      </c>
      <c r="N74" s="202">
        <f t="shared" si="9"/>
        <v>50500</v>
      </c>
      <c r="O74" s="86"/>
    </row>
    <row r="75" spans="1:15" ht="18" customHeight="1">
      <c r="A75" s="65" t="s">
        <v>46</v>
      </c>
      <c r="B75" s="265"/>
      <c r="C75" s="316" t="s">
        <v>182</v>
      </c>
      <c r="D75" s="312"/>
      <c r="E75" s="312"/>
      <c r="F75" s="312"/>
      <c r="G75" s="312"/>
      <c r="H75" s="312"/>
      <c r="I75" s="313"/>
      <c r="J75" s="314">
        <v>323</v>
      </c>
      <c r="K75" s="315"/>
      <c r="L75" s="111" t="s">
        <v>28</v>
      </c>
      <c r="M75" s="83">
        <v>800</v>
      </c>
      <c r="N75" s="202">
        <f t="shared" si="9"/>
        <v>258400</v>
      </c>
      <c r="O75" s="86"/>
    </row>
    <row r="76" spans="1:15" ht="18" customHeight="1">
      <c r="A76" s="65" t="s">
        <v>47</v>
      </c>
      <c r="B76" s="265"/>
      <c r="C76" s="316" t="s">
        <v>183</v>
      </c>
      <c r="D76" s="312"/>
      <c r="E76" s="312"/>
      <c r="F76" s="312"/>
      <c r="G76" s="312"/>
      <c r="H76" s="312"/>
      <c r="I76" s="313"/>
      <c r="J76" s="314">
        <v>15</v>
      </c>
      <c r="K76" s="315"/>
      <c r="L76" s="111" t="s">
        <v>28</v>
      </c>
      <c r="M76" s="83">
        <v>800</v>
      </c>
      <c r="N76" s="202">
        <f t="shared" si="9"/>
        <v>12000</v>
      </c>
      <c r="O76" s="86"/>
    </row>
    <row r="77" spans="1:15" ht="18" customHeight="1">
      <c r="A77" s="65" t="s">
        <v>48</v>
      </c>
      <c r="B77" s="266"/>
      <c r="C77" s="316" t="s">
        <v>185</v>
      </c>
      <c r="D77" s="312"/>
      <c r="E77" s="312"/>
      <c r="F77" s="312"/>
      <c r="G77" s="312"/>
      <c r="H77" s="312"/>
      <c r="I77" s="313"/>
      <c r="J77" s="314">
        <v>1</v>
      </c>
      <c r="K77" s="315"/>
      <c r="L77" s="170" t="s">
        <v>184</v>
      </c>
      <c r="M77" s="171">
        <f>(N74+N75)*6%</f>
        <v>18534</v>
      </c>
      <c r="N77" s="202">
        <f t="shared" si="9"/>
        <v>18534</v>
      </c>
      <c r="O77" s="172" t="s">
        <v>186</v>
      </c>
    </row>
    <row r="78" spans="1:15" ht="18" customHeight="1">
      <c r="A78" s="65" t="s">
        <v>50</v>
      </c>
      <c r="B78" s="257" t="s">
        <v>220</v>
      </c>
      <c r="C78" s="311"/>
      <c r="D78" s="312"/>
      <c r="E78" s="312"/>
      <c r="F78" s="312"/>
      <c r="G78" s="312"/>
      <c r="H78" s="312"/>
      <c r="I78" s="313"/>
      <c r="J78" s="314">
        <v>4</v>
      </c>
      <c r="K78" s="315"/>
      <c r="L78" s="111" t="s">
        <v>45</v>
      </c>
      <c r="M78" s="83">
        <v>300</v>
      </c>
      <c r="N78" s="202">
        <f t="shared" si="9"/>
        <v>1200</v>
      </c>
      <c r="O78" s="86"/>
    </row>
    <row r="79" spans="1:15" ht="18" customHeight="1">
      <c r="A79" s="65" t="s">
        <v>53</v>
      </c>
      <c r="B79" s="257" t="s">
        <v>221</v>
      </c>
      <c r="C79" s="311"/>
      <c r="D79" s="312"/>
      <c r="E79" s="312"/>
      <c r="F79" s="312"/>
      <c r="G79" s="312"/>
      <c r="H79" s="312"/>
      <c r="I79" s="313"/>
      <c r="J79" s="314">
        <v>2</v>
      </c>
      <c r="K79" s="315"/>
      <c r="L79" s="170" t="s">
        <v>222</v>
      </c>
      <c r="M79" s="83">
        <f>436/2</f>
        <v>218</v>
      </c>
      <c r="N79" s="202">
        <f t="shared" si="9"/>
        <v>436</v>
      </c>
      <c r="O79" s="86"/>
    </row>
    <row r="80" spans="1:15" ht="18" customHeight="1">
      <c r="A80" s="65" t="s">
        <v>55</v>
      </c>
      <c r="B80" s="257" t="s">
        <v>223</v>
      </c>
      <c r="C80" s="311"/>
      <c r="D80" s="312"/>
      <c r="E80" s="312"/>
      <c r="F80" s="312"/>
      <c r="G80" s="312"/>
      <c r="H80" s="312"/>
      <c r="I80" s="313"/>
      <c r="J80" s="314">
        <v>22</v>
      </c>
      <c r="K80" s="315"/>
      <c r="L80" s="111" t="s">
        <v>45</v>
      </c>
      <c r="M80" s="83">
        <v>15</v>
      </c>
      <c r="N80" s="202">
        <f t="shared" si="9"/>
        <v>330</v>
      </c>
      <c r="O80" s="86"/>
    </row>
    <row r="81" spans="1:15" ht="18" customHeight="1">
      <c r="A81" s="65" t="s">
        <v>56</v>
      </c>
      <c r="B81" s="24" t="s">
        <v>44</v>
      </c>
      <c r="C81" s="311"/>
      <c r="D81" s="312"/>
      <c r="E81" s="312"/>
      <c r="F81" s="312"/>
      <c r="G81" s="312"/>
      <c r="H81" s="312"/>
      <c r="I81" s="313"/>
      <c r="J81" s="314">
        <v>6</v>
      </c>
      <c r="K81" s="315"/>
      <c r="L81" s="111" t="s">
        <v>45</v>
      </c>
      <c r="M81" s="83">
        <v>50</v>
      </c>
      <c r="N81" s="202">
        <f t="shared" si="9"/>
        <v>300</v>
      </c>
      <c r="O81" s="86"/>
    </row>
    <row r="82" spans="1:15" ht="18" hidden="1" customHeight="1">
      <c r="A82" s="66" t="s">
        <v>89</v>
      </c>
      <c r="B82" s="33" t="s">
        <v>72</v>
      </c>
      <c r="C82" s="346"/>
      <c r="D82" s="347"/>
      <c r="E82" s="347"/>
      <c r="F82" s="347"/>
      <c r="G82" s="347"/>
      <c r="H82" s="347"/>
      <c r="I82" s="348"/>
      <c r="J82" s="349"/>
      <c r="K82" s="350"/>
      <c r="L82" s="112" t="s">
        <v>83</v>
      </c>
      <c r="M82" s="117"/>
      <c r="N82" s="205">
        <f t="shared" si="9"/>
        <v>0</v>
      </c>
      <c r="O82" s="118"/>
    </row>
    <row r="83" spans="1:15" ht="18" customHeight="1" thickBot="1">
      <c r="A83" s="59" t="s">
        <v>108</v>
      </c>
      <c r="B83" s="60"/>
      <c r="C83" s="60"/>
      <c r="D83" s="60"/>
      <c r="E83" s="60"/>
      <c r="F83" s="60"/>
      <c r="G83" s="60"/>
      <c r="H83" s="60"/>
      <c r="I83" s="60"/>
      <c r="J83" s="26"/>
      <c r="K83" s="26"/>
      <c r="L83" s="26"/>
      <c r="M83" s="102"/>
      <c r="N83" s="206">
        <f>SUM(N72:N82)</f>
        <v>341700</v>
      </c>
      <c r="O83" s="103"/>
    </row>
    <row r="84" spans="1:15" ht="18" customHeight="1">
      <c r="A84" s="27" t="s">
        <v>148</v>
      </c>
      <c r="B84" s="71" t="s">
        <v>78</v>
      </c>
      <c r="C84" s="282" t="s">
        <v>75</v>
      </c>
      <c r="D84" s="268"/>
      <c r="E84" s="268"/>
      <c r="F84" s="268"/>
      <c r="G84" s="268"/>
      <c r="H84" s="268"/>
      <c r="I84" s="268"/>
      <c r="J84" s="71" t="s">
        <v>57</v>
      </c>
      <c r="K84" s="71" t="s">
        <v>58</v>
      </c>
      <c r="L84" s="72" t="s">
        <v>151</v>
      </c>
      <c r="M84" s="104" t="s">
        <v>94</v>
      </c>
      <c r="N84" s="207" t="s">
        <v>22</v>
      </c>
      <c r="O84" s="105" t="s">
        <v>0</v>
      </c>
    </row>
    <row r="85" spans="1:15" ht="18" customHeight="1">
      <c r="A85" s="55" t="s">
        <v>124</v>
      </c>
      <c r="B85" s="56" t="s">
        <v>146</v>
      </c>
      <c r="C85" s="56"/>
      <c r="D85" s="56"/>
      <c r="E85" s="56"/>
      <c r="F85" s="56"/>
      <c r="G85" s="56"/>
      <c r="H85" s="56"/>
      <c r="I85" s="56"/>
      <c r="J85" s="21"/>
      <c r="K85" s="21"/>
      <c r="L85" s="21"/>
      <c r="M85" s="95"/>
      <c r="N85" s="201"/>
      <c r="O85" s="96"/>
    </row>
    <row r="86" spans="1:15" ht="18" customHeight="1">
      <c r="A86" s="173" t="s">
        <v>59</v>
      </c>
      <c r="B86" s="37" t="s">
        <v>125</v>
      </c>
      <c r="C86" s="351" t="s">
        <v>187</v>
      </c>
      <c r="D86" s="344"/>
      <c r="E86" s="344"/>
      <c r="F86" s="344"/>
      <c r="G86" s="344"/>
      <c r="H86" s="344"/>
      <c r="I86" s="344"/>
      <c r="J86" s="39">
        <v>14</v>
      </c>
      <c r="K86" s="39">
        <v>1</v>
      </c>
      <c r="L86" s="150" t="s">
        <v>19</v>
      </c>
      <c r="M86" s="151">
        <v>450</v>
      </c>
      <c r="N86" s="195">
        <f>J86*K86*M86</f>
        <v>6300</v>
      </c>
      <c r="O86" s="152"/>
    </row>
    <row r="87" spans="1:15" ht="18" hidden="1" customHeight="1">
      <c r="A87" s="173" t="s">
        <v>60</v>
      </c>
      <c r="B87" s="37" t="s">
        <v>92</v>
      </c>
      <c r="C87" s="344"/>
      <c r="D87" s="344"/>
      <c r="E87" s="344"/>
      <c r="F87" s="344"/>
      <c r="G87" s="344"/>
      <c r="H87" s="344"/>
      <c r="I87" s="344"/>
      <c r="J87" s="39"/>
      <c r="K87" s="39"/>
      <c r="L87" s="150" t="s">
        <v>19</v>
      </c>
      <c r="M87" s="151"/>
      <c r="N87" s="195">
        <f t="shared" ref="N87:N89" si="10">J87*K87*M87</f>
        <v>0</v>
      </c>
      <c r="O87" s="152"/>
    </row>
    <row r="88" spans="1:15" ht="18" hidden="1" customHeight="1">
      <c r="A88" s="173" t="s">
        <v>84</v>
      </c>
      <c r="B88" s="37" t="s">
        <v>90</v>
      </c>
      <c r="C88" s="344"/>
      <c r="D88" s="344"/>
      <c r="E88" s="344"/>
      <c r="F88" s="344"/>
      <c r="G88" s="344"/>
      <c r="H88" s="344"/>
      <c r="I88" s="344"/>
      <c r="J88" s="39"/>
      <c r="K88" s="39"/>
      <c r="L88" s="150" t="s">
        <v>19</v>
      </c>
      <c r="M88" s="151"/>
      <c r="N88" s="195">
        <f t="shared" si="10"/>
        <v>0</v>
      </c>
      <c r="O88" s="152"/>
    </row>
    <row r="89" spans="1:15" ht="30" customHeight="1">
      <c r="A89" s="173" t="s">
        <v>91</v>
      </c>
      <c r="B89" s="37" t="s">
        <v>73</v>
      </c>
      <c r="C89" s="345" t="s">
        <v>188</v>
      </c>
      <c r="D89" s="344"/>
      <c r="E89" s="344"/>
      <c r="F89" s="344"/>
      <c r="G89" s="344"/>
      <c r="H89" s="344"/>
      <c r="I89" s="344"/>
      <c r="J89" s="39">
        <v>18</v>
      </c>
      <c r="K89" s="39">
        <v>1</v>
      </c>
      <c r="L89" s="150" t="s">
        <v>19</v>
      </c>
      <c r="M89" s="151">
        <v>500</v>
      </c>
      <c r="N89" s="195">
        <f t="shared" si="10"/>
        <v>9000</v>
      </c>
      <c r="O89" s="152"/>
    </row>
    <row r="90" spans="1:15" ht="18" customHeight="1">
      <c r="A90" s="61" t="s">
        <v>108</v>
      </c>
      <c r="B90" s="62"/>
      <c r="C90" s="62"/>
      <c r="D90" s="62"/>
      <c r="E90" s="62"/>
      <c r="F90" s="62"/>
      <c r="G90" s="62"/>
      <c r="H90" s="62"/>
      <c r="I90" s="62"/>
      <c r="J90" s="28"/>
      <c r="K90" s="28"/>
      <c r="L90" s="28"/>
      <c r="M90" s="106"/>
      <c r="N90" s="208">
        <f>SUM(N86:N89)</f>
        <v>15300</v>
      </c>
      <c r="O90" s="107"/>
    </row>
    <row r="91" spans="1:15" ht="18" customHeight="1" thickBot="1">
      <c r="A91" s="67" t="s">
        <v>126</v>
      </c>
      <c r="B91" s="68"/>
      <c r="C91" s="68"/>
      <c r="D91" s="68"/>
      <c r="E91" s="68"/>
      <c r="F91" s="68"/>
      <c r="G91" s="68"/>
      <c r="H91" s="68"/>
      <c r="I91" s="68"/>
      <c r="J91" s="35"/>
      <c r="K91" s="35"/>
      <c r="L91" s="35"/>
      <c r="M91" s="119"/>
      <c r="N91" s="216">
        <f>SUM(N33,N44,N69,N83,N90)</f>
        <v>965751</v>
      </c>
      <c r="O91" s="120"/>
    </row>
    <row r="92" spans="1:15" ht="18" customHeight="1">
      <c r="A92" s="27" t="s">
        <v>148</v>
      </c>
      <c r="B92" s="71" t="s">
        <v>78</v>
      </c>
      <c r="C92" s="282" t="s">
        <v>75</v>
      </c>
      <c r="D92" s="268"/>
      <c r="E92" s="268"/>
      <c r="F92" s="268"/>
      <c r="G92" s="268"/>
      <c r="H92" s="268"/>
      <c r="I92" s="268"/>
      <c r="J92" s="305" t="s">
        <v>76</v>
      </c>
      <c r="K92" s="282"/>
      <c r="L92" s="72" t="s">
        <v>151</v>
      </c>
      <c r="M92" s="104" t="s">
        <v>94</v>
      </c>
      <c r="N92" s="207" t="s">
        <v>22</v>
      </c>
      <c r="O92" s="105" t="s">
        <v>0</v>
      </c>
    </row>
    <row r="93" spans="1:15" ht="18" customHeight="1">
      <c r="A93" s="36" t="s">
        <v>127</v>
      </c>
      <c r="B93" s="56" t="s">
        <v>61</v>
      </c>
      <c r="C93" s="56"/>
      <c r="D93" s="56"/>
      <c r="E93" s="56"/>
      <c r="F93" s="56"/>
      <c r="G93" s="56"/>
      <c r="H93" s="56"/>
      <c r="I93" s="56"/>
      <c r="J93" s="21"/>
      <c r="K93" s="21"/>
      <c r="L93" s="21"/>
      <c r="M93" s="95"/>
      <c r="N93" s="201"/>
      <c r="O93" s="96"/>
    </row>
    <row r="94" spans="1:15" ht="18" customHeight="1">
      <c r="A94" s="2" t="s">
        <v>62</v>
      </c>
      <c r="B94" s="37" t="s">
        <v>61</v>
      </c>
      <c r="C94" s="332" t="s">
        <v>128</v>
      </c>
      <c r="D94" s="333"/>
      <c r="E94" s="333"/>
      <c r="F94" s="333"/>
      <c r="G94" s="333"/>
      <c r="H94" s="333"/>
      <c r="I94" s="334"/>
      <c r="J94" s="329">
        <f>N91</f>
        <v>965751</v>
      </c>
      <c r="K94" s="330"/>
      <c r="L94" s="121"/>
      <c r="M94" s="122">
        <v>0.08</v>
      </c>
      <c r="N94" s="205">
        <f>J94*M94</f>
        <v>77260.08</v>
      </c>
      <c r="O94" s="123"/>
    </row>
    <row r="95" spans="1:15" ht="18" customHeight="1" thickBot="1">
      <c r="A95" s="69" t="s">
        <v>108</v>
      </c>
      <c r="B95" s="70"/>
      <c r="C95" s="70"/>
      <c r="D95" s="70"/>
      <c r="E95" s="70"/>
      <c r="F95" s="70"/>
      <c r="G95" s="70"/>
      <c r="H95" s="70"/>
      <c r="I95" s="70"/>
      <c r="J95" s="38"/>
      <c r="K95" s="38"/>
      <c r="L95" s="38"/>
      <c r="M95" s="124"/>
      <c r="N95" s="217">
        <f>SUM(N94:N94)</f>
        <v>77260.08</v>
      </c>
      <c r="O95" s="125"/>
    </row>
    <row r="96" spans="1:15" ht="18" customHeight="1">
      <c r="A96" s="27" t="s">
        <v>148</v>
      </c>
      <c r="B96" s="71" t="s">
        <v>78</v>
      </c>
      <c r="C96" s="282" t="s">
        <v>75</v>
      </c>
      <c r="D96" s="268"/>
      <c r="E96" s="268"/>
      <c r="F96" s="268"/>
      <c r="G96" s="268"/>
      <c r="H96" s="268"/>
      <c r="I96" s="268"/>
      <c r="J96" s="71" t="s">
        <v>57</v>
      </c>
      <c r="K96" s="71" t="s">
        <v>58</v>
      </c>
      <c r="L96" s="72" t="s">
        <v>151</v>
      </c>
      <c r="M96" s="104" t="s">
        <v>94</v>
      </c>
      <c r="N96" s="207" t="s">
        <v>22</v>
      </c>
      <c r="O96" s="105" t="s">
        <v>0</v>
      </c>
    </row>
    <row r="97" spans="1:15" ht="18" customHeight="1">
      <c r="A97" s="36" t="s">
        <v>129</v>
      </c>
      <c r="B97" s="56" t="s">
        <v>130</v>
      </c>
      <c r="C97" s="56"/>
      <c r="D97" s="56"/>
      <c r="E97" s="56"/>
      <c r="F97" s="56"/>
      <c r="G97" s="56"/>
      <c r="H97" s="56"/>
      <c r="I97" s="56"/>
      <c r="J97" s="21"/>
      <c r="K97" s="21"/>
      <c r="L97" s="21"/>
      <c r="M97" s="95"/>
      <c r="N97" s="201"/>
      <c r="O97" s="96"/>
    </row>
    <row r="98" spans="1:15" ht="18" customHeight="1">
      <c r="A98" s="2" t="s">
        <v>63</v>
      </c>
      <c r="B98" s="37" t="s">
        <v>131</v>
      </c>
      <c r="C98" s="332" t="s">
        <v>64</v>
      </c>
      <c r="D98" s="333"/>
      <c r="E98" s="333"/>
      <c r="F98" s="333"/>
      <c r="G98" s="333"/>
      <c r="H98" s="333"/>
      <c r="I98" s="334"/>
      <c r="J98" s="39">
        <v>5</v>
      </c>
      <c r="K98" s="39">
        <v>5</v>
      </c>
      <c r="L98" s="121" t="s">
        <v>19</v>
      </c>
      <c r="M98" s="126">
        <v>1400</v>
      </c>
      <c r="N98" s="195">
        <f>J98*K98*M98</f>
        <v>35000</v>
      </c>
      <c r="O98" s="169" t="s">
        <v>180</v>
      </c>
    </row>
    <row r="99" spans="1:15" ht="18" customHeight="1" thickBot="1">
      <c r="A99" s="69" t="s">
        <v>108</v>
      </c>
      <c r="B99" s="70"/>
      <c r="C99" s="70"/>
      <c r="D99" s="70"/>
      <c r="E99" s="70"/>
      <c r="F99" s="70"/>
      <c r="G99" s="70"/>
      <c r="H99" s="70"/>
      <c r="I99" s="70"/>
      <c r="J99" s="38"/>
      <c r="K99" s="38"/>
      <c r="L99" s="38"/>
      <c r="M99" s="124"/>
      <c r="N99" s="217">
        <f>SUM(N98:N98)</f>
        <v>35000</v>
      </c>
      <c r="O99" s="125"/>
    </row>
    <row r="100" spans="1:15" ht="18" customHeight="1">
      <c r="A100" s="27" t="s">
        <v>148</v>
      </c>
      <c r="B100" s="71" t="s">
        <v>78</v>
      </c>
      <c r="C100" s="305" t="s">
        <v>75</v>
      </c>
      <c r="D100" s="335"/>
      <c r="E100" s="335"/>
      <c r="F100" s="335"/>
      <c r="G100" s="282"/>
      <c r="H100" s="71" t="s">
        <v>132</v>
      </c>
      <c r="I100" s="71" t="s">
        <v>133</v>
      </c>
      <c r="J100" s="305" t="s">
        <v>57</v>
      </c>
      <c r="K100" s="282"/>
      <c r="L100" s="72" t="s">
        <v>151</v>
      </c>
      <c r="M100" s="104" t="s">
        <v>94</v>
      </c>
      <c r="N100" s="207" t="s">
        <v>22</v>
      </c>
      <c r="O100" s="105" t="s">
        <v>0</v>
      </c>
    </row>
    <row r="101" spans="1:15" ht="18" customHeight="1">
      <c r="A101" s="55" t="s">
        <v>65</v>
      </c>
      <c r="B101" s="56" t="s">
        <v>66</v>
      </c>
      <c r="C101" s="56"/>
      <c r="D101" s="56"/>
      <c r="E101" s="56"/>
      <c r="F101" s="56"/>
      <c r="G101" s="56"/>
      <c r="H101" s="56"/>
      <c r="I101" s="56"/>
      <c r="J101" s="21"/>
      <c r="K101" s="21"/>
      <c r="L101" s="21"/>
      <c r="M101" s="95"/>
      <c r="N101" s="201"/>
      <c r="O101" s="96"/>
    </row>
    <row r="102" spans="1:15" ht="18" customHeight="1">
      <c r="A102" s="75" t="s">
        <v>67</v>
      </c>
      <c r="B102" s="40" t="s">
        <v>134</v>
      </c>
      <c r="C102" s="336" t="s">
        <v>173</v>
      </c>
      <c r="D102" s="337"/>
      <c r="E102" s="337"/>
      <c r="F102" s="337"/>
      <c r="G102" s="337"/>
      <c r="H102" s="63" t="s">
        <v>158</v>
      </c>
      <c r="I102" s="225" t="s">
        <v>159</v>
      </c>
      <c r="J102" s="338">
        <v>460</v>
      </c>
      <c r="K102" s="338"/>
      <c r="L102" s="81" t="s">
        <v>77</v>
      </c>
      <c r="M102" s="255">
        <f>436528/460</f>
        <v>948.97391304347821</v>
      </c>
      <c r="N102" s="218">
        <f>J102*M102</f>
        <v>436528</v>
      </c>
      <c r="O102" s="116" t="s">
        <v>163</v>
      </c>
    </row>
    <row r="103" spans="1:15" ht="18" customHeight="1">
      <c r="A103" s="76" t="s">
        <v>136</v>
      </c>
      <c r="B103" s="34" t="s">
        <v>137</v>
      </c>
      <c r="C103" s="324" t="s">
        <v>135</v>
      </c>
      <c r="D103" s="324"/>
      <c r="E103" s="324"/>
      <c r="F103" s="324"/>
      <c r="G103" s="324"/>
      <c r="H103" s="58"/>
      <c r="I103" s="58"/>
      <c r="J103" s="331"/>
      <c r="K103" s="331"/>
      <c r="L103" s="82" t="s">
        <v>77</v>
      </c>
      <c r="M103" s="171"/>
      <c r="N103" s="197">
        <f t="shared" ref="N103:N105" si="11">J103*M103</f>
        <v>0</v>
      </c>
      <c r="O103" s="86"/>
    </row>
    <row r="104" spans="1:15" ht="18" customHeight="1">
      <c r="A104" s="76" t="s">
        <v>138</v>
      </c>
      <c r="B104" s="34" t="s">
        <v>139</v>
      </c>
      <c r="C104" s="324" t="s">
        <v>135</v>
      </c>
      <c r="D104" s="324"/>
      <c r="E104" s="324"/>
      <c r="F104" s="324"/>
      <c r="G104" s="324"/>
      <c r="H104" s="58"/>
      <c r="I104" s="58"/>
      <c r="J104" s="331"/>
      <c r="K104" s="331"/>
      <c r="L104" s="82" t="s">
        <v>77</v>
      </c>
      <c r="M104" s="171"/>
      <c r="N104" s="197">
        <f t="shared" si="11"/>
        <v>0</v>
      </c>
      <c r="O104" s="86"/>
    </row>
    <row r="105" spans="1:15" ht="18" customHeight="1">
      <c r="A105" s="76" t="s">
        <v>140</v>
      </c>
      <c r="B105" s="34" t="s">
        <v>141</v>
      </c>
      <c r="C105" s="324" t="s">
        <v>135</v>
      </c>
      <c r="D105" s="324"/>
      <c r="E105" s="324"/>
      <c r="F105" s="324"/>
      <c r="G105" s="324"/>
      <c r="H105" s="58"/>
      <c r="I105" s="58"/>
      <c r="J105" s="331"/>
      <c r="K105" s="331"/>
      <c r="L105" s="82" t="s">
        <v>77</v>
      </c>
      <c r="M105" s="83"/>
      <c r="N105" s="197">
        <f t="shared" si="11"/>
        <v>0</v>
      </c>
      <c r="O105" s="86"/>
    </row>
    <row r="106" spans="1:15" ht="18" customHeight="1">
      <c r="A106" s="78"/>
      <c r="B106" s="41" t="s">
        <v>61</v>
      </c>
      <c r="C106" s="343" t="s">
        <v>142</v>
      </c>
      <c r="D106" s="343"/>
      <c r="E106" s="343"/>
      <c r="F106" s="343"/>
      <c r="G106" s="343"/>
      <c r="H106" s="343"/>
      <c r="I106" s="343"/>
      <c r="J106" s="343"/>
      <c r="K106" s="343"/>
      <c r="L106" s="343"/>
      <c r="M106" s="127">
        <v>0.03</v>
      </c>
      <c r="N106" s="211">
        <f>SUM(N102,N105)*M106</f>
        <v>13095.84</v>
      </c>
      <c r="O106" s="101"/>
    </row>
    <row r="107" spans="1:15" ht="18" customHeight="1" thickBot="1">
      <c r="A107" s="69" t="s">
        <v>108</v>
      </c>
      <c r="B107" s="70"/>
      <c r="C107" s="70"/>
      <c r="D107" s="70"/>
      <c r="E107" s="70"/>
      <c r="F107" s="70"/>
      <c r="G107" s="70"/>
      <c r="H107" s="70"/>
      <c r="I107" s="70"/>
      <c r="J107" s="38"/>
      <c r="K107" s="38"/>
      <c r="L107" s="38"/>
      <c r="M107" s="124"/>
      <c r="N107" s="217">
        <f>SUM(N102:N106)</f>
        <v>449623.84</v>
      </c>
      <c r="O107" s="125"/>
    </row>
    <row r="108" spans="1:15" ht="18" customHeight="1">
      <c r="A108" s="27" t="s">
        <v>148</v>
      </c>
      <c r="B108" s="71" t="s">
        <v>78</v>
      </c>
      <c r="C108" s="282" t="s">
        <v>75</v>
      </c>
      <c r="D108" s="268"/>
      <c r="E108" s="268"/>
      <c r="F108" s="268"/>
      <c r="G108" s="268"/>
      <c r="H108" s="268"/>
      <c r="I108" s="268"/>
      <c r="J108" s="305" t="s">
        <v>76</v>
      </c>
      <c r="K108" s="282"/>
      <c r="L108" s="72" t="s">
        <v>151</v>
      </c>
      <c r="M108" s="104" t="s">
        <v>94</v>
      </c>
      <c r="N108" s="207" t="s">
        <v>22</v>
      </c>
      <c r="O108" s="105" t="s">
        <v>0</v>
      </c>
    </row>
    <row r="109" spans="1:15" ht="18" customHeight="1">
      <c r="A109" s="36" t="s">
        <v>68</v>
      </c>
      <c r="B109" s="56" t="s">
        <v>69</v>
      </c>
      <c r="C109" s="56"/>
      <c r="D109" s="56"/>
      <c r="E109" s="56"/>
      <c r="F109" s="56"/>
      <c r="G109" s="56"/>
      <c r="H109" s="56"/>
      <c r="I109" s="56"/>
      <c r="J109" s="21"/>
      <c r="K109" s="21"/>
      <c r="L109" s="21"/>
      <c r="M109" s="95"/>
      <c r="N109" s="201"/>
      <c r="O109" s="96"/>
    </row>
    <row r="110" spans="1:15" ht="18" customHeight="1">
      <c r="A110" s="2" t="s">
        <v>70</v>
      </c>
      <c r="B110" s="37" t="s">
        <v>69</v>
      </c>
      <c r="C110" s="326"/>
      <c r="D110" s="327"/>
      <c r="E110" s="327"/>
      <c r="F110" s="327"/>
      <c r="G110" s="327"/>
      <c r="H110" s="327"/>
      <c r="I110" s="328"/>
      <c r="J110" s="329">
        <f>SUM(N91,N95,N99,N107)</f>
        <v>1527634.9200000002</v>
      </c>
      <c r="K110" s="330"/>
      <c r="L110" s="121"/>
      <c r="M110" s="122">
        <v>0.06</v>
      </c>
      <c r="N110" s="205">
        <f>J110*M110</f>
        <v>91658.095200000011</v>
      </c>
      <c r="O110" s="123"/>
    </row>
    <row r="111" spans="1:15" ht="18" customHeight="1">
      <c r="A111" s="67" t="s">
        <v>108</v>
      </c>
      <c r="B111" s="68"/>
      <c r="C111" s="68"/>
      <c r="D111" s="68"/>
      <c r="E111" s="68"/>
      <c r="F111" s="68"/>
      <c r="G111" s="68"/>
      <c r="H111" s="68"/>
      <c r="I111" s="68"/>
      <c r="J111" s="35"/>
      <c r="K111" s="35"/>
      <c r="L111" s="35"/>
      <c r="M111" s="119"/>
      <c r="N111" s="216">
        <f>SUM(N110,J110)</f>
        <v>1619293.0152000003</v>
      </c>
      <c r="O111" s="120"/>
    </row>
    <row r="112" spans="1:15" ht="18" customHeight="1" thickBot="1">
      <c r="A112" s="53"/>
      <c r="B112" s="54" t="s">
        <v>145</v>
      </c>
      <c r="C112" s="54"/>
      <c r="D112" s="54"/>
      <c r="E112" s="54"/>
      <c r="F112" s="54"/>
      <c r="G112" s="54"/>
      <c r="H112" s="54"/>
      <c r="I112" s="54"/>
      <c r="J112" s="19"/>
      <c r="K112" s="19"/>
      <c r="L112" s="19"/>
      <c r="M112" s="128"/>
      <c r="N112" s="219"/>
      <c r="O112" s="129"/>
    </row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</sheetData>
  <dataConsolidate/>
  <mergeCells count="120">
    <mergeCell ref="N3:O3"/>
    <mergeCell ref="N4:O4"/>
    <mergeCell ref="A1:O1"/>
    <mergeCell ref="I2:J2"/>
    <mergeCell ref="I3:J3"/>
    <mergeCell ref="L2:M2"/>
    <mergeCell ref="L3:M3"/>
    <mergeCell ref="L4:M4"/>
    <mergeCell ref="N2:O2"/>
    <mergeCell ref="B6:O6"/>
    <mergeCell ref="A2:B2"/>
    <mergeCell ref="A3:B3"/>
    <mergeCell ref="A4:B4"/>
    <mergeCell ref="C2:E2"/>
    <mergeCell ref="C106:L106"/>
    <mergeCell ref="C108:I108"/>
    <mergeCell ref="J108:K108"/>
    <mergeCell ref="C87:I87"/>
    <mergeCell ref="C88:I88"/>
    <mergeCell ref="C89:I89"/>
    <mergeCell ref="C92:I92"/>
    <mergeCell ref="J92:K92"/>
    <mergeCell ref="C94:I94"/>
    <mergeCell ref="J94:K94"/>
    <mergeCell ref="C81:I81"/>
    <mergeCell ref="J81:K81"/>
    <mergeCell ref="C82:I82"/>
    <mergeCell ref="J82:K82"/>
    <mergeCell ref="C84:I84"/>
    <mergeCell ref="C86:I86"/>
    <mergeCell ref="C78:I78"/>
    <mergeCell ref="J78:K78"/>
    <mergeCell ref="C79:I79"/>
    <mergeCell ref="C110:I110"/>
    <mergeCell ref="J110:K110"/>
    <mergeCell ref="C103:G103"/>
    <mergeCell ref="J103:K103"/>
    <mergeCell ref="C104:G104"/>
    <mergeCell ref="J104:K104"/>
    <mergeCell ref="C105:G105"/>
    <mergeCell ref="J105:K105"/>
    <mergeCell ref="C96:I96"/>
    <mergeCell ref="C98:I98"/>
    <mergeCell ref="C100:G100"/>
    <mergeCell ref="J100:K100"/>
    <mergeCell ref="C102:G102"/>
    <mergeCell ref="J102:K102"/>
    <mergeCell ref="J79:K79"/>
    <mergeCell ref="C80:I80"/>
    <mergeCell ref="J80:K80"/>
    <mergeCell ref="C75:I75"/>
    <mergeCell ref="J75:K75"/>
    <mergeCell ref="C76:I76"/>
    <mergeCell ref="J76:K76"/>
    <mergeCell ref="C77:I77"/>
    <mergeCell ref="J77:K77"/>
    <mergeCell ref="J70:K70"/>
    <mergeCell ref="C72:I72"/>
    <mergeCell ref="J72:K72"/>
    <mergeCell ref="C73:I73"/>
    <mergeCell ref="J73:K73"/>
    <mergeCell ref="C74:I74"/>
    <mergeCell ref="J74:K74"/>
    <mergeCell ref="A66:A68"/>
    <mergeCell ref="B66:B68"/>
    <mergeCell ref="C66:G66"/>
    <mergeCell ref="C67:G67"/>
    <mergeCell ref="C68:G68"/>
    <mergeCell ref="C70:I70"/>
    <mergeCell ref="A61:A65"/>
    <mergeCell ref="B61:B65"/>
    <mergeCell ref="C61:I61"/>
    <mergeCell ref="C62:I62"/>
    <mergeCell ref="C63:I63"/>
    <mergeCell ref="C64:I64"/>
    <mergeCell ref="C65:I65"/>
    <mergeCell ref="A53:A60"/>
    <mergeCell ref="B53:B60"/>
    <mergeCell ref="C53:I53"/>
    <mergeCell ref="C55:I55"/>
    <mergeCell ref="C56:I56"/>
    <mergeCell ref="C58:I58"/>
    <mergeCell ref="C60:I60"/>
    <mergeCell ref="C59:I59"/>
    <mergeCell ref="C57:I57"/>
    <mergeCell ref="C54:I54"/>
    <mergeCell ref="C34:I34"/>
    <mergeCell ref="C45:I45"/>
    <mergeCell ref="A47:A52"/>
    <mergeCell ref="B47:B52"/>
    <mergeCell ref="C47:I47"/>
    <mergeCell ref="C48:I48"/>
    <mergeCell ref="C50:I50"/>
    <mergeCell ref="C51:I51"/>
    <mergeCell ref="C52:I52"/>
    <mergeCell ref="C49:I49"/>
    <mergeCell ref="A14:A16"/>
    <mergeCell ref="B14:B16"/>
    <mergeCell ref="B74:B77"/>
    <mergeCell ref="A7:L7"/>
    <mergeCell ref="M7:O7"/>
    <mergeCell ref="C8:I8"/>
    <mergeCell ref="A10:A13"/>
    <mergeCell ref="B10:B13"/>
    <mergeCell ref="C26:I26"/>
    <mergeCell ref="A27:A32"/>
    <mergeCell ref="C27:I27"/>
    <mergeCell ref="C28:I28"/>
    <mergeCell ref="C29:I29"/>
    <mergeCell ref="C30:I30"/>
    <mergeCell ref="C31:I31"/>
    <mergeCell ref="C32:I32"/>
    <mergeCell ref="A19:A20"/>
    <mergeCell ref="B19:B20"/>
    <mergeCell ref="A21:A26"/>
    <mergeCell ref="C21:I21"/>
    <mergeCell ref="C22:I22"/>
    <mergeCell ref="C23:I23"/>
    <mergeCell ref="C24:I24"/>
    <mergeCell ref="C25:I25"/>
  </mergeCells>
  <phoneticPr fontId="22" type="noConversion"/>
  <dataValidations count="2">
    <dataValidation type="list" allowBlank="1" showInputMessage="1" showErrorMessage="1" sqref="H66:H68 H102:I105 D10:D20 H36:H43 C36:C43 F18:F20 D38:D43 F38:F43">
      <formula1>#REF!</formula1>
    </dataValidation>
    <dataValidation type="list" allowBlank="1" showInputMessage="1" showErrorMessage="1" sqref="C3:E3">
      <formula1>"国内会议,国际会议"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5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12"/>
  <sheetViews>
    <sheetView workbookViewId="0">
      <selection sqref="A1:O1"/>
    </sheetView>
  </sheetViews>
  <sheetFormatPr defaultColWidth="9.15234375" defaultRowHeight="11.6"/>
  <cols>
    <col min="1" max="1" width="4.69140625" style="4" customWidth="1"/>
    <col min="2" max="2" width="19.53515625" style="4" customWidth="1"/>
    <col min="3" max="3" width="14.69140625" style="4" customWidth="1"/>
    <col min="4" max="4" width="4.3046875" style="4" customWidth="1"/>
    <col min="5" max="5" width="6.15234375" style="4" customWidth="1"/>
    <col min="6" max="8" width="4.3046875" style="4" customWidth="1"/>
    <col min="9" max="9" width="13.15234375" style="4" customWidth="1"/>
    <col min="10" max="10" width="8.07421875" style="177" customWidth="1"/>
    <col min="11" max="11" width="5.3046875" style="177" customWidth="1"/>
    <col min="12" max="12" width="7.4609375" style="177" customWidth="1"/>
    <col min="13" max="13" width="9.3828125" style="4" customWidth="1"/>
    <col min="14" max="14" width="12.765625" style="220" customWidth="1"/>
    <col min="15" max="15" width="23.3828125" style="4" customWidth="1"/>
    <col min="16" max="16384" width="9.15234375" style="4"/>
  </cols>
  <sheetData>
    <row r="1" spans="1:17" s="1" customFormat="1" ht="42.75" customHeight="1">
      <c r="A1" s="363" t="s">
        <v>235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</row>
    <row r="2" spans="1:17" s="44" customFormat="1" ht="28.5" customHeight="1" thickBot="1">
      <c r="A2" s="341" t="s">
        <v>147</v>
      </c>
      <c r="B2" s="341"/>
      <c r="C2" s="342" t="s">
        <v>175</v>
      </c>
      <c r="D2" s="342"/>
      <c r="E2" s="342"/>
      <c r="F2" s="42" t="s">
        <v>144</v>
      </c>
      <c r="G2" s="45"/>
      <c r="H2" s="45"/>
      <c r="I2" s="355" t="s">
        <v>166</v>
      </c>
      <c r="J2" s="355"/>
      <c r="K2" s="43"/>
      <c r="L2" s="356" t="s">
        <v>1</v>
      </c>
      <c r="M2" s="356"/>
      <c r="N2" s="352" t="s">
        <v>176</v>
      </c>
      <c r="O2" s="352"/>
    </row>
    <row r="3" spans="1:17" s="44" customFormat="1" ht="15" customHeight="1" thickBot="1">
      <c r="A3" s="341" t="s">
        <v>2</v>
      </c>
      <c r="B3" s="341"/>
      <c r="C3" s="130" t="s">
        <v>161</v>
      </c>
      <c r="D3" s="130"/>
      <c r="E3" s="130"/>
      <c r="F3" s="42" t="s">
        <v>143</v>
      </c>
      <c r="G3" s="45"/>
      <c r="H3" s="45"/>
      <c r="I3" s="355">
        <v>540</v>
      </c>
      <c r="J3" s="355"/>
      <c r="K3" s="43"/>
      <c r="L3" s="356" t="s">
        <v>3</v>
      </c>
      <c r="M3" s="356"/>
      <c r="N3" s="352" t="s">
        <v>177</v>
      </c>
      <c r="O3" s="352"/>
      <c r="Q3" s="133"/>
    </row>
    <row r="4" spans="1:17" s="44" customFormat="1" ht="15" customHeight="1" thickBot="1">
      <c r="A4" s="341" t="s">
        <v>4</v>
      </c>
      <c r="B4" s="341"/>
      <c r="C4" s="131" t="s">
        <v>165</v>
      </c>
      <c r="D4" s="131"/>
      <c r="E4" s="131"/>
      <c r="F4" s="46"/>
      <c r="G4" s="45"/>
      <c r="H4" s="47"/>
      <c r="I4" s="47"/>
      <c r="J4" s="47"/>
      <c r="K4" s="47"/>
      <c r="L4" s="356" t="s">
        <v>5</v>
      </c>
      <c r="M4" s="356"/>
      <c r="N4" s="353">
        <v>43028</v>
      </c>
      <c r="O4" s="352"/>
    </row>
    <row r="5" spans="1:17" ht="10" customHeight="1" thickBot="1">
      <c r="A5" s="48"/>
      <c r="B5" s="48"/>
      <c r="C5" s="48"/>
      <c r="D5" s="48"/>
      <c r="E5" s="48"/>
      <c r="F5" s="48"/>
      <c r="G5" s="132"/>
      <c r="H5" s="48"/>
      <c r="I5" s="48"/>
      <c r="M5" s="48"/>
      <c r="N5" s="192"/>
      <c r="O5" s="48"/>
    </row>
    <row r="6" spans="1:17" ht="48" customHeight="1" thickTop="1" thickBot="1">
      <c r="A6" s="49" t="s">
        <v>6</v>
      </c>
      <c r="B6" s="339" t="s">
        <v>80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40"/>
    </row>
    <row r="7" spans="1:17" ht="18" customHeight="1">
      <c r="A7" s="267" t="s">
        <v>78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 t="s">
        <v>93</v>
      </c>
      <c r="N7" s="268"/>
      <c r="O7" s="269"/>
    </row>
    <row r="8" spans="1:17" ht="18" customHeight="1">
      <c r="A8" s="6" t="s">
        <v>148</v>
      </c>
      <c r="B8" s="180" t="s">
        <v>78</v>
      </c>
      <c r="C8" s="270" t="s">
        <v>75</v>
      </c>
      <c r="D8" s="271"/>
      <c r="E8" s="271"/>
      <c r="F8" s="271"/>
      <c r="G8" s="271"/>
      <c r="H8" s="271"/>
      <c r="I8" s="271"/>
      <c r="J8" s="180" t="s">
        <v>149</v>
      </c>
      <c r="K8" s="180" t="s">
        <v>150</v>
      </c>
      <c r="L8" s="180" t="s">
        <v>151</v>
      </c>
      <c r="M8" s="180" t="s">
        <v>94</v>
      </c>
      <c r="N8" s="193" t="s">
        <v>74</v>
      </c>
      <c r="O8" s="7" t="s">
        <v>0</v>
      </c>
    </row>
    <row r="9" spans="1:17" s="8" customFormat="1" ht="18" customHeight="1">
      <c r="A9" s="50" t="s">
        <v>7</v>
      </c>
      <c r="B9" s="51" t="s">
        <v>95</v>
      </c>
      <c r="C9" s="156"/>
      <c r="D9" s="9"/>
      <c r="E9" s="9"/>
      <c r="F9" s="9"/>
      <c r="G9" s="9"/>
      <c r="H9" s="9"/>
      <c r="I9" s="9"/>
      <c r="J9" s="9"/>
      <c r="K9" s="9"/>
      <c r="L9" s="9"/>
      <c r="M9" s="9"/>
      <c r="N9" s="194"/>
      <c r="O9" s="52"/>
    </row>
    <row r="10" spans="1:17" ht="18" customHeight="1">
      <c r="A10" s="272" t="s">
        <v>8</v>
      </c>
      <c r="B10" s="263" t="s">
        <v>197</v>
      </c>
      <c r="C10" s="149" t="s">
        <v>178</v>
      </c>
      <c r="D10" s="148">
        <v>11</v>
      </c>
      <c r="E10" s="149" t="s">
        <v>97</v>
      </c>
      <c r="F10" s="148">
        <v>1</v>
      </c>
      <c r="G10" s="149" t="s">
        <v>98</v>
      </c>
      <c r="H10" s="148">
        <v>1</v>
      </c>
      <c r="I10" s="149" t="s">
        <v>99</v>
      </c>
      <c r="J10" s="241">
        <v>1</v>
      </c>
      <c r="K10" s="149">
        <v>1</v>
      </c>
      <c r="L10" s="181" t="s">
        <v>79</v>
      </c>
      <c r="M10" s="151">
        <v>580</v>
      </c>
      <c r="N10" s="195">
        <f>J10*K10*M10</f>
        <v>580</v>
      </c>
      <c r="O10" s="163" t="s">
        <v>179</v>
      </c>
    </row>
    <row r="11" spans="1:17" ht="18" customHeight="1">
      <c r="A11" s="272"/>
      <c r="B11" s="263"/>
      <c r="C11" s="149" t="s">
        <v>178</v>
      </c>
      <c r="D11" s="148">
        <v>11</v>
      </c>
      <c r="E11" s="149" t="s">
        <v>97</v>
      </c>
      <c r="F11" s="148">
        <v>2</v>
      </c>
      <c r="G11" s="149" t="s">
        <v>98</v>
      </c>
      <c r="H11" s="148">
        <v>1</v>
      </c>
      <c r="I11" s="149" t="s">
        <v>99</v>
      </c>
      <c r="J11" s="241">
        <v>63.5</v>
      </c>
      <c r="K11" s="149">
        <v>1</v>
      </c>
      <c r="L11" s="181" t="s">
        <v>79</v>
      </c>
      <c r="M11" s="151">
        <v>580</v>
      </c>
      <c r="N11" s="195">
        <f t="shared" ref="N11:N14" si="0">J11*K11*M11</f>
        <v>36830</v>
      </c>
      <c r="O11" s="163" t="s">
        <v>179</v>
      </c>
    </row>
    <row r="12" spans="1:17" ht="18" customHeight="1">
      <c r="A12" s="272"/>
      <c r="B12" s="263"/>
      <c r="C12" s="149" t="s">
        <v>178</v>
      </c>
      <c r="D12" s="148">
        <v>11</v>
      </c>
      <c r="E12" s="149" t="s">
        <v>97</v>
      </c>
      <c r="F12" s="148">
        <v>3</v>
      </c>
      <c r="G12" s="149" t="s">
        <v>98</v>
      </c>
      <c r="H12" s="148">
        <v>1</v>
      </c>
      <c r="I12" s="149" t="s">
        <v>99</v>
      </c>
      <c r="J12" s="241">
        <v>85.5</v>
      </c>
      <c r="K12" s="149">
        <v>1</v>
      </c>
      <c r="L12" s="181" t="s">
        <v>79</v>
      </c>
      <c r="M12" s="151">
        <v>580</v>
      </c>
      <c r="N12" s="195">
        <f t="shared" si="0"/>
        <v>49590</v>
      </c>
      <c r="O12" s="163" t="s">
        <v>179</v>
      </c>
    </row>
    <row r="13" spans="1:17" ht="18" customHeight="1">
      <c r="A13" s="272"/>
      <c r="B13" s="263"/>
      <c r="C13" s="149" t="s">
        <v>178</v>
      </c>
      <c r="D13" s="148">
        <v>11</v>
      </c>
      <c r="E13" s="149" t="s">
        <v>97</v>
      </c>
      <c r="F13" s="148">
        <v>4</v>
      </c>
      <c r="G13" s="149" t="s">
        <v>98</v>
      </c>
      <c r="H13" s="148">
        <v>1</v>
      </c>
      <c r="I13" s="149" t="s">
        <v>99</v>
      </c>
      <c r="J13" s="241">
        <v>73</v>
      </c>
      <c r="K13" s="149">
        <v>1</v>
      </c>
      <c r="L13" s="181" t="s">
        <v>79</v>
      </c>
      <c r="M13" s="151">
        <v>580</v>
      </c>
      <c r="N13" s="195">
        <f t="shared" si="0"/>
        <v>42340</v>
      </c>
      <c r="O13" s="163" t="s">
        <v>179</v>
      </c>
    </row>
    <row r="14" spans="1:17" ht="18" hidden="1" customHeight="1">
      <c r="A14" s="272"/>
      <c r="B14" s="263"/>
      <c r="C14" s="149" t="s">
        <v>101</v>
      </c>
      <c r="D14" s="148"/>
      <c r="E14" s="149" t="s">
        <v>97</v>
      </c>
      <c r="F14" s="148"/>
      <c r="G14" s="149" t="s">
        <v>98</v>
      </c>
      <c r="H14" s="148"/>
      <c r="I14" s="149" t="s">
        <v>99</v>
      </c>
      <c r="J14" s="162"/>
      <c r="K14" s="149"/>
      <c r="L14" s="181" t="s">
        <v>79</v>
      </c>
      <c r="M14" s="151"/>
      <c r="N14" s="236">
        <f t="shared" si="0"/>
        <v>0</v>
      </c>
      <c r="O14" s="163"/>
    </row>
    <row r="15" spans="1:17" ht="18" hidden="1" customHeight="1">
      <c r="A15" s="259" t="s">
        <v>9</v>
      </c>
      <c r="B15" s="263" t="s">
        <v>198</v>
      </c>
      <c r="C15" s="149" t="s">
        <v>178</v>
      </c>
      <c r="D15" s="148"/>
      <c r="E15" s="149" t="s">
        <v>97</v>
      </c>
      <c r="F15" s="148"/>
      <c r="G15" s="149" t="s">
        <v>98</v>
      </c>
      <c r="H15" s="148"/>
      <c r="I15" s="149" t="s">
        <v>99</v>
      </c>
      <c r="J15" s="162"/>
      <c r="K15" s="149"/>
      <c r="L15" s="181" t="s">
        <v>79</v>
      </c>
      <c r="M15" s="151"/>
      <c r="N15" s="236">
        <f>J15*K15*M15</f>
        <v>0</v>
      </c>
      <c r="O15" s="163"/>
    </row>
    <row r="16" spans="1:17" ht="18" hidden="1" customHeight="1">
      <c r="A16" s="260"/>
      <c r="B16" s="263"/>
      <c r="C16" s="149" t="s">
        <v>178</v>
      </c>
      <c r="D16" s="148"/>
      <c r="E16" s="149" t="s">
        <v>97</v>
      </c>
      <c r="F16" s="148"/>
      <c r="G16" s="149" t="s">
        <v>98</v>
      </c>
      <c r="H16" s="148"/>
      <c r="I16" s="149" t="s">
        <v>99</v>
      </c>
      <c r="J16" s="162"/>
      <c r="K16" s="149"/>
      <c r="L16" s="181" t="s">
        <v>79</v>
      </c>
      <c r="M16" s="151"/>
      <c r="N16" s="236">
        <f t="shared" ref="N16" si="1">J16*K16*M16</f>
        <v>0</v>
      </c>
      <c r="O16" s="163"/>
    </row>
    <row r="17" spans="1:15" ht="18" hidden="1" customHeight="1">
      <c r="A17" s="261"/>
      <c r="B17" s="263"/>
      <c r="C17" s="149" t="s">
        <v>178</v>
      </c>
      <c r="D17" s="148"/>
      <c r="E17" s="149" t="s">
        <v>97</v>
      </c>
      <c r="F17" s="148"/>
      <c r="G17" s="149" t="s">
        <v>98</v>
      </c>
      <c r="H17" s="148"/>
      <c r="I17" s="149" t="s">
        <v>99</v>
      </c>
      <c r="J17" s="164"/>
      <c r="K17" s="149"/>
      <c r="L17" s="181" t="s">
        <v>79</v>
      </c>
      <c r="M17" s="151"/>
      <c r="N17" s="236">
        <f>J17*K17*M17</f>
        <v>0</v>
      </c>
      <c r="O17" s="163"/>
    </row>
    <row r="18" spans="1:15" ht="18" hidden="1" customHeight="1">
      <c r="A18" s="167" t="s">
        <v>20</v>
      </c>
      <c r="B18" s="165" t="s">
        <v>102</v>
      </c>
      <c r="C18" s="157"/>
      <c r="D18" s="158"/>
      <c r="E18" s="157"/>
      <c r="F18" s="158"/>
      <c r="G18" s="157"/>
      <c r="H18" s="158"/>
      <c r="I18" s="157"/>
      <c r="J18" s="159"/>
      <c r="K18" s="157"/>
      <c r="L18" s="160"/>
      <c r="M18" s="161"/>
      <c r="N18" s="196"/>
      <c r="O18" s="155"/>
    </row>
    <row r="19" spans="1:15" ht="18" hidden="1" customHeight="1">
      <c r="A19" s="168"/>
      <c r="B19" s="166"/>
      <c r="C19" s="13" t="s">
        <v>100</v>
      </c>
      <c r="D19" s="12"/>
      <c r="E19" s="13" t="s">
        <v>97</v>
      </c>
      <c r="F19" s="12"/>
      <c r="G19" s="13" t="s">
        <v>98</v>
      </c>
      <c r="H19" s="12"/>
      <c r="I19" s="13" t="s">
        <v>99</v>
      </c>
      <c r="J19" s="14"/>
      <c r="K19" s="13"/>
      <c r="L19" s="82" t="s">
        <v>79</v>
      </c>
      <c r="M19" s="83"/>
      <c r="N19" s="197">
        <f t="shared" ref="N19" si="2">J19*K19*M19</f>
        <v>0</v>
      </c>
      <c r="O19" s="84"/>
    </row>
    <row r="20" spans="1:15" ht="18" hidden="1" customHeight="1">
      <c r="A20" s="275" t="s">
        <v>82</v>
      </c>
      <c r="B20" s="279" t="s">
        <v>103</v>
      </c>
      <c r="C20" s="13" t="s">
        <v>96</v>
      </c>
      <c r="D20" s="12"/>
      <c r="E20" s="13" t="s">
        <v>97</v>
      </c>
      <c r="F20" s="12"/>
      <c r="G20" s="13" t="s">
        <v>98</v>
      </c>
      <c r="H20" s="12"/>
      <c r="I20" s="13" t="s">
        <v>99</v>
      </c>
      <c r="J20" s="14"/>
      <c r="K20" s="13"/>
      <c r="L20" s="82" t="s">
        <v>79</v>
      </c>
      <c r="M20" s="83"/>
      <c r="N20" s="197">
        <f>J20*K20*M20</f>
        <v>0</v>
      </c>
      <c r="O20" s="84"/>
    </row>
    <row r="21" spans="1:15" ht="18" hidden="1" customHeight="1">
      <c r="A21" s="275"/>
      <c r="B21" s="279"/>
      <c r="C21" s="13" t="s">
        <v>100</v>
      </c>
      <c r="D21" s="12"/>
      <c r="E21" s="13" t="s">
        <v>97</v>
      </c>
      <c r="F21" s="12"/>
      <c r="G21" s="13" t="s">
        <v>98</v>
      </c>
      <c r="H21" s="12"/>
      <c r="I21" s="13" t="s">
        <v>99</v>
      </c>
      <c r="J21" s="14"/>
      <c r="K21" s="13"/>
      <c r="L21" s="82" t="s">
        <v>79</v>
      </c>
      <c r="M21" s="83"/>
      <c r="N21" s="197">
        <f t="shared" ref="N21:N33" si="3">J21*K21*M21</f>
        <v>0</v>
      </c>
      <c r="O21" s="84"/>
    </row>
    <row r="22" spans="1:15" ht="18" hidden="1" customHeight="1">
      <c r="A22" s="275" t="s">
        <v>85</v>
      </c>
      <c r="B22" s="15" t="s">
        <v>10</v>
      </c>
      <c r="C22" s="277"/>
      <c r="D22" s="277"/>
      <c r="E22" s="277"/>
      <c r="F22" s="277"/>
      <c r="G22" s="277"/>
      <c r="H22" s="277"/>
      <c r="I22" s="277"/>
      <c r="J22" s="12"/>
      <c r="K22" s="12"/>
      <c r="L22" s="85" t="s">
        <v>81</v>
      </c>
      <c r="M22" s="83"/>
      <c r="N22" s="197">
        <f t="shared" si="3"/>
        <v>0</v>
      </c>
      <c r="O22" s="86"/>
    </row>
    <row r="23" spans="1:15" ht="18" hidden="1" customHeight="1">
      <c r="A23" s="275"/>
      <c r="B23" s="15" t="s">
        <v>11</v>
      </c>
      <c r="C23" s="274"/>
      <c r="D23" s="274"/>
      <c r="E23" s="274"/>
      <c r="F23" s="274"/>
      <c r="G23" s="274"/>
      <c r="H23" s="274"/>
      <c r="I23" s="274"/>
      <c r="J23" s="12"/>
      <c r="K23" s="12"/>
      <c r="L23" s="85" t="s">
        <v>18</v>
      </c>
      <c r="M23" s="83"/>
      <c r="N23" s="197">
        <f t="shared" si="3"/>
        <v>0</v>
      </c>
      <c r="O23" s="86"/>
    </row>
    <row r="24" spans="1:15" ht="18" hidden="1" customHeight="1">
      <c r="A24" s="275"/>
      <c r="B24" s="15" t="s">
        <v>13</v>
      </c>
      <c r="C24" s="274"/>
      <c r="D24" s="274"/>
      <c r="E24" s="274"/>
      <c r="F24" s="274"/>
      <c r="G24" s="274"/>
      <c r="H24" s="274"/>
      <c r="I24" s="274"/>
      <c r="J24" s="12"/>
      <c r="K24" s="12"/>
      <c r="L24" s="85" t="s">
        <v>19</v>
      </c>
      <c r="M24" s="83"/>
      <c r="N24" s="197">
        <f t="shared" si="3"/>
        <v>0</v>
      </c>
      <c r="O24" s="86"/>
    </row>
    <row r="25" spans="1:15" ht="18" hidden="1" customHeight="1">
      <c r="A25" s="275"/>
      <c r="B25" s="15" t="s">
        <v>14</v>
      </c>
      <c r="C25" s="274" t="s">
        <v>105</v>
      </c>
      <c r="D25" s="274"/>
      <c r="E25" s="274"/>
      <c r="F25" s="274"/>
      <c r="G25" s="274"/>
      <c r="H25" s="274"/>
      <c r="I25" s="274"/>
      <c r="J25" s="12"/>
      <c r="K25" s="12"/>
      <c r="L25" s="85" t="s">
        <v>15</v>
      </c>
      <c r="M25" s="83"/>
      <c r="N25" s="197">
        <f t="shared" si="3"/>
        <v>0</v>
      </c>
      <c r="O25" s="86"/>
    </row>
    <row r="26" spans="1:15" ht="18" hidden="1" customHeight="1">
      <c r="A26" s="275"/>
      <c r="B26" s="16" t="s">
        <v>16</v>
      </c>
      <c r="C26" s="274" t="s">
        <v>17</v>
      </c>
      <c r="D26" s="274"/>
      <c r="E26" s="274"/>
      <c r="F26" s="274"/>
      <c r="G26" s="274"/>
      <c r="H26" s="274"/>
      <c r="I26" s="274"/>
      <c r="J26" s="12"/>
      <c r="K26" s="12"/>
      <c r="L26" s="85" t="s">
        <v>18</v>
      </c>
      <c r="M26" s="83"/>
      <c r="N26" s="197">
        <f t="shared" si="3"/>
        <v>0</v>
      </c>
      <c r="O26" s="86"/>
    </row>
    <row r="27" spans="1:15" ht="18" hidden="1" customHeight="1">
      <c r="A27" s="275"/>
      <c r="B27" s="16" t="s">
        <v>35</v>
      </c>
      <c r="C27" s="274" t="s">
        <v>106</v>
      </c>
      <c r="D27" s="274"/>
      <c r="E27" s="274"/>
      <c r="F27" s="274"/>
      <c r="G27" s="274"/>
      <c r="H27" s="274"/>
      <c r="I27" s="274"/>
      <c r="J27" s="12"/>
      <c r="K27" s="12"/>
      <c r="L27" s="85"/>
      <c r="M27" s="83"/>
      <c r="N27" s="197">
        <f t="shared" si="3"/>
        <v>0</v>
      </c>
      <c r="O27" s="86"/>
    </row>
    <row r="28" spans="1:15" ht="18" hidden="1" customHeight="1">
      <c r="A28" s="275" t="s">
        <v>86</v>
      </c>
      <c r="B28" s="15" t="s">
        <v>21</v>
      </c>
      <c r="C28" s="277" t="s">
        <v>104</v>
      </c>
      <c r="D28" s="277"/>
      <c r="E28" s="277"/>
      <c r="F28" s="277"/>
      <c r="G28" s="277"/>
      <c r="H28" s="277"/>
      <c r="I28" s="277"/>
      <c r="J28" s="12"/>
      <c r="K28" s="12"/>
      <c r="L28" s="85" t="s">
        <v>81</v>
      </c>
      <c r="M28" s="83"/>
      <c r="N28" s="197">
        <f t="shared" si="3"/>
        <v>0</v>
      </c>
      <c r="O28" s="86"/>
    </row>
    <row r="29" spans="1:15" ht="18" hidden="1" customHeight="1">
      <c r="A29" s="275"/>
      <c r="B29" s="15" t="s">
        <v>11</v>
      </c>
      <c r="C29" s="274" t="s">
        <v>12</v>
      </c>
      <c r="D29" s="274"/>
      <c r="E29" s="274"/>
      <c r="F29" s="274"/>
      <c r="G29" s="274"/>
      <c r="H29" s="274"/>
      <c r="I29" s="274"/>
      <c r="J29" s="12"/>
      <c r="K29" s="12"/>
      <c r="L29" s="85" t="s">
        <v>18</v>
      </c>
      <c r="M29" s="83"/>
      <c r="N29" s="197">
        <f t="shared" si="3"/>
        <v>0</v>
      </c>
      <c r="O29" s="86"/>
    </row>
    <row r="30" spans="1:15" ht="18" hidden="1" customHeight="1">
      <c r="A30" s="275"/>
      <c r="B30" s="15" t="s">
        <v>13</v>
      </c>
      <c r="C30" s="274"/>
      <c r="D30" s="274"/>
      <c r="E30" s="274"/>
      <c r="F30" s="274"/>
      <c r="G30" s="274"/>
      <c r="H30" s="274"/>
      <c r="I30" s="274"/>
      <c r="J30" s="12"/>
      <c r="K30" s="12"/>
      <c r="L30" s="85" t="s">
        <v>19</v>
      </c>
      <c r="M30" s="83"/>
      <c r="N30" s="197">
        <f t="shared" si="3"/>
        <v>0</v>
      </c>
      <c r="O30" s="86"/>
    </row>
    <row r="31" spans="1:15" ht="18" hidden="1" customHeight="1">
      <c r="A31" s="275"/>
      <c r="B31" s="15" t="s">
        <v>14</v>
      </c>
      <c r="C31" s="274" t="s">
        <v>107</v>
      </c>
      <c r="D31" s="274"/>
      <c r="E31" s="274"/>
      <c r="F31" s="274"/>
      <c r="G31" s="274"/>
      <c r="H31" s="274"/>
      <c r="I31" s="274"/>
      <c r="J31" s="12"/>
      <c r="K31" s="12"/>
      <c r="L31" s="85" t="s">
        <v>15</v>
      </c>
      <c r="M31" s="83"/>
      <c r="N31" s="197">
        <f t="shared" si="3"/>
        <v>0</v>
      </c>
      <c r="O31" s="86"/>
    </row>
    <row r="32" spans="1:15" ht="18" hidden="1" customHeight="1">
      <c r="A32" s="275"/>
      <c r="B32" s="16" t="s">
        <v>16</v>
      </c>
      <c r="C32" s="274" t="s">
        <v>17</v>
      </c>
      <c r="D32" s="274"/>
      <c r="E32" s="274"/>
      <c r="F32" s="274"/>
      <c r="G32" s="274"/>
      <c r="H32" s="274"/>
      <c r="I32" s="274"/>
      <c r="J32" s="12"/>
      <c r="K32" s="12"/>
      <c r="L32" s="85" t="s">
        <v>18</v>
      </c>
      <c r="M32" s="83"/>
      <c r="N32" s="197">
        <f t="shared" si="3"/>
        <v>0</v>
      </c>
      <c r="O32" s="86"/>
    </row>
    <row r="33" spans="1:15" ht="18" hidden="1" customHeight="1">
      <c r="A33" s="276"/>
      <c r="B33" s="17" t="s">
        <v>35</v>
      </c>
      <c r="C33" s="278" t="s">
        <v>106</v>
      </c>
      <c r="D33" s="278"/>
      <c r="E33" s="278"/>
      <c r="F33" s="278"/>
      <c r="G33" s="278"/>
      <c r="H33" s="278"/>
      <c r="I33" s="278"/>
      <c r="J33" s="18"/>
      <c r="K33" s="18"/>
      <c r="L33" s="87"/>
      <c r="M33" s="88"/>
      <c r="N33" s="198">
        <f t="shared" si="3"/>
        <v>0</v>
      </c>
      <c r="O33" s="89"/>
    </row>
    <row r="34" spans="1:15" ht="18" customHeight="1" thickBot="1">
      <c r="A34" s="53" t="s">
        <v>108</v>
      </c>
      <c r="B34" s="54"/>
      <c r="C34" s="54"/>
      <c r="D34" s="54"/>
      <c r="E34" s="54"/>
      <c r="F34" s="54"/>
      <c r="G34" s="54"/>
      <c r="H34" s="54"/>
      <c r="I34" s="54"/>
      <c r="J34" s="19"/>
      <c r="K34" s="19"/>
      <c r="L34" s="19"/>
      <c r="M34" s="90"/>
      <c r="N34" s="199">
        <f>SUM(N10:N33)</f>
        <v>129340</v>
      </c>
      <c r="O34" s="91"/>
    </row>
    <row r="35" spans="1:15" ht="18" customHeight="1">
      <c r="A35" s="20" t="s">
        <v>148</v>
      </c>
      <c r="B35" s="182" t="s">
        <v>78</v>
      </c>
      <c r="C35" s="280" t="s">
        <v>75</v>
      </c>
      <c r="D35" s="281"/>
      <c r="E35" s="281"/>
      <c r="F35" s="281"/>
      <c r="G35" s="281"/>
      <c r="H35" s="281"/>
      <c r="I35" s="281"/>
      <c r="J35" s="182" t="s">
        <v>57</v>
      </c>
      <c r="K35" s="182" t="s">
        <v>109</v>
      </c>
      <c r="L35" s="92" t="s">
        <v>151</v>
      </c>
      <c r="M35" s="93" t="s">
        <v>94</v>
      </c>
      <c r="N35" s="200" t="s">
        <v>22</v>
      </c>
      <c r="O35" s="94" t="s">
        <v>0</v>
      </c>
    </row>
    <row r="36" spans="1:15" ht="18" customHeight="1">
      <c r="A36" s="55" t="s">
        <v>24</v>
      </c>
      <c r="B36" s="56" t="s">
        <v>110</v>
      </c>
      <c r="C36" s="56"/>
      <c r="D36" s="56"/>
      <c r="E36" s="56"/>
      <c r="F36" s="56"/>
      <c r="G36" s="56"/>
      <c r="H36" s="56"/>
      <c r="I36" s="56"/>
      <c r="J36" s="176"/>
      <c r="K36" s="176"/>
      <c r="L36" s="176"/>
      <c r="M36" s="95"/>
      <c r="N36" s="201"/>
      <c r="O36" s="96"/>
    </row>
    <row r="37" spans="1:15" ht="18" customHeight="1">
      <c r="A37" s="3" t="s">
        <v>25</v>
      </c>
      <c r="B37" s="187" t="s">
        <v>111</v>
      </c>
      <c r="C37" s="57" t="s">
        <v>160</v>
      </c>
      <c r="D37" s="12">
        <v>11</v>
      </c>
      <c r="E37" s="22" t="s">
        <v>97</v>
      </c>
      <c r="F37" s="12"/>
      <c r="G37" s="22" t="s">
        <v>98</v>
      </c>
      <c r="H37" s="10" t="s">
        <v>156</v>
      </c>
      <c r="I37" s="22" t="s">
        <v>112</v>
      </c>
      <c r="J37" s="23"/>
      <c r="K37" s="23">
        <v>1</v>
      </c>
      <c r="L37" s="97" t="s">
        <v>28</v>
      </c>
      <c r="M37" s="174"/>
      <c r="N37" s="202">
        <f>J37*K37*M37</f>
        <v>0</v>
      </c>
      <c r="O37" s="175" t="s">
        <v>191</v>
      </c>
    </row>
    <row r="38" spans="1:15" ht="18" customHeight="1">
      <c r="A38" s="186" t="s">
        <v>26</v>
      </c>
      <c r="B38" s="24" t="s">
        <v>111</v>
      </c>
      <c r="C38" s="58" t="s">
        <v>160</v>
      </c>
      <c r="D38" s="12">
        <v>11</v>
      </c>
      <c r="E38" s="13" t="s">
        <v>97</v>
      </c>
      <c r="F38" s="12"/>
      <c r="G38" s="13" t="s">
        <v>98</v>
      </c>
      <c r="H38" s="10" t="s">
        <v>156</v>
      </c>
      <c r="I38" s="13" t="s">
        <v>112</v>
      </c>
      <c r="J38" s="188"/>
      <c r="K38" s="188">
        <v>1</v>
      </c>
      <c r="L38" s="82" t="s">
        <v>28</v>
      </c>
      <c r="M38" s="171"/>
      <c r="N38" s="203">
        <f t="shared" ref="N38:N43" si="4">J38*K38*M38</f>
        <v>0</v>
      </c>
      <c r="O38" s="99" t="s">
        <v>164</v>
      </c>
    </row>
    <row r="39" spans="1:15" ht="18" customHeight="1">
      <c r="A39" s="186" t="s">
        <v>27</v>
      </c>
      <c r="B39" s="24" t="s">
        <v>111</v>
      </c>
      <c r="C39" s="58" t="s">
        <v>160</v>
      </c>
      <c r="D39" s="12"/>
      <c r="E39" s="13" t="s">
        <v>97</v>
      </c>
      <c r="F39" s="12"/>
      <c r="G39" s="13" t="s">
        <v>98</v>
      </c>
      <c r="H39" s="10" t="s">
        <v>99</v>
      </c>
      <c r="I39" s="13" t="s">
        <v>112</v>
      </c>
      <c r="J39" s="188"/>
      <c r="K39" s="188"/>
      <c r="L39" s="82" t="s">
        <v>28</v>
      </c>
      <c r="M39" s="83"/>
      <c r="N39" s="197">
        <f t="shared" si="4"/>
        <v>0</v>
      </c>
      <c r="O39" s="99" t="s">
        <v>164</v>
      </c>
    </row>
    <row r="40" spans="1:15" ht="18" customHeight="1">
      <c r="A40" s="186" t="s">
        <v>29</v>
      </c>
      <c r="B40" s="24" t="s">
        <v>111</v>
      </c>
      <c r="C40" s="58" t="s">
        <v>160</v>
      </c>
      <c r="D40" s="12"/>
      <c r="E40" s="13" t="s">
        <v>97</v>
      </c>
      <c r="F40" s="12"/>
      <c r="G40" s="13" t="s">
        <v>98</v>
      </c>
      <c r="H40" s="10" t="s">
        <v>156</v>
      </c>
      <c r="I40" s="13" t="s">
        <v>112</v>
      </c>
      <c r="J40" s="188"/>
      <c r="K40" s="188"/>
      <c r="L40" s="82" t="s">
        <v>28</v>
      </c>
      <c r="M40" s="83"/>
      <c r="N40" s="197">
        <f t="shared" si="4"/>
        <v>0</v>
      </c>
      <c r="O40" s="99" t="s">
        <v>164</v>
      </c>
    </row>
    <row r="41" spans="1:15" ht="18" customHeight="1">
      <c r="A41" s="183" t="s">
        <v>30</v>
      </c>
      <c r="B41" s="178" t="s">
        <v>111</v>
      </c>
      <c r="C41" s="142" t="s">
        <v>160</v>
      </c>
      <c r="D41" s="143"/>
      <c r="E41" s="144" t="s">
        <v>97</v>
      </c>
      <c r="F41" s="18"/>
      <c r="G41" s="144" t="s">
        <v>98</v>
      </c>
      <c r="H41" s="10" t="s">
        <v>99</v>
      </c>
      <c r="I41" s="144" t="s">
        <v>112</v>
      </c>
      <c r="J41" s="30"/>
      <c r="K41" s="188"/>
      <c r="L41" s="145" t="s">
        <v>28</v>
      </c>
      <c r="M41" s="83"/>
      <c r="N41" s="204">
        <f t="shared" si="4"/>
        <v>0</v>
      </c>
      <c r="O41" s="99" t="s">
        <v>164</v>
      </c>
    </row>
    <row r="42" spans="1:15" ht="18" customHeight="1">
      <c r="A42" s="183" t="s">
        <v>167</v>
      </c>
      <c r="B42" s="146" t="s">
        <v>111</v>
      </c>
      <c r="C42" s="147" t="s">
        <v>160</v>
      </c>
      <c r="D42" s="148"/>
      <c r="E42" s="149" t="s">
        <v>97</v>
      </c>
      <c r="F42" s="148"/>
      <c r="G42" s="153" t="s">
        <v>170</v>
      </c>
      <c r="H42" s="10" t="s">
        <v>156</v>
      </c>
      <c r="I42" s="144" t="s">
        <v>112</v>
      </c>
      <c r="J42" s="190"/>
      <c r="K42" s="188"/>
      <c r="L42" s="145" t="s">
        <v>28</v>
      </c>
      <c r="M42" s="83"/>
      <c r="N42" s="205">
        <f t="shared" si="4"/>
        <v>0</v>
      </c>
      <c r="O42" s="99" t="s">
        <v>164</v>
      </c>
    </row>
    <row r="43" spans="1:15" ht="18" customHeight="1">
      <c r="A43" s="183" t="s">
        <v>168</v>
      </c>
      <c r="B43" s="146" t="s">
        <v>111</v>
      </c>
      <c r="C43" s="147" t="s">
        <v>160</v>
      </c>
      <c r="D43" s="148"/>
      <c r="E43" s="149" t="s">
        <v>97</v>
      </c>
      <c r="F43" s="148"/>
      <c r="G43" s="153" t="s">
        <v>170</v>
      </c>
      <c r="H43" s="154" t="s">
        <v>171</v>
      </c>
      <c r="I43" s="144" t="s">
        <v>112</v>
      </c>
      <c r="J43" s="190"/>
      <c r="K43" s="188"/>
      <c r="L43" s="145" t="s">
        <v>28</v>
      </c>
      <c r="M43" s="83"/>
      <c r="N43" s="205">
        <f t="shared" si="4"/>
        <v>0</v>
      </c>
      <c r="O43" s="99" t="s">
        <v>164</v>
      </c>
    </row>
    <row r="44" spans="1:15" ht="18" customHeight="1">
      <c r="A44" s="183" t="s">
        <v>169</v>
      </c>
      <c r="B44" s="146" t="s">
        <v>111</v>
      </c>
      <c r="C44" s="147"/>
      <c r="D44" s="148"/>
      <c r="E44" s="149"/>
      <c r="F44" s="148"/>
      <c r="G44" s="149"/>
      <c r="H44" s="148"/>
      <c r="I44" s="149"/>
      <c r="J44" s="190"/>
      <c r="K44" s="190"/>
      <c r="L44" s="181"/>
      <c r="M44" s="151"/>
      <c r="N44" s="205"/>
      <c r="O44" s="152"/>
    </row>
    <row r="45" spans="1:15" ht="18" customHeight="1" thickBot="1">
      <c r="A45" s="59" t="s">
        <v>108</v>
      </c>
      <c r="B45" s="60"/>
      <c r="C45" s="60"/>
      <c r="D45" s="60"/>
      <c r="E45" s="60"/>
      <c r="F45" s="60"/>
      <c r="G45" s="60"/>
      <c r="H45" s="60"/>
      <c r="I45" s="60"/>
      <c r="J45" s="26"/>
      <c r="K45" s="26"/>
      <c r="L45" s="26"/>
      <c r="M45" s="102"/>
      <c r="N45" s="206">
        <f>SUM(N37:N44)</f>
        <v>0</v>
      </c>
      <c r="O45" s="103"/>
    </row>
    <row r="46" spans="1:15" ht="18" customHeight="1">
      <c r="A46" s="27" t="s">
        <v>148</v>
      </c>
      <c r="B46" s="179" t="s">
        <v>78</v>
      </c>
      <c r="C46" s="282" t="s">
        <v>75</v>
      </c>
      <c r="D46" s="268"/>
      <c r="E46" s="268"/>
      <c r="F46" s="268"/>
      <c r="G46" s="268"/>
      <c r="H46" s="268"/>
      <c r="I46" s="268"/>
      <c r="J46" s="179" t="s">
        <v>57</v>
      </c>
      <c r="K46" s="179" t="s">
        <v>23</v>
      </c>
      <c r="L46" s="184" t="s">
        <v>151</v>
      </c>
      <c r="M46" s="104" t="s">
        <v>94</v>
      </c>
      <c r="N46" s="207" t="s">
        <v>22</v>
      </c>
      <c r="O46" s="105" t="s">
        <v>0</v>
      </c>
    </row>
    <row r="47" spans="1:15" ht="18" customHeight="1">
      <c r="A47" s="61" t="s">
        <v>31</v>
      </c>
      <c r="B47" s="62" t="s">
        <v>113</v>
      </c>
      <c r="C47" s="62"/>
      <c r="D47" s="62"/>
      <c r="E47" s="62"/>
      <c r="F47" s="62"/>
      <c r="G47" s="62"/>
      <c r="H47" s="62"/>
      <c r="I47" s="62"/>
      <c r="J47" s="28"/>
      <c r="K47" s="28"/>
      <c r="L47" s="28"/>
      <c r="M47" s="106"/>
      <c r="N47" s="208"/>
      <c r="O47" s="107"/>
    </row>
    <row r="48" spans="1:15" ht="18" customHeight="1">
      <c r="A48" s="283" t="s">
        <v>32</v>
      </c>
      <c r="B48" s="285" t="s">
        <v>114</v>
      </c>
      <c r="C48" s="294" t="s">
        <v>115</v>
      </c>
      <c r="D48" s="288"/>
      <c r="E48" s="288"/>
      <c r="F48" s="288"/>
      <c r="G48" s="288"/>
      <c r="H48" s="288"/>
      <c r="I48" s="289"/>
      <c r="J48" s="29">
        <v>31</v>
      </c>
      <c r="K48" s="30">
        <v>1</v>
      </c>
      <c r="L48" s="108" t="s">
        <v>152</v>
      </c>
      <c r="M48" s="109">
        <v>270</v>
      </c>
      <c r="N48" s="210">
        <f>J48*K48*M48</f>
        <v>8370</v>
      </c>
      <c r="O48" s="136"/>
    </row>
    <row r="49" spans="1:15" ht="18" customHeight="1">
      <c r="A49" s="283"/>
      <c r="B49" s="285"/>
      <c r="C49" s="290" t="s">
        <v>229</v>
      </c>
      <c r="D49" s="291"/>
      <c r="E49" s="291"/>
      <c r="F49" s="291"/>
      <c r="G49" s="291"/>
      <c r="H49" s="291"/>
      <c r="I49" s="292"/>
      <c r="J49" s="188">
        <v>27</v>
      </c>
      <c r="K49" s="188">
        <v>1</v>
      </c>
      <c r="L49" s="111" t="s">
        <v>152</v>
      </c>
      <c r="M49" s="83">
        <v>240</v>
      </c>
      <c r="N49" s="203">
        <f t="shared" ref="N49:N53" si="5">J49*K49*M49</f>
        <v>6480</v>
      </c>
      <c r="O49" s="134"/>
    </row>
    <row r="50" spans="1:15" ht="18" customHeight="1">
      <c r="A50" s="283"/>
      <c r="B50" s="285"/>
      <c r="C50" s="290" t="s">
        <v>231</v>
      </c>
      <c r="D50" s="291"/>
      <c r="E50" s="291"/>
      <c r="F50" s="291"/>
      <c r="G50" s="291"/>
      <c r="H50" s="291"/>
      <c r="I50" s="292"/>
      <c r="J50" s="224">
        <v>6</v>
      </c>
      <c r="K50" s="224">
        <v>1</v>
      </c>
      <c r="L50" s="111" t="s">
        <v>152</v>
      </c>
      <c r="M50" s="83">
        <v>270</v>
      </c>
      <c r="N50" s="203">
        <f t="shared" si="5"/>
        <v>1620</v>
      </c>
      <c r="O50" s="134"/>
    </row>
    <row r="51" spans="1:15" ht="18" customHeight="1">
      <c r="A51" s="283"/>
      <c r="B51" s="285"/>
      <c r="C51" s="290" t="s">
        <v>226</v>
      </c>
      <c r="D51" s="291"/>
      <c r="E51" s="291"/>
      <c r="F51" s="291"/>
      <c r="G51" s="291"/>
      <c r="H51" s="291"/>
      <c r="I51" s="292"/>
      <c r="J51" s="188">
        <v>2</v>
      </c>
      <c r="K51" s="188">
        <v>1</v>
      </c>
      <c r="L51" s="111" t="s">
        <v>152</v>
      </c>
      <c r="M51" s="83">
        <v>750</v>
      </c>
      <c r="N51" s="203">
        <f t="shared" si="5"/>
        <v>1500</v>
      </c>
      <c r="O51" s="134"/>
    </row>
    <row r="52" spans="1:15" ht="18" customHeight="1">
      <c r="A52" s="283"/>
      <c r="B52" s="285"/>
      <c r="C52" s="290" t="s">
        <v>227</v>
      </c>
      <c r="D52" s="291"/>
      <c r="E52" s="291"/>
      <c r="F52" s="291"/>
      <c r="G52" s="291"/>
      <c r="H52" s="291"/>
      <c r="I52" s="292"/>
      <c r="J52" s="188">
        <v>4</v>
      </c>
      <c r="K52" s="188">
        <v>1</v>
      </c>
      <c r="L52" s="111" t="s">
        <v>152</v>
      </c>
      <c r="M52" s="83">
        <v>600</v>
      </c>
      <c r="N52" s="203">
        <f t="shared" si="5"/>
        <v>2400</v>
      </c>
      <c r="O52" s="135"/>
    </row>
    <row r="53" spans="1:15" ht="18" customHeight="1">
      <c r="A53" s="284"/>
      <c r="B53" s="286"/>
      <c r="C53" s="293" t="s">
        <v>116</v>
      </c>
      <c r="D53" s="291"/>
      <c r="E53" s="291"/>
      <c r="F53" s="291"/>
      <c r="G53" s="291"/>
      <c r="H53" s="291"/>
      <c r="I53" s="292"/>
      <c r="J53" s="31"/>
      <c r="K53" s="25"/>
      <c r="L53" s="112" t="s">
        <v>152</v>
      </c>
      <c r="M53" s="100"/>
      <c r="N53" s="209">
        <f t="shared" si="5"/>
        <v>0</v>
      </c>
      <c r="O53" s="137"/>
    </row>
    <row r="54" spans="1:15" ht="18" customHeight="1">
      <c r="A54" s="283" t="s">
        <v>36</v>
      </c>
      <c r="B54" s="298" t="s">
        <v>118</v>
      </c>
      <c r="C54" s="301" t="s">
        <v>189</v>
      </c>
      <c r="D54" s="302"/>
      <c r="E54" s="302"/>
      <c r="F54" s="302"/>
      <c r="G54" s="302"/>
      <c r="H54" s="302"/>
      <c r="I54" s="303"/>
      <c r="J54" s="29"/>
      <c r="K54" s="30"/>
      <c r="L54" s="113" t="s">
        <v>153</v>
      </c>
      <c r="M54" s="109"/>
      <c r="N54" s="238">
        <f>J54*K54*M54</f>
        <v>0</v>
      </c>
      <c r="O54" s="110"/>
    </row>
    <row r="55" spans="1:15" ht="18" customHeight="1">
      <c r="A55" s="283"/>
      <c r="B55" s="299"/>
      <c r="C55" s="290" t="s">
        <v>190</v>
      </c>
      <c r="D55" s="291"/>
      <c r="E55" s="291"/>
      <c r="F55" s="291"/>
      <c r="G55" s="291"/>
      <c r="H55" s="291"/>
      <c r="I55" s="292"/>
      <c r="J55" s="188"/>
      <c r="K55" s="188"/>
      <c r="L55" s="111" t="s">
        <v>153</v>
      </c>
      <c r="M55" s="83"/>
      <c r="N55" s="239">
        <f t="shared" ref="N55:N60" si="6">J55*K55*M55</f>
        <v>0</v>
      </c>
      <c r="O55" s="86"/>
    </row>
    <row r="56" spans="1:15" ht="18" customHeight="1">
      <c r="A56" s="283"/>
      <c r="B56" s="299"/>
      <c r="C56" s="293" t="s">
        <v>195</v>
      </c>
      <c r="D56" s="291"/>
      <c r="E56" s="291"/>
      <c r="F56" s="291"/>
      <c r="G56" s="291"/>
      <c r="H56" s="291"/>
      <c r="I56" s="292"/>
      <c r="J56" s="188"/>
      <c r="K56" s="188"/>
      <c r="L56" s="111" t="s">
        <v>153</v>
      </c>
      <c r="M56" s="83"/>
      <c r="N56" s="239">
        <f t="shared" si="6"/>
        <v>0</v>
      </c>
      <c r="O56" s="141"/>
    </row>
    <row r="57" spans="1:15" ht="18" customHeight="1">
      <c r="A57" s="283"/>
      <c r="B57" s="299"/>
      <c r="C57" s="293" t="s">
        <v>196</v>
      </c>
      <c r="D57" s="291"/>
      <c r="E57" s="291"/>
      <c r="F57" s="291"/>
      <c r="G57" s="291"/>
      <c r="H57" s="291"/>
      <c r="I57" s="292"/>
      <c r="J57" s="191"/>
      <c r="K57" s="30"/>
      <c r="L57" s="111" t="s">
        <v>153</v>
      </c>
      <c r="M57" s="109"/>
      <c r="N57" s="238">
        <f t="shared" si="6"/>
        <v>0</v>
      </c>
      <c r="O57" s="141"/>
    </row>
    <row r="58" spans="1:15" ht="18" customHeight="1">
      <c r="A58" s="283"/>
      <c r="B58" s="299"/>
      <c r="C58" s="304" t="s">
        <v>193</v>
      </c>
      <c r="D58" s="296"/>
      <c r="E58" s="296"/>
      <c r="F58" s="296"/>
      <c r="G58" s="296"/>
      <c r="H58" s="296"/>
      <c r="I58" s="297"/>
      <c r="J58" s="31">
        <v>4</v>
      </c>
      <c r="K58" s="25">
        <v>2</v>
      </c>
      <c r="L58" s="114" t="s">
        <v>153</v>
      </c>
      <c r="M58" s="100">
        <v>650</v>
      </c>
      <c r="N58" s="211">
        <f t="shared" si="6"/>
        <v>5200</v>
      </c>
      <c r="O58" s="86"/>
    </row>
    <row r="59" spans="1:15" ht="18" customHeight="1">
      <c r="A59" s="283"/>
      <c r="B59" s="299"/>
      <c r="C59" s="304" t="s">
        <v>194</v>
      </c>
      <c r="D59" s="296"/>
      <c r="E59" s="296"/>
      <c r="F59" s="296"/>
      <c r="G59" s="296"/>
      <c r="H59" s="296"/>
      <c r="I59" s="297"/>
      <c r="J59" s="31">
        <v>5.5</v>
      </c>
      <c r="K59" s="25">
        <v>1</v>
      </c>
      <c r="L59" s="114" t="s">
        <v>153</v>
      </c>
      <c r="M59" s="100">
        <v>650</v>
      </c>
      <c r="N59" s="211">
        <f t="shared" si="6"/>
        <v>3575</v>
      </c>
      <c r="O59" s="110"/>
    </row>
    <row r="60" spans="1:15" ht="18" customHeight="1">
      <c r="A60" s="284"/>
      <c r="B60" s="300"/>
      <c r="C60" s="304" t="s">
        <v>192</v>
      </c>
      <c r="D60" s="296"/>
      <c r="E60" s="296"/>
      <c r="F60" s="296"/>
      <c r="G60" s="296"/>
      <c r="H60" s="296"/>
      <c r="I60" s="297"/>
      <c r="J60" s="31"/>
      <c r="K60" s="25"/>
      <c r="L60" s="114" t="s">
        <v>153</v>
      </c>
      <c r="M60" s="100"/>
      <c r="N60" s="240">
        <f t="shared" si="6"/>
        <v>0</v>
      </c>
      <c r="O60" s="101"/>
    </row>
    <row r="61" spans="1:15" ht="18" customHeight="1">
      <c r="A61" s="283" t="s">
        <v>37</v>
      </c>
      <c r="B61" s="285" t="s">
        <v>119</v>
      </c>
      <c r="C61" s="294" t="s">
        <v>115</v>
      </c>
      <c r="D61" s="288"/>
      <c r="E61" s="288"/>
      <c r="F61" s="288"/>
      <c r="G61" s="288"/>
      <c r="H61" s="288"/>
      <c r="I61" s="289"/>
      <c r="J61" s="29">
        <v>100</v>
      </c>
      <c r="K61" s="30">
        <v>2</v>
      </c>
      <c r="L61" s="108" t="s">
        <v>152</v>
      </c>
      <c r="M61" s="109">
        <v>0</v>
      </c>
      <c r="N61" s="204">
        <f>J61*K61*M61</f>
        <v>0</v>
      </c>
      <c r="O61" s="110" t="s">
        <v>174</v>
      </c>
    </row>
    <row r="62" spans="1:15" ht="18" customHeight="1">
      <c r="A62" s="283"/>
      <c r="B62" s="285"/>
      <c r="C62" s="293" t="s">
        <v>116</v>
      </c>
      <c r="D62" s="291"/>
      <c r="E62" s="291"/>
      <c r="F62" s="291"/>
      <c r="G62" s="291"/>
      <c r="H62" s="291"/>
      <c r="I62" s="292"/>
      <c r="J62" s="188"/>
      <c r="K62" s="188"/>
      <c r="L62" s="111" t="s">
        <v>152</v>
      </c>
      <c r="M62" s="83"/>
      <c r="N62" s="197">
        <f t="shared" ref="N62:N68" si="7">J62*K62*M62</f>
        <v>0</v>
      </c>
      <c r="O62" s="86"/>
    </row>
    <row r="63" spans="1:15" ht="18" customHeight="1">
      <c r="A63" s="283"/>
      <c r="B63" s="285"/>
      <c r="C63" s="293" t="s">
        <v>33</v>
      </c>
      <c r="D63" s="291"/>
      <c r="E63" s="291"/>
      <c r="F63" s="291"/>
      <c r="G63" s="291"/>
      <c r="H63" s="291"/>
      <c r="I63" s="292"/>
      <c r="J63" s="188"/>
      <c r="K63" s="188"/>
      <c r="L63" s="111" t="s">
        <v>152</v>
      </c>
      <c r="M63" s="83"/>
      <c r="N63" s="197">
        <f t="shared" si="7"/>
        <v>0</v>
      </c>
      <c r="O63" s="86"/>
    </row>
    <row r="64" spans="1:15" ht="18" customHeight="1">
      <c r="A64" s="283"/>
      <c r="B64" s="285"/>
      <c r="C64" s="293" t="s">
        <v>34</v>
      </c>
      <c r="D64" s="291"/>
      <c r="E64" s="291"/>
      <c r="F64" s="291"/>
      <c r="G64" s="291"/>
      <c r="H64" s="291"/>
      <c r="I64" s="292"/>
      <c r="J64" s="188"/>
      <c r="K64" s="188"/>
      <c r="L64" s="111" t="s">
        <v>152</v>
      </c>
      <c r="M64" s="83"/>
      <c r="N64" s="197">
        <f t="shared" si="7"/>
        <v>0</v>
      </c>
      <c r="O64" s="86"/>
    </row>
    <row r="65" spans="1:15" ht="18" customHeight="1">
      <c r="A65" s="284"/>
      <c r="B65" s="286"/>
      <c r="C65" s="295" t="s">
        <v>117</v>
      </c>
      <c r="D65" s="296"/>
      <c r="E65" s="296"/>
      <c r="F65" s="296"/>
      <c r="G65" s="296"/>
      <c r="H65" s="296"/>
      <c r="I65" s="297"/>
      <c r="J65" s="31"/>
      <c r="K65" s="25"/>
      <c r="L65" s="112" t="s">
        <v>152</v>
      </c>
      <c r="M65" s="100"/>
      <c r="N65" s="209">
        <f t="shared" si="7"/>
        <v>0</v>
      </c>
      <c r="O65" s="101"/>
    </row>
    <row r="66" spans="1:15" ht="18" customHeight="1">
      <c r="A66" s="317" t="s">
        <v>38</v>
      </c>
      <c r="B66" s="320" t="s">
        <v>120</v>
      </c>
      <c r="C66" s="322" t="s">
        <v>172</v>
      </c>
      <c r="D66" s="323"/>
      <c r="E66" s="323"/>
      <c r="F66" s="323"/>
      <c r="G66" s="323"/>
      <c r="H66" s="63" t="s">
        <v>157</v>
      </c>
      <c r="I66" s="11" t="s">
        <v>121</v>
      </c>
      <c r="J66" s="189">
        <v>200</v>
      </c>
      <c r="K66" s="189">
        <v>2</v>
      </c>
      <c r="L66" s="108" t="s">
        <v>154</v>
      </c>
      <c r="M66" s="115">
        <v>0</v>
      </c>
      <c r="N66" s="212">
        <f t="shared" si="7"/>
        <v>0</v>
      </c>
      <c r="O66" s="116"/>
    </row>
    <row r="67" spans="1:15" ht="18" customHeight="1">
      <c r="A67" s="318"/>
      <c r="B67" s="265"/>
      <c r="C67" s="324" t="s">
        <v>162</v>
      </c>
      <c r="D67" s="324"/>
      <c r="E67" s="324"/>
      <c r="F67" s="324"/>
      <c r="G67" s="324"/>
      <c r="H67" s="63" t="s">
        <v>157</v>
      </c>
      <c r="I67" s="13" t="s">
        <v>121</v>
      </c>
      <c r="J67" s="188"/>
      <c r="K67" s="188"/>
      <c r="L67" s="111" t="s">
        <v>154</v>
      </c>
      <c r="M67" s="83"/>
      <c r="N67" s="197">
        <f t="shared" si="7"/>
        <v>0</v>
      </c>
      <c r="O67" s="86"/>
    </row>
    <row r="68" spans="1:15" ht="18" customHeight="1">
      <c r="A68" s="319"/>
      <c r="B68" s="321"/>
      <c r="C68" s="325" t="s">
        <v>162</v>
      </c>
      <c r="D68" s="325"/>
      <c r="E68" s="325"/>
      <c r="F68" s="325"/>
      <c r="G68" s="325"/>
      <c r="H68" s="63" t="s">
        <v>157</v>
      </c>
      <c r="I68" s="32" t="s">
        <v>121</v>
      </c>
      <c r="J68" s="31"/>
      <c r="K68" s="31"/>
      <c r="L68" s="112" t="s">
        <v>154</v>
      </c>
      <c r="M68" s="117"/>
      <c r="N68" s="213">
        <f t="shared" si="7"/>
        <v>0</v>
      </c>
      <c r="O68" s="118"/>
    </row>
    <row r="69" spans="1:15" ht="18" customHeight="1" thickBot="1">
      <c r="A69" s="59" t="s">
        <v>108</v>
      </c>
      <c r="B69" s="60"/>
      <c r="C69" s="60"/>
      <c r="D69" s="60"/>
      <c r="E69" s="60"/>
      <c r="F69" s="60"/>
      <c r="G69" s="60"/>
      <c r="H69" s="60"/>
      <c r="I69" s="60"/>
      <c r="J69" s="26"/>
      <c r="K69" s="26"/>
      <c r="L69" s="26"/>
      <c r="M69" s="102"/>
      <c r="N69" s="214">
        <f>SUM(N48:N68)</f>
        <v>29145</v>
      </c>
      <c r="O69" s="103"/>
    </row>
    <row r="70" spans="1:15" ht="18" customHeight="1">
      <c r="A70" s="27" t="s">
        <v>148</v>
      </c>
      <c r="B70" s="179" t="s">
        <v>78</v>
      </c>
      <c r="C70" s="282" t="s">
        <v>75</v>
      </c>
      <c r="D70" s="268"/>
      <c r="E70" s="268"/>
      <c r="F70" s="268"/>
      <c r="G70" s="268"/>
      <c r="H70" s="268"/>
      <c r="I70" s="268"/>
      <c r="J70" s="305" t="s">
        <v>76</v>
      </c>
      <c r="K70" s="282"/>
      <c r="L70" s="184" t="s">
        <v>151</v>
      </c>
      <c r="M70" s="104" t="s">
        <v>94</v>
      </c>
      <c r="N70" s="207" t="s">
        <v>22</v>
      </c>
      <c r="O70" s="105" t="s">
        <v>0</v>
      </c>
    </row>
    <row r="71" spans="1:15" ht="18" customHeight="1">
      <c r="A71" s="61" t="s">
        <v>39</v>
      </c>
      <c r="B71" s="62" t="s">
        <v>88</v>
      </c>
      <c r="C71" s="62"/>
      <c r="D71" s="62"/>
      <c r="E71" s="62"/>
      <c r="F71" s="62"/>
      <c r="G71" s="62"/>
      <c r="H71" s="62"/>
      <c r="I71" s="62"/>
      <c r="J71" s="28"/>
      <c r="K71" s="28"/>
      <c r="L71" s="28"/>
      <c r="M71" s="106"/>
      <c r="N71" s="208"/>
      <c r="O71" s="107"/>
    </row>
    <row r="72" spans="1:15" ht="18" customHeight="1">
      <c r="A72" s="64" t="s">
        <v>40</v>
      </c>
      <c r="B72" s="187" t="s">
        <v>87</v>
      </c>
      <c r="C72" s="306" t="s">
        <v>122</v>
      </c>
      <c r="D72" s="307"/>
      <c r="E72" s="307"/>
      <c r="F72" s="307"/>
      <c r="G72" s="307"/>
      <c r="H72" s="307"/>
      <c r="I72" s="308"/>
      <c r="J72" s="309"/>
      <c r="K72" s="310"/>
      <c r="L72" s="113" t="s">
        <v>155</v>
      </c>
      <c r="M72" s="98"/>
      <c r="N72" s="215">
        <f>J72*M72</f>
        <v>0</v>
      </c>
      <c r="O72" s="116"/>
    </row>
    <row r="73" spans="1:15" ht="18" customHeight="1">
      <c r="A73" s="65" t="s">
        <v>41</v>
      </c>
      <c r="B73" s="24" t="s">
        <v>71</v>
      </c>
      <c r="C73" s="311" t="s">
        <v>123</v>
      </c>
      <c r="D73" s="312"/>
      <c r="E73" s="312"/>
      <c r="F73" s="312"/>
      <c r="G73" s="312"/>
      <c r="H73" s="312"/>
      <c r="I73" s="313"/>
      <c r="J73" s="314"/>
      <c r="K73" s="315"/>
      <c r="L73" s="111" t="s">
        <v>28</v>
      </c>
      <c r="M73" s="83"/>
      <c r="N73" s="215">
        <f t="shared" ref="N73:N82" si="8">J73*M73</f>
        <v>0</v>
      </c>
      <c r="O73" s="86"/>
    </row>
    <row r="74" spans="1:15" ht="18" customHeight="1">
      <c r="A74" s="65" t="s">
        <v>43</v>
      </c>
      <c r="B74" s="264" t="s">
        <v>42</v>
      </c>
      <c r="C74" s="316" t="s">
        <v>181</v>
      </c>
      <c r="D74" s="312"/>
      <c r="E74" s="312"/>
      <c r="F74" s="312"/>
      <c r="G74" s="312"/>
      <c r="H74" s="312"/>
      <c r="I74" s="313"/>
      <c r="J74" s="314"/>
      <c r="K74" s="315"/>
      <c r="L74" s="111" t="s">
        <v>28</v>
      </c>
      <c r="M74" s="83"/>
      <c r="N74" s="237">
        <f t="shared" si="8"/>
        <v>0</v>
      </c>
      <c r="O74" s="86"/>
    </row>
    <row r="75" spans="1:15" ht="18" customHeight="1">
      <c r="A75" s="65" t="s">
        <v>46</v>
      </c>
      <c r="B75" s="265"/>
      <c r="C75" s="316" t="s">
        <v>182</v>
      </c>
      <c r="D75" s="312"/>
      <c r="E75" s="312"/>
      <c r="F75" s="312"/>
      <c r="G75" s="312"/>
      <c r="H75" s="312"/>
      <c r="I75" s="313"/>
      <c r="J75" s="314">
        <v>110</v>
      </c>
      <c r="K75" s="315"/>
      <c r="L75" s="111" t="s">
        <v>28</v>
      </c>
      <c r="M75" s="83">
        <v>800</v>
      </c>
      <c r="N75" s="202">
        <f t="shared" si="8"/>
        <v>88000</v>
      </c>
      <c r="O75" s="86"/>
    </row>
    <row r="76" spans="1:15" ht="18" customHeight="1">
      <c r="A76" s="65" t="s">
        <v>47</v>
      </c>
      <c r="B76" s="265"/>
      <c r="C76" s="316" t="s">
        <v>183</v>
      </c>
      <c r="D76" s="312"/>
      <c r="E76" s="312"/>
      <c r="F76" s="312"/>
      <c r="G76" s="312"/>
      <c r="H76" s="312"/>
      <c r="I76" s="313"/>
      <c r="J76" s="314">
        <v>6</v>
      </c>
      <c r="K76" s="315"/>
      <c r="L76" s="111" t="s">
        <v>28</v>
      </c>
      <c r="M76" s="83">
        <v>800</v>
      </c>
      <c r="N76" s="202">
        <f t="shared" si="8"/>
        <v>4800</v>
      </c>
      <c r="O76" s="86"/>
    </row>
    <row r="77" spans="1:15" ht="18" customHeight="1">
      <c r="A77" s="65" t="s">
        <v>48</v>
      </c>
      <c r="B77" s="266"/>
      <c r="C77" s="316" t="s">
        <v>185</v>
      </c>
      <c r="D77" s="312"/>
      <c r="E77" s="312"/>
      <c r="F77" s="312"/>
      <c r="G77" s="312"/>
      <c r="H77" s="312"/>
      <c r="I77" s="313"/>
      <c r="J77" s="314">
        <v>1</v>
      </c>
      <c r="K77" s="315"/>
      <c r="L77" s="170" t="s">
        <v>184</v>
      </c>
      <c r="M77" s="171">
        <f>(N75)*6%</f>
        <v>5280</v>
      </c>
      <c r="N77" s="202">
        <f t="shared" si="8"/>
        <v>5280</v>
      </c>
      <c r="O77" s="172"/>
    </row>
    <row r="78" spans="1:15" ht="18" customHeight="1">
      <c r="A78" s="65" t="s">
        <v>50</v>
      </c>
      <c r="B78" s="24" t="s">
        <v>49</v>
      </c>
      <c r="C78" s="311"/>
      <c r="D78" s="312"/>
      <c r="E78" s="312"/>
      <c r="F78" s="312"/>
      <c r="G78" s="312"/>
      <c r="H78" s="312"/>
      <c r="I78" s="313"/>
      <c r="J78" s="314"/>
      <c r="K78" s="315"/>
      <c r="L78" s="111" t="s">
        <v>45</v>
      </c>
      <c r="M78" s="83"/>
      <c r="N78" s="215">
        <f t="shared" si="8"/>
        <v>0</v>
      </c>
      <c r="O78" s="86"/>
    </row>
    <row r="79" spans="1:15" ht="18" customHeight="1">
      <c r="A79" s="65" t="s">
        <v>53</v>
      </c>
      <c r="B79" s="24" t="s">
        <v>51</v>
      </c>
      <c r="C79" s="311"/>
      <c r="D79" s="312"/>
      <c r="E79" s="312"/>
      <c r="F79" s="312"/>
      <c r="G79" s="312"/>
      <c r="H79" s="312"/>
      <c r="I79" s="313"/>
      <c r="J79" s="314"/>
      <c r="K79" s="315"/>
      <c r="L79" s="111" t="s">
        <v>52</v>
      </c>
      <c r="M79" s="83"/>
      <c r="N79" s="215">
        <f t="shared" si="8"/>
        <v>0</v>
      </c>
      <c r="O79" s="86"/>
    </row>
    <row r="80" spans="1:15" ht="18" customHeight="1">
      <c r="A80" s="65" t="s">
        <v>55</v>
      </c>
      <c r="B80" s="24" t="s">
        <v>54</v>
      </c>
      <c r="C80" s="311"/>
      <c r="D80" s="312"/>
      <c r="E80" s="312"/>
      <c r="F80" s="312"/>
      <c r="G80" s="312"/>
      <c r="H80" s="312"/>
      <c r="I80" s="313"/>
      <c r="J80" s="314"/>
      <c r="K80" s="315"/>
      <c r="L80" s="111" t="s">
        <v>52</v>
      </c>
      <c r="M80" s="83"/>
      <c r="N80" s="215">
        <f t="shared" si="8"/>
        <v>0</v>
      </c>
      <c r="O80" s="86"/>
    </row>
    <row r="81" spans="1:15" ht="18" customHeight="1">
      <c r="A81" s="65" t="s">
        <v>56</v>
      </c>
      <c r="B81" s="24" t="s">
        <v>44</v>
      </c>
      <c r="C81" s="311"/>
      <c r="D81" s="312"/>
      <c r="E81" s="312"/>
      <c r="F81" s="312"/>
      <c r="G81" s="312"/>
      <c r="H81" s="312"/>
      <c r="I81" s="313"/>
      <c r="J81" s="314"/>
      <c r="K81" s="315"/>
      <c r="L81" s="111" t="s">
        <v>45</v>
      </c>
      <c r="M81" s="83"/>
      <c r="N81" s="215">
        <f t="shared" si="8"/>
        <v>0</v>
      </c>
      <c r="O81" s="86"/>
    </row>
    <row r="82" spans="1:15" ht="18" customHeight="1">
      <c r="A82" s="66" t="s">
        <v>89</v>
      </c>
      <c r="B82" s="33" t="s">
        <v>72</v>
      </c>
      <c r="C82" s="346"/>
      <c r="D82" s="347"/>
      <c r="E82" s="347"/>
      <c r="F82" s="347"/>
      <c r="G82" s="347"/>
      <c r="H82" s="347"/>
      <c r="I82" s="348"/>
      <c r="J82" s="349"/>
      <c r="K82" s="350"/>
      <c r="L82" s="112" t="s">
        <v>83</v>
      </c>
      <c r="M82" s="117"/>
      <c r="N82" s="205">
        <f t="shared" si="8"/>
        <v>0</v>
      </c>
      <c r="O82" s="118"/>
    </row>
    <row r="83" spans="1:15" ht="18" customHeight="1" thickBot="1">
      <c r="A83" s="59" t="s">
        <v>108</v>
      </c>
      <c r="B83" s="60"/>
      <c r="C83" s="60"/>
      <c r="D83" s="60"/>
      <c r="E83" s="60"/>
      <c r="F83" s="60"/>
      <c r="G83" s="60"/>
      <c r="H83" s="60"/>
      <c r="I83" s="60"/>
      <c r="J83" s="26"/>
      <c r="K83" s="26"/>
      <c r="L83" s="26"/>
      <c r="M83" s="102"/>
      <c r="N83" s="206">
        <f>SUM(N72:N82)</f>
        <v>98080</v>
      </c>
      <c r="O83" s="103"/>
    </row>
    <row r="84" spans="1:15" ht="18" customHeight="1">
      <c r="A84" s="27" t="s">
        <v>148</v>
      </c>
      <c r="B84" s="179" t="s">
        <v>78</v>
      </c>
      <c r="C84" s="282" t="s">
        <v>75</v>
      </c>
      <c r="D84" s="268"/>
      <c r="E84" s="268"/>
      <c r="F84" s="268"/>
      <c r="G84" s="268"/>
      <c r="H84" s="268"/>
      <c r="I84" s="268"/>
      <c r="J84" s="179" t="s">
        <v>57</v>
      </c>
      <c r="K84" s="179" t="s">
        <v>58</v>
      </c>
      <c r="L84" s="184" t="s">
        <v>151</v>
      </c>
      <c r="M84" s="104" t="s">
        <v>94</v>
      </c>
      <c r="N84" s="207" t="s">
        <v>22</v>
      </c>
      <c r="O84" s="105" t="s">
        <v>0</v>
      </c>
    </row>
    <row r="85" spans="1:15" ht="18" customHeight="1">
      <c r="A85" s="55" t="s">
        <v>124</v>
      </c>
      <c r="B85" s="56" t="s">
        <v>146</v>
      </c>
      <c r="C85" s="56"/>
      <c r="D85" s="56"/>
      <c r="E85" s="56"/>
      <c r="F85" s="56"/>
      <c r="G85" s="56"/>
      <c r="H85" s="56"/>
      <c r="I85" s="56"/>
      <c r="J85" s="176"/>
      <c r="K85" s="176"/>
      <c r="L85" s="176"/>
      <c r="M85" s="95"/>
      <c r="N85" s="201"/>
      <c r="O85" s="96"/>
    </row>
    <row r="86" spans="1:15" ht="18" customHeight="1">
      <c r="A86" s="173" t="s">
        <v>59</v>
      </c>
      <c r="B86" s="37" t="s">
        <v>125</v>
      </c>
      <c r="C86" s="351" t="s">
        <v>187</v>
      </c>
      <c r="D86" s="344"/>
      <c r="E86" s="344"/>
      <c r="F86" s="344"/>
      <c r="G86" s="344"/>
      <c r="H86" s="344"/>
      <c r="I86" s="344"/>
      <c r="J86" s="190"/>
      <c r="K86" s="190">
        <v>1</v>
      </c>
      <c r="L86" s="181" t="s">
        <v>19</v>
      </c>
      <c r="M86" s="151"/>
      <c r="N86" s="236">
        <f>J86*K86*M86</f>
        <v>0</v>
      </c>
      <c r="O86" s="152"/>
    </row>
    <row r="87" spans="1:15" ht="18" customHeight="1">
      <c r="A87" s="173" t="s">
        <v>60</v>
      </c>
      <c r="B87" s="37" t="s">
        <v>92</v>
      </c>
      <c r="C87" s="344"/>
      <c r="D87" s="344"/>
      <c r="E87" s="344"/>
      <c r="F87" s="344"/>
      <c r="G87" s="344"/>
      <c r="H87" s="344"/>
      <c r="I87" s="344"/>
      <c r="J87" s="190"/>
      <c r="K87" s="190"/>
      <c r="L87" s="181" t="s">
        <v>19</v>
      </c>
      <c r="M87" s="151"/>
      <c r="N87" s="236">
        <f t="shared" ref="N87:N89" si="9">J87*K87*M87</f>
        <v>0</v>
      </c>
      <c r="O87" s="152"/>
    </row>
    <row r="88" spans="1:15" ht="18" customHeight="1">
      <c r="A88" s="173" t="s">
        <v>84</v>
      </c>
      <c r="B88" s="37" t="s">
        <v>90</v>
      </c>
      <c r="C88" s="344"/>
      <c r="D88" s="344"/>
      <c r="E88" s="344"/>
      <c r="F88" s="344"/>
      <c r="G88" s="344"/>
      <c r="H88" s="344"/>
      <c r="I88" s="344"/>
      <c r="J88" s="190"/>
      <c r="K88" s="190"/>
      <c r="L88" s="181" t="s">
        <v>19</v>
      </c>
      <c r="M88" s="151"/>
      <c r="N88" s="236">
        <f t="shared" si="9"/>
        <v>0</v>
      </c>
      <c r="O88" s="152"/>
    </row>
    <row r="89" spans="1:15" ht="27.9" customHeight="1">
      <c r="A89" s="173" t="s">
        <v>91</v>
      </c>
      <c r="B89" s="37" t="s">
        <v>73</v>
      </c>
      <c r="C89" s="345" t="s">
        <v>188</v>
      </c>
      <c r="D89" s="344"/>
      <c r="E89" s="344"/>
      <c r="F89" s="344"/>
      <c r="G89" s="344"/>
      <c r="H89" s="344"/>
      <c r="I89" s="344"/>
      <c r="J89" s="190"/>
      <c r="K89" s="190">
        <v>1</v>
      </c>
      <c r="L89" s="181" t="s">
        <v>19</v>
      </c>
      <c r="M89" s="151"/>
      <c r="N89" s="236">
        <f t="shared" si="9"/>
        <v>0</v>
      </c>
      <c r="O89" s="152"/>
    </row>
    <row r="90" spans="1:15" ht="18" customHeight="1">
      <c r="A90" s="61" t="s">
        <v>108</v>
      </c>
      <c r="B90" s="62"/>
      <c r="C90" s="62"/>
      <c r="D90" s="62"/>
      <c r="E90" s="62"/>
      <c r="F90" s="62"/>
      <c r="G90" s="62"/>
      <c r="H90" s="62"/>
      <c r="I90" s="62"/>
      <c r="J90" s="28"/>
      <c r="K90" s="28"/>
      <c r="L90" s="28"/>
      <c r="M90" s="106"/>
      <c r="N90" s="208">
        <f>SUM(N86:N89)</f>
        <v>0</v>
      </c>
      <c r="O90" s="107"/>
    </row>
    <row r="91" spans="1:15" ht="18" customHeight="1" thickBot="1">
      <c r="A91" s="67" t="s">
        <v>126</v>
      </c>
      <c r="B91" s="68"/>
      <c r="C91" s="68"/>
      <c r="D91" s="68"/>
      <c r="E91" s="68"/>
      <c r="F91" s="68"/>
      <c r="G91" s="68"/>
      <c r="H91" s="68"/>
      <c r="I91" s="68"/>
      <c r="J91" s="35"/>
      <c r="K91" s="35"/>
      <c r="L91" s="35"/>
      <c r="M91" s="119"/>
      <c r="N91" s="216">
        <f>SUM(N34,N45,N69,N83,N90)</f>
        <v>256565</v>
      </c>
      <c r="O91" s="120"/>
    </row>
    <row r="92" spans="1:15" ht="18" customHeight="1">
      <c r="A92" s="27" t="s">
        <v>148</v>
      </c>
      <c r="B92" s="179" t="s">
        <v>78</v>
      </c>
      <c r="C92" s="282" t="s">
        <v>75</v>
      </c>
      <c r="D92" s="268"/>
      <c r="E92" s="268"/>
      <c r="F92" s="268"/>
      <c r="G92" s="268"/>
      <c r="H92" s="268"/>
      <c r="I92" s="268"/>
      <c r="J92" s="305" t="s">
        <v>76</v>
      </c>
      <c r="K92" s="282"/>
      <c r="L92" s="184" t="s">
        <v>151</v>
      </c>
      <c r="M92" s="104" t="s">
        <v>94</v>
      </c>
      <c r="N92" s="207" t="s">
        <v>22</v>
      </c>
      <c r="O92" s="105" t="s">
        <v>0</v>
      </c>
    </row>
    <row r="93" spans="1:15" ht="18" customHeight="1">
      <c r="A93" s="36" t="s">
        <v>127</v>
      </c>
      <c r="B93" s="56" t="s">
        <v>61</v>
      </c>
      <c r="C93" s="56"/>
      <c r="D93" s="56"/>
      <c r="E93" s="56"/>
      <c r="F93" s="56"/>
      <c r="G93" s="56"/>
      <c r="H93" s="56"/>
      <c r="I93" s="56"/>
      <c r="J93" s="176"/>
      <c r="K93" s="176"/>
      <c r="L93" s="176"/>
      <c r="M93" s="95"/>
      <c r="N93" s="201"/>
      <c r="O93" s="96"/>
    </row>
    <row r="94" spans="1:15" ht="18" customHeight="1">
      <c r="A94" s="2" t="s">
        <v>62</v>
      </c>
      <c r="B94" s="37" t="s">
        <v>61</v>
      </c>
      <c r="C94" s="332" t="s">
        <v>128</v>
      </c>
      <c r="D94" s="333"/>
      <c r="E94" s="333"/>
      <c r="F94" s="333"/>
      <c r="G94" s="333"/>
      <c r="H94" s="333"/>
      <c r="I94" s="334"/>
      <c r="J94" s="329">
        <f>N91</f>
        <v>256565</v>
      </c>
      <c r="K94" s="330"/>
      <c r="L94" s="121"/>
      <c r="M94" s="122">
        <v>0.08</v>
      </c>
      <c r="N94" s="205">
        <f>J94*M94</f>
        <v>20525.2</v>
      </c>
      <c r="O94" s="123"/>
    </row>
    <row r="95" spans="1:15" ht="18" customHeight="1" thickBot="1">
      <c r="A95" s="69" t="s">
        <v>108</v>
      </c>
      <c r="B95" s="70"/>
      <c r="C95" s="70"/>
      <c r="D95" s="70"/>
      <c r="E95" s="70"/>
      <c r="F95" s="70"/>
      <c r="G95" s="70"/>
      <c r="H95" s="70"/>
      <c r="I95" s="70"/>
      <c r="J95" s="38"/>
      <c r="K95" s="38"/>
      <c r="L95" s="38"/>
      <c r="M95" s="124"/>
      <c r="N95" s="217">
        <f>SUM(N94:N94)</f>
        <v>20525.2</v>
      </c>
      <c r="O95" s="125"/>
    </row>
    <row r="96" spans="1:15" ht="18" customHeight="1">
      <c r="A96" s="27" t="s">
        <v>148</v>
      </c>
      <c r="B96" s="179" t="s">
        <v>78</v>
      </c>
      <c r="C96" s="282" t="s">
        <v>75</v>
      </c>
      <c r="D96" s="268"/>
      <c r="E96" s="268"/>
      <c r="F96" s="268"/>
      <c r="G96" s="268"/>
      <c r="H96" s="268"/>
      <c r="I96" s="268"/>
      <c r="J96" s="179" t="s">
        <v>57</v>
      </c>
      <c r="K96" s="179" t="s">
        <v>58</v>
      </c>
      <c r="L96" s="184" t="s">
        <v>151</v>
      </c>
      <c r="M96" s="104" t="s">
        <v>94</v>
      </c>
      <c r="N96" s="207" t="s">
        <v>22</v>
      </c>
      <c r="O96" s="105" t="s">
        <v>0</v>
      </c>
    </row>
    <row r="97" spans="1:15" ht="18" customHeight="1">
      <c r="A97" s="36" t="s">
        <v>129</v>
      </c>
      <c r="B97" s="56" t="s">
        <v>130</v>
      </c>
      <c r="C97" s="56"/>
      <c r="D97" s="56"/>
      <c r="E97" s="56"/>
      <c r="F97" s="56"/>
      <c r="G97" s="56"/>
      <c r="H97" s="56"/>
      <c r="I97" s="56"/>
      <c r="J97" s="176"/>
      <c r="K97" s="176"/>
      <c r="L97" s="176"/>
      <c r="M97" s="95"/>
      <c r="N97" s="201"/>
      <c r="O97" s="96"/>
    </row>
    <row r="98" spans="1:15" ht="18" customHeight="1">
      <c r="A98" s="2" t="s">
        <v>63</v>
      </c>
      <c r="B98" s="37" t="s">
        <v>131</v>
      </c>
      <c r="C98" s="332" t="s">
        <v>64</v>
      </c>
      <c r="D98" s="333"/>
      <c r="E98" s="333"/>
      <c r="F98" s="333"/>
      <c r="G98" s="333"/>
      <c r="H98" s="333"/>
      <c r="I98" s="334"/>
      <c r="J98" s="190">
        <v>0</v>
      </c>
      <c r="K98" s="190">
        <v>0</v>
      </c>
      <c r="L98" s="121" t="s">
        <v>19</v>
      </c>
      <c r="M98" s="126">
        <v>0</v>
      </c>
      <c r="N98" s="236">
        <f>J98*K98*M98</f>
        <v>0</v>
      </c>
      <c r="O98" s="169" t="s">
        <v>180</v>
      </c>
    </row>
    <row r="99" spans="1:15" ht="18" customHeight="1" thickBot="1">
      <c r="A99" s="69" t="s">
        <v>108</v>
      </c>
      <c r="B99" s="70"/>
      <c r="C99" s="70"/>
      <c r="D99" s="70"/>
      <c r="E99" s="70"/>
      <c r="F99" s="70"/>
      <c r="G99" s="70"/>
      <c r="H99" s="70"/>
      <c r="I99" s="70"/>
      <c r="J99" s="38"/>
      <c r="K99" s="38"/>
      <c r="L99" s="38"/>
      <c r="M99" s="124"/>
      <c r="N99" s="217">
        <f>SUM(N98:N98)</f>
        <v>0</v>
      </c>
      <c r="O99" s="125"/>
    </row>
    <row r="100" spans="1:15" ht="18" customHeight="1">
      <c r="A100" s="27" t="s">
        <v>148</v>
      </c>
      <c r="B100" s="179" t="s">
        <v>78</v>
      </c>
      <c r="C100" s="305" t="s">
        <v>75</v>
      </c>
      <c r="D100" s="335"/>
      <c r="E100" s="335"/>
      <c r="F100" s="335"/>
      <c r="G100" s="282"/>
      <c r="H100" s="179" t="s">
        <v>132</v>
      </c>
      <c r="I100" s="179" t="s">
        <v>133</v>
      </c>
      <c r="J100" s="305" t="s">
        <v>57</v>
      </c>
      <c r="K100" s="282"/>
      <c r="L100" s="184" t="s">
        <v>151</v>
      </c>
      <c r="M100" s="104" t="s">
        <v>94</v>
      </c>
      <c r="N100" s="207" t="s">
        <v>22</v>
      </c>
      <c r="O100" s="105" t="s">
        <v>0</v>
      </c>
    </row>
    <row r="101" spans="1:15" ht="18" customHeight="1">
      <c r="A101" s="55" t="s">
        <v>65</v>
      </c>
      <c r="B101" s="56" t="s">
        <v>66</v>
      </c>
      <c r="C101" s="56"/>
      <c r="D101" s="56"/>
      <c r="E101" s="56"/>
      <c r="F101" s="56"/>
      <c r="G101" s="56"/>
      <c r="H101" s="56"/>
      <c r="I101" s="56"/>
      <c r="J101" s="176"/>
      <c r="K101" s="176"/>
      <c r="L101" s="176"/>
      <c r="M101" s="95"/>
      <c r="N101" s="201"/>
      <c r="O101" s="96"/>
    </row>
    <row r="102" spans="1:15" ht="18" customHeight="1">
      <c r="A102" s="185" t="s">
        <v>67</v>
      </c>
      <c r="B102" s="40" t="s">
        <v>134</v>
      </c>
      <c r="C102" s="336" t="s">
        <v>173</v>
      </c>
      <c r="D102" s="337"/>
      <c r="E102" s="337"/>
      <c r="F102" s="337"/>
      <c r="G102" s="337"/>
      <c r="H102" s="63" t="s">
        <v>158</v>
      </c>
      <c r="I102" s="63" t="s">
        <v>159</v>
      </c>
      <c r="J102" s="338">
        <v>68</v>
      </c>
      <c r="K102" s="338"/>
      <c r="L102" s="81" t="s">
        <v>77</v>
      </c>
      <c r="M102" s="115">
        <f>88332/68</f>
        <v>1299</v>
      </c>
      <c r="N102" s="242">
        <f>J102*M102</f>
        <v>88332</v>
      </c>
      <c r="O102" s="116" t="s">
        <v>163</v>
      </c>
    </row>
    <row r="103" spans="1:15" ht="18" customHeight="1">
      <c r="A103" s="186" t="s">
        <v>136</v>
      </c>
      <c r="B103" s="34" t="s">
        <v>137</v>
      </c>
      <c r="C103" s="324" t="s">
        <v>135</v>
      </c>
      <c r="D103" s="324"/>
      <c r="E103" s="324"/>
      <c r="F103" s="324"/>
      <c r="G103" s="324"/>
      <c r="H103" s="58"/>
      <c r="I103" s="58"/>
      <c r="J103" s="331"/>
      <c r="K103" s="331"/>
      <c r="L103" s="82" t="s">
        <v>77</v>
      </c>
      <c r="M103" s="83"/>
      <c r="N103" s="197">
        <f t="shared" ref="N103:N105" si="10">J103*M103</f>
        <v>0</v>
      </c>
      <c r="O103" s="86"/>
    </row>
    <row r="104" spans="1:15" ht="18" customHeight="1">
      <c r="A104" s="186" t="s">
        <v>138</v>
      </c>
      <c r="B104" s="34" t="s">
        <v>139</v>
      </c>
      <c r="C104" s="324" t="s">
        <v>135</v>
      </c>
      <c r="D104" s="324"/>
      <c r="E104" s="324"/>
      <c r="F104" s="324"/>
      <c r="G104" s="324"/>
      <c r="H104" s="58"/>
      <c r="I104" s="58"/>
      <c r="J104" s="331"/>
      <c r="K104" s="331"/>
      <c r="L104" s="82" t="s">
        <v>77</v>
      </c>
      <c r="M104" s="83"/>
      <c r="N104" s="197">
        <f t="shared" si="10"/>
        <v>0</v>
      </c>
      <c r="O104" s="86"/>
    </row>
    <row r="105" spans="1:15" ht="18" customHeight="1">
      <c r="A105" s="186" t="s">
        <v>140</v>
      </c>
      <c r="B105" s="34" t="s">
        <v>141</v>
      </c>
      <c r="C105" s="324" t="s">
        <v>135</v>
      </c>
      <c r="D105" s="324"/>
      <c r="E105" s="324"/>
      <c r="F105" s="324"/>
      <c r="G105" s="324"/>
      <c r="H105" s="58"/>
      <c r="I105" s="58"/>
      <c r="J105" s="331"/>
      <c r="K105" s="331"/>
      <c r="L105" s="82" t="s">
        <v>77</v>
      </c>
      <c r="M105" s="83"/>
      <c r="N105" s="197">
        <f t="shared" si="10"/>
        <v>0</v>
      </c>
      <c r="O105" s="86"/>
    </row>
    <row r="106" spans="1:15" ht="18" customHeight="1">
      <c r="A106" s="183"/>
      <c r="B106" s="41" t="s">
        <v>61</v>
      </c>
      <c r="C106" s="343" t="s">
        <v>142</v>
      </c>
      <c r="D106" s="343"/>
      <c r="E106" s="343"/>
      <c r="F106" s="343"/>
      <c r="G106" s="343"/>
      <c r="H106" s="343"/>
      <c r="I106" s="343"/>
      <c r="J106" s="343"/>
      <c r="K106" s="343"/>
      <c r="L106" s="343"/>
      <c r="M106" s="127">
        <v>0.03</v>
      </c>
      <c r="N106" s="240">
        <f>SUM(N102,N105)*M106</f>
        <v>2649.96</v>
      </c>
      <c r="O106" s="101"/>
    </row>
    <row r="107" spans="1:15" ht="18" customHeight="1" thickBot="1">
      <c r="A107" s="69" t="s">
        <v>108</v>
      </c>
      <c r="B107" s="70"/>
      <c r="C107" s="70"/>
      <c r="D107" s="70"/>
      <c r="E107" s="70"/>
      <c r="F107" s="70"/>
      <c r="G107" s="70"/>
      <c r="H107" s="70"/>
      <c r="I107" s="70"/>
      <c r="J107" s="38"/>
      <c r="K107" s="38"/>
      <c r="L107" s="38"/>
      <c r="M107" s="124"/>
      <c r="N107" s="217">
        <f>SUM(N102:N106)</f>
        <v>90981.96</v>
      </c>
      <c r="O107" s="125"/>
    </row>
    <row r="108" spans="1:15" ht="18" customHeight="1">
      <c r="A108" s="27" t="s">
        <v>148</v>
      </c>
      <c r="B108" s="179" t="s">
        <v>78</v>
      </c>
      <c r="C108" s="282" t="s">
        <v>75</v>
      </c>
      <c r="D108" s="268"/>
      <c r="E108" s="268"/>
      <c r="F108" s="268"/>
      <c r="G108" s="268"/>
      <c r="H108" s="268"/>
      <c r="I108" s="268"/>
      <c r="J108" s="305" t="s">
        <v>76</v>
      </c>
      <c r="K108" s="282"/>
      <c r="L108" s="184" t="s">
        <v>151</v>
      </c>
      <c r="M108" s="104" t="s">
        <v>94</v>
      </c>
      <c r="N108" s="207" t="s">
        <v>22</v>
      </c>
      <c r="O108" s="105" t="s">
        <v>0</v>
      </c>
    </row>
    <row r="109" spans="1:15" ht="18" customHeight="1">
      <c r="A109" s="36" t="s">
        <v>68</v>
      </c>
      <c r="B109" s="56" t="s">
        <v>69</v>
      </c>
      <c r="C109" s="56"/>
      <c r="D109" s="56"/>
      <c r="E109" s="56"/>
      <c r="F109" s="56"/>
      <c r="G109" s="56"/>
      <c r="H109" s="56"/>
      <c r="I109" s="56"/>
      <c r="J109" s="176"/>
      <c r="K109" s="176"/>
      <c r="L109" s="176"/>
      <c r="M109" s="95"/>
      <c r="N109" s="201"/>
      <c r="O109" s="96"/>
    </row>
    <row r="110" spans="1:15" ht="18" customHeight="1">
      <c r="A110" s="2" t="s">
        <v>70</v>
      </c>
      <c r="B110" s="37" t="s">
        <v>69</v>
      </c>
      <c r="C110" s="326"/>
      <c r="D110" s="327"/>
      <c r="E110" s="327"/>
      <c r="F110" s="327"/>
      <c r="G110" s="327"/>
      <c r="H110" s="327"/>
      <c r="I110" s="328"/>
      <c r="J110" s="329">
        <f>SUM(N91,N95,N99,N107)</f>
        <v>368072.16000000003</v>
      </c>
      <c r="K110" s="330"/>
      <c r="L110" s="121"/>
      <c r="M110" s="122">
        <v>0.06</v>
      </c>
      <c r="N110" s="205">
        <f>J110*M110</f>
        <v>22084.329600000001</v>
      </c>
      <c r="O110" s="123"/>
    </row>
    <row r="111" spans="1:15" ht="18" customHeight="1">
      <c r="A111" s="67" t="s">
        <v>108</v>
      </c>
      <c r="B111" s="68"/>
      <c r="C111" s="68"/>
      <c r="D111" s="68"/>
      <c r="E111" s="68"/>
      <c r="F111" s="68"/>
      <c r="G111" s="68"/>
      <c r="H111" s="68"/>
      <c r="I111" s="68"/>
      <c r="J111" s="35"/>
      <c r="K111" s="35"/>
      <c r="L111" s="35"/>
      <c r="M111" s="119"/>
      <c r="N111" s="216">
        <f>SUM(N110,J110)</f>
        <v>390156.48960000003</v>
      </c>
      <c r="O111" s="120"/>
    </row>
    <row r="112" spans="1:15" ht="18" customHeight="1" thickBot="1">
      <c r="A112" s="53"/>
      <c r="B112" s="54" t="s">
        <v>145</v>
      </c>
      <c r="C112" s="54"/>
      <c r="D112" s="54"/>
      <c r="E112" s="54"/>
      <c r="F112" s="54"/>
      <c r="G112" s="54"/>
      <c r="H112" s="54"/>
      <c r="I112" s="54"/>
      <c r="J112" s="19"/>
      <c r="K112" s="19"/>
      <c r="L112" s="19"/>
      <c r="M112" s="128"/>
      <c r="N112" s="219"/>
      <c r="O112" s="129"/>
    </row>
  </sheetData>
  <mergeCells count="119">
    <mergeCell ref="A1:O1"/>
    <mergeCell ref="A2:B2"/>
    <mergeCell ref="C2:E2"/>
    <mergeCell ref="I2:J2"/>
    <mergeCell ref="L2:M2"/>
    <mergeCell ref="N2:O2"/>
    <mergeCell ref="C50:I50"/>
    <mergeCell ref="B6:O6"/>
    <mergeCell ref="A7:L7"/>
    <mergeCell ref="M7:O7"/>
    <mergeCell ref="C8:I8"/>
    <mergeCell ref="A10:A14"/>
    <mergeCell ref="B10:B14"/>
    <mergeCell ref="A3:B3"/>
    <mergeCell ref="I3:J3"/>
    <mergeCell ref="L3:M3"/>
    <mergeCell ref="N3:O3"/>
    <mergeCell ref="A4:B4"/>
    <mergeCell ref="L4:M4"/>
    <mergeCell ref="N4:O4"/>
    <mergeCell ref="C27:I27"/>
    <mergeCell ref="A28:A33"/>
    <mergeCell ref="C28:I28"/>
    <mergeCell ref="C29:I29"/>
    <mergeCell ref="C30:I30"/>
    <mergeCell ref="C31:I31"/>
    <mergeCell ref="C32:I32"/>
    <mergeCell ref="C33:I33"/>
    <mergeCell ref="A15:A17"/>
    <mergeCell ref="B15:B17"/>
    <mergeCell ref="A20:A21"/>
    <mergeCell ref="B20:B21"/>
    <mergeCell ref="A22:A27"/>
    <mergeCell ref="C22:I22"/>
    <mergeCell ref="C23:I23"/>
    <mergeCell ref="C24:I24"/>
    <mergeCell ref="C25:I25"/>
    <mergeCell ref="C26:I26"/>
    <mergeCell ref="C35:I35"/>
    <mergeCell ref="C46:I46"/>
    <mergeCell ref="A48:A53"/>
    <mergeCell ref="B48:B53"/>
    <mergeCell ref="C48:I48"/>
    <mergeCell ref="C49:I49"/>
    <mergeCell ref="C51:I51"/>
    <mergeCell ref="C52:I52"/>
    <mergeCell ref="C53:I53"/>
    <mergeCell ref="A61:A65"/>
    <mergeCell ref="B61:B65"/>
    <mergeCell ref="C61:I61"/>
    <mergeCell ref="C62:I62"/>
    <mergeCell ref="C63:I63"/>
    <mergeCell ref="C64:I64"/>
    <mergeCell ref="C65:I65"/>
    <mergeCell ref="A54:A60"/>
    <mergeCell ref="B54:B60"/>
    <mergeCell ref="C54:I54"/>
    <mergeCell ref="C55:I55"/>
    <mergeCell ref="C56:I56"/>
    <mergeCell ref="C57:I57"/>
    <mergeCell ref="C58:I58"/>
    <mergeCell ref="C59:I59"/>
    <mergeCell ref="C60:I60"/>
    <mergeCell ref="B74:B77"/>
    <mergeCell ref="C74:I74"/>
    <mergeCell ref="J74:K74"/>
    <mergeCell ref="C75:I75"/>
    <mergeCell ref="J75:K75"/>
    <mergeCell ref="A66:A68"/>
    <mergeCell ref="B66:B68"/>
    <mergeCell ref="C66:G66"/>
    <mergeCell ref="C67:G67"/>
    <mergeCell ref="C68:G68"/>
    <mergeCell ref="C70:I70"/>
    <mergeCell ref="C76:I76"/>
    <mergeCell ref="J76:K76"/>
    <mergeCell ref="C77:I77"/>
    <mergeCell ref="J77:K77"/>
    <mergeCell ref="C78:I78"/>
    <mergeCell ref="J78:K78"/>
    <mergeCell ref="J70:K70"/>
    <mergeCell ref="C72:I72"/>
    <mergeCell ref="J72:K72"/>
    <mergeCell ref="C73:I73"/>
    <mergeCell ref="J73:K73"/>
    <mergeCell ref="C82:I82"/>
    <mergeCell ref="J82:K82"/>
    <mergeCell ref="C84:I84"/>
    <mergeCell ref="C86:I86"/>
    <mergeCell ref="C87:I87"/>
    <mergeCell ref="C88:I88"/>
    <mergeCell ref="C79:I79"/>
    <mergeCell ref="J79:K79"/>
    <mergeCell ref="C80:I80"/>
    <mergeCell ref="J80:K80"/>
    <mergeCell ref="C81:I81"/>
    <mergeCell ref="J81:K81"/>
    <mergeCell ref="C98:I98"/>
    <mergeCell ref="C100:G100"/>
    <mergeCell ref="J100:K100"/>
    <mergeCell ref="C102:G102"/>
    <mergeCell ref="J102:K102"/>
    <mergeCell ref="C103:G103"/>
    <mergeCell ref="J103:K103"/>
    <mergeCell ref="C89:I89"/>
    <mergeCell ref="C92:I92"/>
    <mergeCell ref="J92:K92"/>
    <mergeCell ref="C94:I94"/>
    <mergeCell ref="J94:K94"/>
    <mergeCell ref="C96:I96"/>
    <mergeCell ref="C110:I110"/>
    <mergeCell ref="J110:K110"/>
    <mergeCell ref="C104:G104"/>
    <mergeCell ref="J104:K104"/>
    <mergeCell ref="C105:G105"/>
    <mergeCell ref="J105:K105"/>
    <mergeCell ref="C106:L106"/>
    <mergeCell ref="C108:I108"/>
    <mergeCell ref="J108:K108"/>
  </mergeCells>
  <phoneticPr fontId="26" type="noConversion"/>
  <dataValidations count="2">
    <dataValidation type="list" allowBlank="1" showInputMessage="1" showErrorMessage="1" sqref="C3:E3">
      <formula1>"国内会议,国际会议"</formula1>
    </dataValidation>
    <dataValidation type="list" allowBlank="1" showInputMessage="1" showErrorMessage="1" sqref="H66:H68 F39:F44 D39:D44 F14 F19:F21 H102:I105 D10:D21 C37:C44 H37:H44">
      <formula1>#REF!</formula1>
    </dataValidation>
  </dataValidations>
  <pageMargins left="0.7" right="0.7" top="0.75" bottom="0.75" header="0.3" footer="0.3"/>
  <pageSetup paperSize="9" scale="5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12"/>
  <sheetViews>
    <sheetView workbookViewId="0">
      <selection sqref="A1:O1"/>
    </sheetView>
  </sheetViews>
  <sheetFormatPr defaultColWidth="9.15234375" defaultRowHeight="11.6"/>
  <cols>
    <col min="1" max="1" width="4.69140625" style="4" customWidth="1"/>
    <col min="2" max="2" width="19.53515625" style="4" customWidth="1"/>
    <col min="3" max="3" width="14.69140625" style="4" customWidth="1"/>
    <col min="4" max="4" width="4.3046875" style="4" customWidth="1"/>
    <col min="5" max="5" width="6.15234375" style="4" customWidth="1"/>
    <col min="6" max="8" width="4.3046875" style="4" customWidth="1"/>
    <col min="9" max="9" width="13.15234375" style="4" customWidth="1"/>
    <col min="10" max="10" width="8.07421875" style="233" customWidth="1"/>
    <col min="11" max="11" width="5.3046875" style="233" customWidth="1"/>
    <col min="12" max="12" width="7.4609375" style="233" customWidth="1"/>
    <col min="13" max="13" width="9.3828125" style="4" customWidth="1"/>
    <col min="14" max="14" width="12.765625" style="220" customWidth="1"/>
    <col min="15" max="15" width="23.3828125" style="4" customWidth="1"/>
    <col min="16" max="16384" width="9.15234375" style="4"/>
  </cols>
  <sheetData>
    <row r="1" spans="1:17" s="1" customFormat="1" ht="42.75" customHeight="1">
      <c r="A1" s="363" t="s">
        <v>235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</row>
    <row r="2" spans="1:17" s="44" customFormat="1" ht="28.5" customHeight="1" thickBot="1">
      <c r="A2" s="341" t="s">
        <v>147</v>
      </c>
      <c r="B2" s="341"/>
      <c r="C2" s="342" t="s">
        <v>175</v>
      </c>
      <c r="D2" s="342"/>
      <c r="E2" s="342"/>
      <c r="F2" s="42" t="s">
        <v>144</v>
      </c>
      <c r="G2" s="45"/>
      <c r="H2" s="45"/>
      <c r="I2" s="355" t="s">
        <v>166</v>
      </c>
      <c r="J2" s="355"/>
      <c r="K2" s="43"/>
      <c r="L2" s="356" t="s">
        <v>1</v>
      </c>
      <c r="M2" s="356"/>
      <c r="N2" s="352" t="s">
        <v>176</v>
      </c>
      <c r="O2" s="352"/>
    </row>
    <row r="3" spans="1:17" s="44" customFormat="1" ht="15" customHeight="1" thickBot="1">
      <c r="A3" s="341" t="s">
        <v>2</v>
      </c>
      <c r="B3" s="341"/>
      <c r="C3" s="130" t="s">
        <v>161</v>
      </c>
      <c r="D3" s="130"/>
      <c r="E3" s="130"/>
      <c r="F3" s="42" t="s">
        <v>143</v>
      </c>
      <c r="G3" s="45"/>
      <c r="H3" s="45"/>
      <c r="I3" s="355">
        <v>540</v>
      </c>
      <c r="J3" s="355"/>
      <c r="K3" s="43"/>
      <c r="L3" s="356" t="s">
        <v>3</v>
      </c>
      <c r="M3" s="356"/>
      <c r="N3" s="352" t="s">
        <v>177</v>
      </c>
      <c r="O3" s="352"/>
      <c r="Q3" s="133"/>
    </row>
    <row r="4" spans="1:17" s="44" customFormat="1" ht="15" customHeight="1" thickBot="1">
      <c r="A4" s="341" t="s">
        <v>4</v>
      </c>
      <c r="B4" s="341"/>
      <c r="C4" s="131" t="s">
        <v>165</v>
      </c>
      <c r="D4" s="131"/>
      <c r="E4" s="131"/>
      <c r="F4" s="46"/>
      <c r="G4" s="45"/>
      <c r="H4" s="47"/>
      <c r="I4" s="47"/>
      <c r="J4" s="47"/>
      <c r="K4" s="47"/>
      <c r="L4" s="356" t="s">
        <v>5</v>
      </c>
      <c r="M4" s="356"/>
      <c r="N4" s="353">
        <v>43028</v>
      </c>
      <c r="O4" s="352"/>
    </row>
    <row r="5" spans="1:17" ht="10" customHeight="1" thickBot="1">
      <c r="A5" s="48"/>
      <c r="B5" s="48"/>
      <c r="C5" s="48"/>
      <c r="D5" s="48"/>
      <c r="E5" s="48"/>
      <c r="F5" s="48"/>
      <c r="G5" s="132"/>
      <c r="H5" s="48"/>
      <c r="I5" s="48"/>
      <c r="M5" s="48"/>
      <c r="N5" s="192"/>
      <c r="O5" s="48"/>
    </row>
    <row r="6" spans="1:17" ht="48" customHeight="1" thickTop="1" thickBot="1">
      <c r="A6" s="49" t="s">
        <v>6</v>
      </c>
      <c r="B6" s="339" t="s">
        <v>80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40"/>
    </row>
    <row r="7" spans="1:17" ht="18" customHeight="1">
      <c r="A7" s="267" t="s">
        <v>78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 t="s">
        <v>93</v>
      </c>
      <c r="N7" s="268"/>
      <c r="O7" s="269"/>
    </row>
    <row r="8" spans="1:17" ht="18" customHeight="1">
      <c r="A8" s="6" t="s">
        <v>148</v>
      </c>
      <c r="B8" s="234" t="s">
        <v>78</v>
      </c>
      <c r="C8" s="270" t="s">
        <v>75</v>
      </c>
      <c r="D8" s="271"/>
      <c r="E8" s="271"/>
      <c r="F8" s="271"/>
      <c r="G8" s="271"/>
      <c r="H8" s="271"/>
      <c r="I8" s="271"/>
      <c r="J8" s="234" t="s">
        <v>149</v>
      </c>
      <c r="K8" s="234" t="s">
        <v>150</v>
      </c>
      <c r="L8" s="234" t="s">
        <v>151</v>
      </c>
      <c r="M8" s="234" t="s">
        <v>94</v>
      </c>
      <c r="N8" s="193" t="s">
        <v>74</v>
      </c>
      <c r="O8" s="7" t="s">
        <v>0</v>
      </c>
    </row>
    <row r="9" spans="1:17" s="8" customFormat="1" ht="18" customHeight="1">
      <c r="A9" s="50" t="s">
        <v>7</v>
      </c>
      <c r="B9" s="51" t="s">
        <v>95</v>
      </c>
      <c r="C9" s="156"/>
      <c r="D9" s="9"/>
      <c r="E9" s="9"/>
      <c r="F9" s="9"/>
      <c r="G9" s="9"/>
      <c r="H9" s="9"/>
      <c r="I9" s="9"/>
      <c r="J9" s="9"/>
      <c r="K9" s="9"/>
      <c r="L9" s="9"/>
      <c r="M9" s="9"/>
      <c r="N9" s="194"/>
      <c r="O9" s="52"/>
    </row>
    <row r="10" spans="1:17" ht="18" customHeight="1">
      <c r="A10" s="272" t="s">
        <v>8</v>
      </c>
      <c r="B10" s="263" t="s">
        <v>197</v>
      </c>
      <c r="C10" s="149" t="s">
        <v>178</v>
      </c>
      <c r="D10" s="148">
        <v>11</v>
      </c>
      <c r="E10" s="149" t="s">
        <v>97</v>
      </c>
      <c r="F10" s="148">
        <v>2</v>
      </c>
      <c r="G10" s="149" t="s">
        <v>98</v>
      </c>
      <c r="H10" s="148">
        <v>1</v>
      </c>
      <c r="I10" s="149" t="s">
        <v>99</v>
      </c>
      <c r="J10" s="241">
        <v>51.5</v>
      </c>
      <c r="K10" s="149">
        <v>1</v>
      </c>
      <c r="L10" s="235" t="s">
        <v>79</v>
      </c>
      <c r="M10" s="151">
        <v>580</v>
      </c>
      <c r="N10" s="195">
        <f>J10*K10*M10</f>
        <v>29870</v>
      </c>
      <c r="O10" s="163" t="s">
        <v>179</v>
      </c>
    </row>
    <row r="11" spans="1:17" ht="18" customHeight="1">
      <c r="A11" s="272"/>
      <c r="B11" s="263"/>
      <c r="C11" s="149" t="s">
        <v>178</v>
      </c>
      <c r="D11" s="148">
        <v>11</v>
      </c>
      <c r="E11" s="149" t="s">
        <v>97</v>
      </c>
      <c r="F11" s="148">
        <v>3</v>
      </c>
      <c r="G11" s="149" t="s">
        <v>98</v>
      </c>
      <c r="H11" s="148">
        <v>1</v>
      </c>
      <c r="I11" s="149" t="s">
        <v>99</v>
      </c>
      <c r="J11" s="241">
        <v>56.5</v>
      </c>
      <c r="K11" s="149">
        <v>1</v>
      </c>
      <c r="L11" s="235" t="s">
        <v>79</v>
      </c>
      <c r="M11" s="151">
        <v>580</v>
      </c>
      <c r="N11" s="195">
        <f t="shared" ref="N11:N14" si="0">J11*K11*M11</f>
        <v>32770</v>
      </c>
      <c r="O11" s="163" t="s">
        <v>179</v>
      </c>
    </row>
    <row r="12" spans="1:17" ht="18" customHeight="1">
      <c r="A12" s="272"/>
      <c r="B12" s="263"/>
      <c r="C12" s="149" t="s">
        <v>178</v>
      </c>
      <c r="D12" s="148">
        <v>11</v>
      </c>
      <c r="E12" s="149" t="s">
        <v>97</v>
      </c>
      <c r="F12" s="148">
        <v>4</v>
      </c>
      <c r="G12" s="149" t="s">
        <v>98</v>
      </c>
      <c r="H12" s="148">
        <v>1</v>
      </c>
      <c r="I12" s="149" t="s">
        <v>99</v>
      </c>
      <c r="J12" s="241">
        <v>49.5</v>
      </c>
      <c r="K12" s="149">
        <v>1</v>
      </c>
      <c r="L12" s="235" t="s">
        <v>79</v>
      </c>
      <c r="M12" s="151">
        <v>580</v>
      </c>
      <c r="N12" s="195">
        <f t="shared" si="0"/>
        <v>28710</v>
      </c>
      <c r="O12" s="163" t="s">
        <v>179</v>
      </c>
    </row>
    <row r="13" spans="1:17" ht="18" hidden="1" customHeight="1">
      <c r="A13" s="272"/>
      <c r="B13" s="263"/>
      <c r="C13" s="149" t="s">
        <v>178</v>
      </c>
      <c r="D13" s="148"/>
      <c r="E13" s="149" t="s">
        <v>97</v>
      </c>
      <c r="F13" s="148"/>
      <c r="G13" s="149" t="s">
        <v>98</v>
      </c>
      <c r="H13" s="148"/>
      <c r="I13" s="149" t="s">
        <v>99</v>
      </c>
      <c r="J13" s="241"/>
      <c r="K13" s="149"/>
      <c r="L13" s="235" t="s">
        <v>79</v>
      </c>
      <c r="M13" s="151"/>
      <c r="N13" s="236">
        <f t="shared" si="0"/>
        <v>0</v>
      </c>
      <c r="O13" s="163" t="s">
        <v>179</v>
      </c>
    </row>
    <row r="14" spans="1:17" ht="18" hidden="1" customHeight="1">
      <c r="A14" s="272"/>
      <c r="B14" s="263"/>
      <c r="C14" s="149" t="s">
        <v>101</v>
      </c>
      <c r="D14" s="148"/>
      <c r="E14" s="149" t="s">
        <v>97</v>
      </c>
      <c r="F14" s="148"/>
      <c r="G14" s="149" t="s">
        <v>98</v>
      </c>
      <c r="H14" s="148"/>
      <c r="I14" s="149" t="s">
        <v>99</v>
      </c>
      <c r="J14" s="162"/>
      <c r="K14" s="149"/>
      <c r="L14" s="235" t="s">
        <v>79</v>
      </c>
      <c r="M14" s="151"/>
      <c r="N14" s="236">
        <f t="shared" si="0"/>
        <v>0</v>
      </c>
      <c r="O14" s="163"/>
    </row>
    <row r="15" spans="1:17" ht="18" hidden="1" customHeight="1">
      <c r="A15" s="259" t="s">
        <v>9</v>
      </c>
      <c r="B15" s="263" t="s">
        <v>198</v>
      </c>
      <c r="C15" s="149" t="s">
        <v>178</v>
      </c>
      <c r="D15" s="148"/>
      <c r="E15" s="149" t="s">
        <v>97</v>
      </c>
      <c r="F15" s="148"/>
      <c r="G15" s="149" t="s">
        <v>98</v>
      </c>
      <c r="H15" s="148"/>
      <c r="I15" s="149" t="s">
        <v>99</v>
      </c>
      <c r="J15" s="162"/>
      <c r="K15" s="149"/>
      <c r="L15" s="235" t="s">
        <v>79</v>
      </c>
      <c r="M15" s="151"/>
      <c r="N15" s="236">
        <f>J15*K15*M15</f>
        <v>0</v>
      </c>
      <c r="O15" s="163"/>
    </row>
    <row r="16" spans="1:17" ht="18" hidden="1" customHeight="1">
      <c r="A16" s="260"/>
      <c r="B16" s="263"/>
      <c r="C16" s="149" t="s">
        <v>178</v>
      </c>
      <c r="D16" s="148"/>
      <c r="E16" s="149" t="s">
        <v>97</v>
      </c>
      <c r="F16" s="148"/>
      <c r="G16" s="149" t="s">
        <v>98</v>
      </c>
      <c r="H16" s="148"/>
      <c r="I16" s="149" t="s">
        <v>99</v>
      </c>
      <c r="J16" s="162"/>
      <c r="K16" s="149"/>
      <c r="L16" s="235" t="s">
        <v>79</v>
      </c>
      <c r="M16" s="151"/>
      <c r="N16" s="236">
        <f t="shared" ref="N16" si="1">J16*K16*M16</f>
        <v>0</v>
      </c>
      <c r="O16" s="163"/>
    </row>
    <row r="17" spans="1:15" ht="18" hidden="1" customHeight="1">
      <c r="A17" s="261"/>
      <c r="B17" s="263"/>
      <c r="C17" s="149" t="s">
        <v>178</v>
      </c>
      <c r="D17" s="148"/>
      <c r="E17" s="149" t="s">
        <v>97</v>
      </c>
      <c r="F17" s="148"/>
      <c r="G17" s="149" t="s">
        <v>98</v>
      </c>
      <c r="H17" s="148"/>
      <c r="I17" s="149" t="s">
        <v>99</v>
      </c>
      <c r="J17" s="164"/>
      <c r="K17" s="149"/>
      <c r="L17" s="235" t="s">
        <v>79</v>
      </c>
      <c r="M17" s="151"/>
      <c r="N17" s="236">
        <f>J17*K17*M17</f>
        <v>0</v>
      </c>
      <c r="O17" s="163"/>
    </row>
    <row r="18" spans="1:15" ht="18" hidden="1" customHeight="1">
      <c r="A18" s="167" t="s">
        <v>20</v>
      </c>
      <c r="B18" s="165" t="s">
        <v>102</v>
      </c>
      <c r="C18" s="157"/>
      <c r="D18" s="158"/>
      <c r="E18" s="157"/>
      <c r="F18" s="158"/>
      <c r="G18" s="157"/>
      <c r="H18" s="158"/>
      <c r="I18" s="157"/>
      <c r="J18" s="159"/>
      <c r="K18" s="157"/>
      <c r="L18" s="160"/>
      <c r="M18" s="161"/>
      <c r="N18" s="196"/>
      <c r="O18" s="155"/>
    </row>
    <row r="19" spans="1:15" ht="18" hidden="1" customHeight="1">
      <c r="A19" s="168"/>
      <c r="B19" s="166"/>
      <c r="C19" s="13" t="s">
        <v>100</v>
      </c>
      <c r="D19" s="12"/>
      <c r="E19" s="13" t="s">
        <v>97</v>
      </c>
      <c r="F19" s="12"/>
      <c r="G19" s="13" t="s">
        <v>98</v>
      </c>
      <c r="H19" s="12"/>
      <c r="I19" s="13" t="s">
        <v>99</v>
      </c>
      <c r="J19" s="14"/>
      <c r="K19" s="13"/>
      <c r="L19" s="82" t="s">
        <v>79</v>
      </c>
      <c r="M19" s="83"/>
      <c r="N19" s="197">
        <f t="shared" ref="N19" si="2">J19*K19*M19</f>
        <v>0</v>
      </c>
      <c r="O19" s="84"/>
    </row>
    <row r="20" spans="1:15" ht="18" hidden="1" customHeight="1">
      <c r="A20" s="275" t="s">
        <v>82</v>
      </c>
      <c r="B20" s="279" t="s">
        <v>103</v>
      </c>
      <c r="C20" s="13" t="s">
        <v>96</v>
      </c>
      <c r="D20" s="12"/>
      <c r="E20" s="13" t="s">
        <v>97</v>
      </c>
      <c r="F20" s="12"/>
      <c r="G20" s="13" t="s">
        <v>98</v>
      </c>
      <c r="H20" s="12"/>
      <c r="I20" s="13" t="s">
        <v>99</v>
      </c>
      <c r="J20" s="14"/>
      <c r="K20" s="13"/>
      <c r="L20" s="82" t="s">
        <v>79</v>
      </c>
      <c r="M20" s="83"/>
      <c r="N20" s="197">
        <f>J20*K20*M20</f>
        <v>0</v>
      </c>
      <c r="O20" s="84"/>
    </row>
    <row r="21" spans="1:15" ht="18" hidden="1" customHeight="1">
      <c r="A21" s="275"/>
      <c r="B21" s="279"/>
      <c r="C21" s="13" t="s">
        <v>100</v>
      </c>
      <c r="D21" s="12"/>
      <c r="E21" s="13" t="s">
        <v>97</v>
      </c>
      <c r="F21" s="12"/>
      <c r="G21" s="13" t="s">
        <v>98</v>
      </c>
      <c r="H21" s="12"/>
      <c r="I21" s="13" t="s">
        <v>99</v>
      </c>
      <c r="J21" s="14"/>
      <c r="K21" s="13"/>
      <c r="L21" s="82" t="s">
        <v>79</v>
      </c>
      <c r="M21" s="83"/>
      <c r="N21" s="197">
        <f t="shared" ref="N21:N33" si="3">J21*K21*M21</f>
        <v>0</v>
      </c>
      <c r="O21" s="84"/>
    </row>
    <row r="22" spans="1:15" ht="18" hidden="1" customHeight="1">
      <c r="A22" s="275" t="s">
        <v>85</v>
      </c>
      <c r="B22" s="15" t="s">
        <v>10</v>
      </c>
      <c r="C22" s="277"/>
      <c r="D22" s="277"/>
      <c r="E22" s="277"/>
      <c r="F22" s="277"/>
      <c r="G22" s="277"/>
      <c r="H22" s="277"/>
      <c r="I22" s="277"/>
      <c r="J22" s="12"/>
      <c r="K22" s="12"/>
      <c r="L22" s="85" t="s">
        <v>81</v>
      </c>
      <c r="M22" s="83"/>
      <c r="N22" s="197">
        <f t="shared" si="3"/>
        <v>0</v>
      </c>
      <c r="O22" s="86"/>
    </row>
    <row r="23" spans="1:15" ht="18" hidden="1" customHeight="1">
      <c r="A23" s="275"/>
      <c r="B23" s="15" t="s">
        <v>11</v>
      </c>
      <c r="C23" s="274"/>
      <c r="D23" s="274"/>
      <c r="E23" s="274"/>
      <c r="F23" s="274"/>
      <c r="G23" s="274"/>
      <c r="H23" s="274"/>
      <c r="I23" s="274"/>
      <c r="J23" s="12"/>
      <c r="K23" s="12"/>
      <c r="L23" s="85" t="s">
        <v>18</v>
      </c>
      <c r="M23" s="83"/>
      <c r="N23" s="197">
        <f t="shared" si="3"/>
        <v>0</v>
      </c>
      <c r="O23" s="86"/>
    </row>
    <row r="24" spans="1:15" ht="18" hidden="1" customHeight="1">
      <c r="A24" s="275"/>
      <c r="B24" s="15" t="s">
        <v>13</v>
      </c>
      <c r="C24" s="274"/>
      <c r="D24" s="274"/>
      <c r="E24" s="274"/>
      <c r="F24" s="274"/>
      <c r="G24" s="274"/>
      <c r="H24" s="274"/>
      <c r="I24" s="274"/>
      <c r="J24" s="12"/>
      <c r="K24" s="12"/>
      <c r="L24" s="85" t="s">
        <v>19</v>
      </c>
      <c r="M24" s="83"/>
      <c r="N24" s="197">
        <f t="shared" si="3"/>
        <v>0</v>
      </c>
      <c r="O24" s="86"/>
    </row>
    <row r="25" spans="1:15" ht="18" hidden="1" customHeight="1">
      <c r="A25" s="275"/>
      <c r="B25" s="15" t="s">
        <v>14</v>
      </c>
      <c r="C25" s="274" t="s">
        <v>105</v>
      </c>
      <c r="D25" s="274"/>
      <c r="E25" s="274"/>
      <c r="F25" s="274"/>
      <c r="G25" s="274"/>
      <c r="H25" s="274"/>
      <c r="I25" s="274"/>
      <c r="J25" s="12"/>
      <c r="K25" s="12"/>
      <c r="L25" s="85" t="s">
        <v>15</v>
      </c>
      <c r="M25" s="83"/>
      <c r="N25" s="197">
        <f t="shared" si="3"/>
        <v>0</v>
      </c>
      <c r="O25" s="86"/>
    </row>
    <row r="26" spans="1:15" ht="18" hidden="1" customHeight="1">
      <c r="A26" s="275"/>
      <c r="B26" s="16" t="s">
        <v>16</v>
      </c>
      <c r="C26" s="274" t="s">
        <v>17</v>
      </c>
      <c r="D26" s="274"/>
      <c r="E26" s="274"/>
      <c r="F26" s="274"/>
      <c r="G26" s="274"/>
      <c r="H26" s="274"/>
      <c r="I26" s="274"/>
      <c r="J26" s="12"/>
      <c r="K26" s="12"/>
      <c r="L26" s="85" t="s">
        <v>18</v>
      </c>
      <c r="M26" s="83"/>
      <c r="N26" s="197">
        <f t="shared" si="3"/>
        <v>0</v>
      </c>
      <c r="O26" s="86"/>
    </row>
    <row r="27" spans="1:15" ht="18" hidden="1" customHeight="1">
      <c r="A27" s="275"/>
      <c r="B27" s="16" t="s">
        <v>35</v>
      </c>
      <c r="C27" s="274" t="s">
        <v>106</v>
      </c>
      <c r="D27" s="274"/>
      <c r="E27" s="274"/>
      <c r="F27" s="274"/>
      <c r="G27" s="274"/>
      <c r="H27" s="274"/>
      <c r="I27" s="274"/>
      <c r="J27" s="12"/>
      <c r="K27" s="12"/>
      <c r="L27" s="85"/>
      <c r="M27" s="83"/>
      <c r="N27" s="197">
        <f t="shared" si="3"/>
        <v>0</v>
      </c>
      <c r="O27" s="86"/>
    </row>
    <row r="28" spans="1:15" ht="18" hidden="1" customHeight="1">
      <c r="A28" s="275" t="s">
        <v>86</v>
      </c>
      <c r="B28" s="15" t="s">
        <v>21</v>
      </c>
      <c r="C28" s="277" t="s">
        <v>104</v>
      </c>
      <c r="D28" s="277"/>
      <c r="E28" s="277"/>
      <c r="F28" s="277"/>
      <c r="G28" s="277"/>
      <c r="H28" s="277"/>
      <c r="I28" s="277"/>
      <c r="J28" s="12"/>
      <c r="K28" s="12"/>
      <c r="L28" s="85" t="s">
        <v>81</v>
      </c>
      <c r="M28" s="83"/>
      <c r="N28" s="197">
        <f t="shared" si="3"/>
        <v>0</v>
      </c>
      <c r="O28" s="86"/>
    </row>
    <row r="29" spans="1:15" ht="18" hidden="1" customHeight="1">
      <c r="A29" s="275"/>
      <c r="B29" s="15" t="s">
        <v>11</v>
      </c>
      <c r="C29" s="274" t="s">
        <v>12</v>
      </c>
      <c r="D29" s="274"/>
      <c r="E29" s="274"/>
      <c r="F29" s="274"/>
      <c r="G29" s="274"/>
      <c r="H29" s="274"/>
      <c r="I29" s="274"/>
      <c r="J29" s="12"/>
      <c r="K29" s="12"/>
      <c r="L29" s="85" t="s">
        <v>18</v>
      </c>
      <c r="M29" s="83"/>
      <c r="N29" s="197">
        <f t="shared" si="3"/>
        <v>0</v>
      </c>
      <c r="O29" s="86"/>
    </row>
    <row r="30" spans="1:15" ht="18" hidden="1" customHeight="1">
      <c r="A30" s="275"/>
      <c r="B30" s="15" t="s">
        <v>13</v>
      </c>
      <c r="C30" s="274"/>
      <c r="D30" s="274"/>
      <c r="E30" s="274"/>
      <c r="F30" s="274"/>
      <c r="G30" s="274"/>
      <c r="H30" s="274"/>
      <c r="I30" s="274"/>
      <c r="J30" s="12"/>
      <c r="K30" s="12"/>
      <c r="L30" s="85" t="s">
        <v>19</v>
      </c>
      <c r="M30" s="83"/>
      <c r="N30" s="197">
        <f t="shared" si="3"/>
        <v>0</v>
      </c>
      <c r="O30" s="86"/>
    </row>
    <row r="31" spans="1:15" ht="18" hidden="1" customHeight="1">
      <c r="A31" s="275"/>
      <c r="B31" s="15" t="s">
        <v>14</v>
      </c>
      <c r="C31" s="274" t="s">
        <v>107</v>
      </c>
      <c r="D31" s="274"/>
      <c r="E31" s="274"/>
      <c r="F31" s="274"/>
      <c r="G31" s="274"/>
      <c r="H31" s="274"/>
      <c r="I31" s="274"/>
      <c r="J31" s="12"/>
      <c r="K31" s="12"/>
      <c r="L31" s="85" t="s">
        <v>15</v>
      </c>
      <c r="M31" s="83"/>
      <c r="N31" s="197">
        <f t="shared" si="3"/>
        <v>0</v>
      </c>
      <c r="O31" s="86"/>
    </row>
    <row r="32" spans="1:15" ht="18" hidden="1" customHeight="1">
      <c r="A32" s="275"/>
      <c r="B32" s="16" t="s">
        <v>16</v>
      </c>
      <c r="C32" s="274" t="s">
        <v>17</v>
      </c>
      <c r="D32" s="274"/>
      <c r="E32" s="274"/>
      <c r="F32" s="274"/>
      <c r="G32" s="274"/>
      <c r="H32" s="274"/>
      <c r="I32" s="274"/>
      <c r="J32" s="12"/>
      <c r="K32" s="12"/>
      <c r="L32" s="85" t="s">
        <v>18</v>
      </c>
      <c r="M32" s="83"/>
      <c r="N32" s="197">
        <f t="shared" si="3"/>
        <v>0</v>
      </c>
      <c r="O32" s="86"/>
    </row>
    <row r="33" spans="1:15" ht="18" hidden="1" customHeight="1">
      <c r="A33" s="276"/>
      <c r="B33" s="17" t="s">
        <v>35</v>
      </c>
      <c r="C33" s="278" t="s">
        <v>106</v>
      </c>
      <c r="D33" s="278"/>
      <c r="E33" s="278"/>
      <c r="F33" s="278"/>
      <c r="G33" s="278"/>
      <c r="H33" s="278"/>
      <c r="I33" s="278"/>
      <c r="J33" s="18"/>
      <c r="K33" s="18"/>
      <c r="L33" s="87"/>
      <c r="M33" s="88"/>
      <c r="N33" s="198">
        <f t="shared" si="3"/>
        <v>0</v>
      </c>
      <c r="O33" s="89"/>
    </row>
    <row r="34" spans="1:15" ht="18" customHeight="1" thickBot="1">
      <c r="A34" s="53" t="s">
        <v>108</v>
      </c>
      <c r="B34" s="54"/>
      <c r="C34" s="54"/>
      <c r="D34" s="54"/>
      <c r="E34" s="54"/>
      <c r="F34" s="54"/>
      <c r="G34" s="54"/>
      <c r="H34" s="54"/>
      <c r="I34" s="54"/>
      <c r="J34" s="19"/>
      <c r="K34" s="19"/>
      <c r="L34" s="19"/>
      <c r="M34" s="90"/>
      <c r="N34" s="199">
        <f>SUM(N10:N33)</f>
        <v>91350</v>
      </c>
      <c r="O34" s="91"/>
    </row>
    <row r="35" spans="1:15" ht="18" customHeight="1">
      <c r="A35" s="20" t="s">
        <v>148</v>
      </c>
      <c r="B35" s="231" t="s">
        <v>78</v>
      </c>
      <c r="C35" s="280" t="s">
        <v>75</v>
      </c>
      <c r="D35" s="281"/>
      <c r="E35" s="281"/>
      <c r="F35" s="281"/>
      <c r="G35" s="281"/>
      <c r="H35" s="281"/>
      <c r="I35" s="281"/>
      <c r="J35" s="231" t="s">
        <v>57</v>
      </c>
      <c r="K35" s="231" t="s">
        <v>109</v>
      </c>
      <c r="L35" s="92" t="s">
        <v>151</v>
      </c>
      <c r="M35" s="93" t="s">
        <v>94</v>
      </c>
      <c r="N35" s="200" t="s">
        <v>22</v>
      </c>
      <c r="O35" s="94" t="s">
        <v>0</v>
      </c>
    </row>
    <row r="36" spans="1:15" ht="18" customHeight="1">
      <c r="A36" s="55" t="s">
        <v>24</v>
      </c>
      <c r="B36" s="56" t="s">
        <v>110</v>
      </c>
      <c r="C36" s="56"/>
      <c r="D36" s="56"/>
      <c r="E36" s="56"/>
      <c r="F36" s="56"/>
      <c r="G36" s="56"/>
      <c r="H36" s="56"/>
      <c r="I36" s="56"/>
      <c r="J36" s="232"/>
      <c r="K36" s="232"/>
      <c r="L36" s="232"/>
      <c r="M36" s="95"/>
      <c r="N36" s="201"/>
      <c r="O36" s="96"/>
    </row>
    <row r="37" spans="1:15" ht="18" customHeight="1">
      <c r="A37" s="3" t="s">
        <v>25</v>
      </c>
      <c r="B37" s="228" t="s">
        <v>111</v>
      </c>
      <c r="C37" s="57" t="s">
        <v>160</v>
      </c>
      <c r="D37" s="12">
        <v>11</v>
      </c>
      <c r="E37" s="22" t="s">
        <v>97</v>
      </c>
      <c r="F37" s="12"/>
      <c r="G37" s="22" t="s">
        <v>98</v>
      </c>
      <c r="H37" s="10" t="s">
        <v>156</v>
      </c>
      <c r="I37" s="22" t="s">
        <v>112</v>
      </c>
      <c r="J37" s="23"/>
      <c r="K37" s="23">
        <v>1</v>
      </c>
      <c r="L37" s="97" t="s">
        <v>28</v>
      </c>
      <c r="M37" s="174"/>
      <c r="N37" s="237">
        <f>J37*K37*M37</f>
        <v>0</v>
      </c>
      <c r="O37" s="175" t="s">
        <v>191</v>
      </c>
    </row>
    <row r="38" spans="1:15" ht="18" customHeight="1">
      <c r="A38" s="227" t="s">
        <v>26</v>
      </c>
      <c r="B38" s="24" t="s">
        <v>111</v>
      </c>
      <c r="C38" s="58" t="s">
        <v>160</v>
      </c>
      <c r="D38" s="12">
        <v>11</v>
      </c>
      <c r="E38" s="13" t="s">
        <v>97</v>
      </c>
      <c r="F38" s="12"/>
      <c r="G38" s="13" t="s">
        <v>98</v>
      </c>
      <c r="H38" s="10" t="s">
        <v>156</v>
      </c>
      <c r="I38" s="13" t="s">
        <v>112</v>
      </c>
      <c r="J38" s="224"/>
      <c r="K38" s="224">
        <v>1</v>
      </c>
      <c r="L38" s="82" t="s">
        <v>28</v>
      </c>
      <c r="M38" s="171"/>
      <c r="N38" s="239">
        <f t="shared" ref="N38:N43" si="4">J38*K38*M38</f>
        <v>0</v>
      </c>
      <c r="O38" s="99" t="s">
        <v>164</v>
      </c>
    </row>
    <row r="39" spans="1:15" ht="18" customHeight="1">
      <c r="A39" s="227" t="s">
        <v>27</v>
      </c>
      <c r="B39" s="24" t="s">
        <v>111</v>
      </c>
      <c r="C39" s="58" t="s">
        <v>160</v>
      </c>
      <c r="D39" s="12"/>
      <c r="E39" s="13" t="s">
        <v>97</v>
      </c>
      <c r="F39" s="12"/>
      <c r="G39" s="13" t="s">
        <v>98</v>
      </c>
      <c r="H39" s="10" t="s">
        <v>99</v>
      </c>
      <c r="I39" s="13" t="s">
        <v>112</v>
      </c>
      <c r="J39" s="224"/>
      <c r="K39" s="224"/>
      <c r="L39" s="82" t="s">
        <v>28</v>
      </c>
      <c r="M39" s="83"/>
      <c r="N39" s="197">
        <f t="shared" si="4"/>
        <v>0</v>
      </c>
      <c r="O39" s="99" t="s">
        <v>164</v>
      </c>
    </row>
    <row r="40" spans="1:15" ht="18" customHeight="1">
      <c r="A40" s="227" t="s">
        <v>29</v>
      </c>
      <c r="B40" s="24" t="s">
        <v>111</v>
      </c>
      <c r="C40" s="58" t="s">
        <v>160</v>
      </c>
      <c r="D40" s="12"/>
      <c r="E40" s="13" t="s">
        <v>97</v>
      </c>
      <c r="F40" s="12"/>
      <c r="G40" s="13" t="s">
        <v>98</v>
      </c>
      <c r="H40" s="10" t="s">
        <v>156</v>
      </c>
      <c r="I40" s="13" t="s">
        <v>112</v>
      </c>
      <c r="J40" s="224"/>
      <c r="K40" s="224"/>
      <c r="L40" s="82" t="s">
        <v>28</v>
      </c>
      <c r="M40" s="83"/>
      <c r="N40" s="197">
        <f t="shared" si="4"/>
        <v>0</v>
      </c>
      <c r="O40" s="99" t="s">
        <v>164</v>
      </c>
    </row>
    <row r="41" spans="1:15" ht="18" customHeight="1">
      <c r="A41" s="230" t="s">
        <v>30</v>
      </c>
      <c r="B41" s="229" t="s">
        <v>111</v>
      </c>
      <c r="C41" s="142" t="s">
        <v>160</v>
      </c>
      <c r="D41" s="143"/>
      <c r="E41" s="144" t="s">
        <v>97</v>
      </c>
      <c r="F41" s="18"/>
      <c r="G41" s="144" t="s">
        <v>98</v>
      </c>
      <c r="H41" s="10" t="s">
        <v>99</v>
      </c>
      <c r="I41" s="144" t="s">
        <v>112</v>
      </c>
      <c r="J41" s="30"/>
      <c r="K41" s="224"/>
      <c r="L41" s="145" t="s">
        <v>28</v>
      </c>
      <c r="M41" s="83"/>
      <c r="N41" s="204">
        <f t="shared" si="4"/>
        <v>0</v>
      </c>
      <c r="O41" s="99" t="s">
        <v>164</v>
      </c>
    </row>
    <row r="42" spans="1:15" ht="18" customHeight="1">
      <c r="A42" s="230" t="s">
        <v>167</v>
      </c>
      <c r="B42" s="146" t="s">
        <v>111</v>
      </c>
      <c r="C42" s="147" t="s">
        <v>160</v>
      </c>
      <c r="D42" s="148"/>
      <c r="E42" s="149" t="s">
        <v>97</v>
      </c>
      <c r="F42" s="148"/>
      <c r="G42" s="153" t="s">
        <v>170</v>
      </c>
      <c r="H42" s="10" t="s">
        <v>156</v>
      </c>
      <c r="I42" s="144" t="s">
        <v>112</v>
      </c>
      <c r="J42" s="223"/>
      <c r="K42" s="224"/>
      <c r="L42" s="145" t="s">
        <v>28</v>
      </c>
      <c r="M42" s="83"/>
      <c r="N42" s="205">
        <f t="shared" si="4"/>
        <v>0</v>
      </c>
      <c r="O42" s="99" t="s">
        <v>164</v>
      </c>
    </row>
    <row r="43" spans="1:15" ht="18" customHeight="1">
      <c r="A43" s="230" t="s">
        <v>168</v>
      </c>
      <c r="B43" s="146" t="s">
        <v>111</v>
      </c>
      <c r="C43" s="147" t="s">
        <v>160</v>
      </c>
      <c r="D43" s="148"/>
      <c r="E43" s="149" t="s">
        <v>97</v>
      </c>
      <c r="F43" s="148"/>
      <c r="G43" s="153" t="s">
        <v>170</v>
      </c>
      <c r="H43" s="154" t="s">
        <v>171</v>
      </c>
      <c r="I43" s="144" t="s">
        <v>112</v>
      </c>
      <c r="J43" s="223"/>
      <c r="K43" s="224"/>
      <c r="L43" s="145" t="s">
        <v>28</v>
      </c>
      <c r="M43" s="83"/>
      <c r="N43" s="205">
        <f t="shared" si="4"/>
        <v>0</v>
      </c>
      <c r="O43" s="99" t="s">
        <v>164</v>
      </c>
    </row>
    <row r="44" spans="1:15" ht="18" customHeight="1">
      <c r="A44" s="230" t="s">
        <v>169</v>
      </c>
      <c r="B44" s="146" t="s">
        <v>111</v>
      </c>
      <c r="C44" s="147"/>
      <c r="D44" s="148"/>
      <c r="E44" s="149"/>
      <c r="F44" s="148"/>
      <c r="G44" s="149"/>
      <c r="H44" s="148"/>
      <c r="I44" s="149"/>
      <c r="J44" s="223"/>
      <c r="K44" s="223"/>
      <c r="L44" s="235"/>
      <c r="M44" s="151"/>
      <c r="N44" s="205"/>
      <c r="O44" s="152"/>
    </row>
    <row r="45" spans="1:15" ht="18" customHeight="1" thickBot="1">
      <c r="A45" s="59" t="s">
        <v>108</v>
      </c>
      <c r="B45" s="60"/>
      <c r="C45" s="60"/>
      <c r="D45" s="60"/>
      <c r="E45" s="60"/>
      <c r="F45" s="60"/>
      <c r="G45" s="60"/>
      <c r="H45" s="60"/>
      <c r="I45" s="60"/>
      <c r="J45" s="26"/>
      <c r="K45" s="26"/>
      <c r="L45" s="26"/>
      <c r="M45" s="102"/>
      <c r="N45" s="206">
        <f>SUM(N37:N44)</f>
        <v>0</v>
      </c>
      <c r="O45" s="103"/>
    </row>
    <row r="46" spans="1:15" ht="18" customHeight="1">
      <c r="A46" s="27" t="s">
        <v>148</v>
      </c>
      <c r="B46" s="221" t="s">
        <v>78</v>
      </c>
      <c r="C46" s="282" t="s">
        <v>75</v>
      </c>
      <c r="D46" s="268"/>
      <c r="E46" s="268"/>
      <c r="F46" s="268"/>
      <c r="G46" s="268"/>
      <c r="H46" s="268"/>
      <c r="I46" s="268"/>
      <c r="J46" s="221" t="s">
        <v>57</v>
      </c>
      <c r="K46" s="221" t="s">
        <v>23</v>
      </c>
      <c r="L46" s="222" t="s">
        <v>151</v>
      </c>
      <c r="M46" s="104" t="s">
        <v>94</v>
      </c>
      <c r="N46" s="207" t="s">
        <v>22</v>
      </c>
      <c r="O46" s="105" t="s">
        <v>0</v>
      </c>
    </row>
    <row r="47" spans="1:15" ht="18" customHeight="1">
      <c r="A47" s="61" t="s">
        <v>31</v>
      </c>
      <c r="B47" s="62" t="s">
        <v>113</v>
      </c>
      <c r="C47" s="62"/>
      <c r="D47" s="62"/>
      <c r="E47" s="62"/>
      <c r="F47" s="62"/>
      <c r="G47" s="62"/>
      <c r="H47" s="62"/>
      <c r="I47" s="62"/>
      <c r="J47" s="28"/>
      <c r="K47" s="28"/>
      <c r="L47" s="28"/>
      <c r="M47" s="106"/>
      <c r="N47" s="208"/>
      <c r="O47" s="107"/>
    </row>
    <row r="48" spans="1:15" ht="18" customHeight="1">
      <c r="A48" s="283" t="s">
        <v>32</v>
      </c>
      <c r="B48" s="285" t="s">
        <v>114</v>
      </c>
      <c r="C48" s="294" t="s">
        <v>115</v>
      </c>
      <c r="D48" s="288"/>
      <c r="E48" s="288"/>
      <c r="F48" s="288"/>
      <c r="G48" s="288"/>
      <c r="H48" s="288"/>
      <c r="I48" s="289"/>
      <c r="J48" s="29">
        <v>19</v>
      </c>
      <c r="K48" s="30">
        <v>1</v>
      </c>
      <c r="L48" s="108" t="s">
        <v>152</v>
      </c>
      <c r="M48" s="109">
        <v>270</v>
      </c>
      <c r="N48" s="204">
        <f>J48*K48*M48</f>
        <v>5130</v>
      </c>
      <c r="O48" s="136"/>
    </row>
    <row r="49" spans="1:15" ht="18" customHeight="1">
      <c r="A49" s="283"/>
      <c r="B49" s="285"/>
      <c r="C49" s="293" t="s">
        <v>116</v>
      </c>
      <c r="D49" s="291"/>
      <c r="E49" s="291"/>
      <c r="F49" s="291"/>
      <c r="G49" s="291"/>
      <c r="H49" s="291"/>
      <c r="I49" s="292"/>
      <c r="J49" s="224">
        <v>33</v>
      </c>
      <c r="K49" s="224">
        <v>1</v>
      </c>
      <c r="L49" s="111" t="s">
        <v>152</v>
      </c>
      <c r="M49" s="83">
        <v>240</v>
      </c>
      <c r="N49" s="197">
        <f t="shared" ref="N49:N52" si="5">J49*K49*M49</f>
        <v>7920</v>
      </c>
      <c r="O49" s="134"/>
    </row>
    <row r="50" spans="1:15" ht="18" customHeight="1">
      <c r="A50" s="283"/>
      <c r="B50" s="285"/>
      <c r="C50" s="290" t="s">
        <v>226</v>
      </c>
      <c r="D50" s="291"/>
      <c r="E50" s="291"/>
      <c r="F50" s="291"/>
      <c r="G50" s="291"/>
      <c r="H50" s="291"/>
      <c r="I50" s="292"/>
      <c r="J50" s="224">
        <v>2</v>
      </c>
      <c r="K50" s="224">
        <v>1</v>
      </c>
      <c r="L50" s="111" t="s">
        <v>152</v>
      </c>
      <c r="M50" s="83">
        <v>750</v>
      </c>
      <c r="N50" s="197">
        <f t="shared" si="5"/>
        <v>1500</v>
      </c>
      <c r="O50" s="134"/>
    </row>
    <row r="51" spans="1:15" ht="18" customHeight="1">
      <c r="A51" s="283"/>
      <c r="B51" s="285"/>
      <c r="C51" s="290" t="s">
        <v>227</v>
      </c>
      <c r="D51" s="291"/>
      <c r="E51" s="291"/>
      <c r="F51" s="291"/>
      <c r="G51" s="291"/>
      <c r="H51" s="291"/>
      <c r="I51" s="292"/>
      <c r="J51" s="224">
        <v>2</v>
      </c>
      <c r="K51" s="224">
        <v>1</v>
      </c>
      <c r="L51" s="111" t="s">
        <v>152</v>
      </c>
      <c r="M51" s="83">
        <v>600</v>
      </c>
      <c r="N51" s="197">
        <f t="shared" si="5"/>
        <v>1200</v>
      </c>
      <c r="O51" s="135"/>
    </row>
    <row r="52" spans="1:15" ht="18" customHeight="1">
      <c r="A52" s="284"/>
      <c r="B52" s="286"/>
      <c r="C52" s="293" t="s">
        <v>116</v>
      </c>
      <c r="D52" s="291"/>
      <c r="E52" s="291"/>
      <c r="F52" s="291"/>
      <c r="G52" s="291"/>
      <c r="H52" s="291"/>
      <c r="I52" s="292"/>
      <c r="J52" s="31"/>
      <c r="K52" s="25"/>
      <c r="L52" s="112" t="s">
        <v>152</v>
      </c>
      <c r="M52" s="100"/>
      <c r="N52" s="209">
        <f t="shared" si="5"/>
        <v>0</v>
      </c>
      <c r="O52" s="137"/>
    </row>
    <row r="53" spans="1:15" ht="18" customHeight="1">
      <c r="A53" s="283" t="s">
        <v>36</v>
      </c>
      <c r="B53" s="298" t="s">
        <v>118</v>
      </c>
      <c r="C53" s="301" t="s">
        <v>189</v>
      </c>
      <c r="D53" s="302"/>
      <c r="E53" s="302"/>
      <c r="F53" s="302"/>
      <c r="G53" s="302"/>
      <c r="H53" s="302"/>
      <c r="I53" s="303"/>
      <c r="J53" s="29"/>
      <c r="K53" s="30"/>
      <c r="L53" s="113" t="s">
        <v>153</v>
      </c>
      <c r="M53" s="109"/>
      <c r="N53" s="238">
        <f>J53*K53*M53</f>
        <v>0</v>
      </c>
      <c r="O53" s="110"/>
    </row>
    <row r="54" spans="1:15" ht="18" customHeight="1">
      <c r="A54" s="283"/>
      <c r="B54" s="299"/>
      <c r="C54" s="290" t="s">
        <v>190</v>
      </c>
      <c r="D54" s="291"/>
      <c r="E54" s="291"/>
      <c r="F54" s="291"/>
      <c r="G54" s="291"/>
      <c r="H54" s="291"/>
      <c r="I54" s="292"/>
      <c r="J54" s="224"/>
      <c r="K54" s="224"/>
      <c r="L54" s="111" t="s">
        <v>153</v>
      </c>
      <c r="M54" s="83"/>
      <c r="N54" s="239">
        <f t="shared" ref="N54:N59" si="6">J54*K54*M54</f>
        <v>0</v>
      </c>
      <c r="O54" s="86"/>
    </row>
    <row r="55" spans="1:15" ht="18" customHeight="1">
      <c r="A55" s="283"/>
      <c r="B55" s="299"/>
      <c r="C55" s="293" t="s">
        <v>195</v>
      </c>
      <c r="D55" s="291"/>
      <c r="E55" s="291"/>
      <c r="F55" s="291"/>
      <c r="G55" s="291"/>
      <c r="H55" s="291"/>
      <c r="I55" s="292"/>
      <c r="J55" s="224"/>
      <c r="K55" s="224"/>
      <c r="L55" s="111" t="s">
        <v>153</v>
      </c>
      <c r="M55" s="83"/>
      <c r="N55" s="239">
        <f t="shared" si="6"/>
        <v>0</v>
      </c>
      <c r="O55" s="141"/>
    </row>
    <row r="56" spans="1:15" ht="18" customHeight="1">
      <c r="A56" s="283"/>
      <c r="B56" s="299"/>
      <c r="C56" s="293" t="s">
        <v>196</v>
      </c>
      <c r="D56" s="291"/>
      <c r="E56" s="291"/>
      <c r="F56" s="291"/>
      <c r="G56" s="291"/>
      <c r="H56" s="291"/>
      <c r="I56" s="292"/>
      <c r="J56" s="191"/>
      <c r="K56" s="30"/>
      <c r="L56" s="111" t="s">
        <v>153</v>
      </c>
      <c r="M56" s="109"/>
      <c r="N56" s="238">
        <f t="shared" si="6"/>
        <v>0</v>
      </c>
      <c r="O56" s="141"/>
    </row>
    <row r="57" spans="1:15" ht="18" customHeight="1">
      <c r="A57" s="283"/>
      <c r="B57" s="299"/>
      <c r="C57" s="304" t="s">
        <v>193</v>
      </c>
      <c r="D57" s="296"/>
      <c r="E57" s="296"/>
      <c r="F57" s="296"/>
      <c r="G57" s="296"/>
      <c r="H57" s="296"/>
      <c r="I57" s="297"/>
      <c r="J57" s="31">
        <v>2</v>
      </c>
      <c r="K57" s="25">
        <v>2</v>
      </c>
      <c r="L57" s="114" t="s">
        <v>153</v>
      </c>
      <c r="M57" s="100">
        <v>650</v>
      </c>
      <c r="N57" s="211">
        <f t="shared" si="6"/>
        <v>2600</v>
      </c>
      <c r="O57" s="86"/>
    </row>
    <row r="58" spans="1:15" ht="18" customHeight="1">
      <c r="A58" s="283"/>
      <c r="B58" s="299"/>
      <c r="C58" s="304" t="s">
        <v>194</v>
      </c>
      <c r="D58" s="296"/>
      <c r="E58" s="296"/>
      <c r="F58" s="296"/>
      <c r="G58" s="296"/>
      <c r="H58" s="296"/>
      <c r="I58" s="297"/>
      <c r="J58" s="31">
        <v>2</v>
      </c>
      <c r="K58" s="25">
        <v>1</v>
      </c>
      <c r="L58" s="114" t="s">
        <v>153</v>
      </c>
      <c r="M58" s="100">
        <v>650</v>
      </c>
      <c r="N58" s="211">
        <f t="shared" si="6"/>
        <v>1300</v>
      </c>
      <c r="O58" s="110"/>
    </row>
    <row r="59" spans="1:15" ht="18" customHeight="1">
      <c r="A59" s="284"/>
      <c r="B59" s="300"/>
      <c r="C59" s="304" t="s">
        <v>192</v>
      </c>
      <c r="D59" s="296"/>
      <c r="E59" s="296"/>
      <c r="F59" s="296"/>
      <c r="G59" s="296"/>
      <c r="H59" s="296"/>
      <c r="I59" s="297"/>
      <c r="J59" s="31"/>
      <c r="K59" s="25"/>
      <c r="L59" s="114" t="s">
        <v>153</v>
      </c>
      <c r="M59" s="100"/>
      <c r="N59" s="240">
        <f t="shared" si="6"/>
        <v>0</v>
      </c>
      <c r="O59" s="101"/>
    </row>
    <row r="60" spans="1:15" ht="18" hidden="1" customHeight="1">
      <c r="A60" s="283" t="s">
        <v>37</v>
      </c>
      <c r="B60" s="285" t="s">
        <v>119</v>
      </c>
      <c r="C60" s="294" t="s">
        <v>115</v>
      </c>
      <c r="D60" s="288"/>
      <c r="E60" s="288"/>
      <c r="F60" s="288"/>
      <c r="G60" s="288"/>
      <c r="H60" s="288"/>
      <c r="I60" s="289"/>
      <c r="J60" s="29">
        <v>100</v>
      </c>
      <c r="K60" s="30">
        <v>2</v>
      </c>
      <c r="L60" s="108" t="s">
        <v>152</v>
      </c>
      <c r="M60" s="109">
        <v>0</v>
      </c>
      <c r="N60" s="204">
        <f>J60*K60*M60</f>
        <v>0</v>
      </c>
      <c r="O60" s="110" t="s">
        <v>174</v>
      </c>
    </row>
    <row r="61" spans="1:15" ht="18" hidden="1" customHeight="1">
      <c r="A61" s="283"/>
      <c r="B61" s="285"/>
      <c r="C61" s="293" t="s">
        <v>116</v>
      </c>
      <c r="D61" s="291"/>
      <c r="E61" s="291"/>
      <c r="F61" s="291"/>
      <c r="G61" s="291"/>
      <c r="H61" s="291"/>
      <c r="I61" s="292"/>
      <c r="J61" s="224"/>
      <c r="K61" s="224"/>
      <c r="L61" s="111" t="s">
        <v>152</v>
      </c>
      <c r="M61" s="83"/>
      <c r="N61" s="197">
        <f t="shared" ref="N61:N67" si="7">J61*K61*M61</f>
        <v>0</v>
      </c>
      <c r="O61" s="86"/>
    </row>
    <row r="62" spans="1:15" ht="18" hidden="1" customHeight="1">
      <c r="A62" s="283"/>
      <c r="B62" s="285"/>
      <c r="C62" s="293" t="s">
        <v>33</v>
      </c>
      <c r="D62" s="291"/>
      <c r="E62" s="291"/>
      <c r="F62" s="291"/>
      <c r="G62" s="291"/>
      <c r="H62" s="291"/>
      <c r="I62" s="292"/>
      <c r="J62" s="224"/>
      <c r="K62" s="224"/>
      <c r="L62" s="111" t="s">
        <v>152</v>
      </c>
      <c r="M62" s="83"/>
      <c r="N62" s="197">
        <f t="shared" si="7"/>
        <v>0</v>
      </c>
      <c r="O62" s="86"/>
    </row>
    <row r="63" spans="1:15" ht="18" hidden="1" customHeight="1">
      <c r="A63" s="283"/>
      <c r="B63" s="285"/>
      <c r="C63" s="293" t="s">
        <v>34</v>
      </c>
      <c r="D63" s="291"/>
      <c r="E63" s="291"/>
      <c r="F63" s="291"/>
      <c r="G63" s="291"/>
      <c r="H63" s="291"/>
      <c r="I63" s="292"/>
      <c r="J63" s="224"/>
      <c r="K63" s="224"/>
      <c r="L63" s="111" t="s">
        <v>152</v>
      </c>
      <c r="M63" s="83"/>
      <c r="N63" s="197">
        <f t="shared" si="7"/>
        <v>0</v>
      </c>
      <c r="O63" s="86"/>
    </row>
    <row r="64" spans="1:15" ht="18" hidden="1" customHeight="1">
      <c r="A64" s="284"/>
      <c r="B64" s="286"/>
      <c r="C64" s="295" t="s">
        <v>117</v>
      </c>
      <c r="D64" s="296"/>
      <c r="E64" s="296"/>
      <c r="F64" s="296"/>
      <c r="G64" s="296"/>
      <c r="H64" s="296"/>
      <c r="I64" s="297"/>
      <c r="J64" s="31"/>
      <c r="K64" s="25"/>
      <c r="L64" s="112" t="s">
        <v>152</v>
      </c>
      <c r="M64" s="100"/>
      <c r="N64" s="209">
        <f t="shared" si="7"/>
        <v>0</v>
      </c>
      <c r="O64" s="101"/>
    </row>
    <row r="65" spans="1:15" ht="18" customHeight="1">
      <c r="A65" s="317" t="s">
        <v>38</v>
      </c>
      <c r="B65" s="320" t="s">
        <v>120</v>
      </c>
      <c r="C65" s="322" t="s">
        <v>172</v>
      </c>
      <c r="D65" s="323"/>
      <c r="E65" s="323"/>
      <c r="F65" s="323"/>
      <c r="G65" s="323"/>
      <c r="H65" s="63" t="s">
        <v>157</v>
      </c>
      <c r="I65" s="11" t="s">
        <v>121</v>
      </c>
      <c r="J65" s="225">
        <v>200</v>
      </c>
      <c r="K65" s="225">
        <v>2</v>
      </c>
      <c r="L65" s="108" t="s">
        <v>154</v>
      </c>
      <c r="M65" s="115">
        <v>0</v>
      </c>
      <c r="N65" s="212">
        <f t="shared" si="7"/>
        <v>0</v>
      </c>
      <c r="O65" s="116"/>
    </row>
    <row r="66" spans="1:15" ht="18" customHeight="1">
      <c r="A66" s="318"/>
      <c r="B66" s="265"/>
      <c r="C66" s="324" t="s">
        <v>162</v>
      </c>
      <c r="D66" s="324"/>
      <c r="E66" s="324"/>
      <c r="F66" s="324"/>
      <c r="G66" s="324"/>
      <c r="H66" s="63" t="s">
        <v>157</v>
      </c>
      <c r="I66" s="13" t="s">
        <v>121</v>
      </c>
      <c r="J66" s="224"/>
      <c r="K66" s="224"/>
      <c r="L66" s="111" t="s">
        <v>154</v>
      </c>
      <c r="M66" s="83"/>
      <c r="N66" s="197">
        <f t="shared" si="7"/>
        <v>0</v>
      </c>
      <c r="O66" s="86"/>
    </row>
    <row r="67" spans="1:15" ht="18" customHeight="1">
      <c r="A67" s="319"/>
      <c r="B67" s="321"/>
      <c r="C67" s="325" t="s">
        <v>162</v>
      </c>
      <c r="D67" s="325"/>
      <c r="E67" s="325"/>
      <c r="F67" s="325"/>
      <c r="G67" s="325"/>
      <c r="H67" s="63" t="s">
        <v>157</v>
      </c>
      <c r="I67" s="32" t="s">
        <v>121</v>
      </c>
      <c r="J67" s="31"/>
      <c r="K67" s="31"/>
      <c r="L67" s="112" t="s">
        <v>154</v>
      </c>
      <c r="M67" s="117"/>
      <c r="N67" s="213">
        <f t="shared" si="7"/>
        <v>0</v>
      </c>
      <c r="O67" s="118"/>
    </row>
    <row r="68" spans="1:15" ht="18" customHeight="1" thickBot="1">
      <c r="A68" s="59" t="s">
        <v>108</v>
      </c>
      <c r="B68" s="60"/>
      <c r="C68" s="60"/>
      <c r="D68" s="60"/>
      <c r="E68" s="60"/>
      <c r="F68" s="60"/>
      <c r="G68" s="60"/>
      <c r="H68" s="60"/>
      <c r="I68" s="60"/>
      <c r="J68" s="26"/>
      <c r="K68" s="26"/>
      <c r="L68" s="26"/>
      <c r="M68" s="102"/>
      <c r="N68" s="214">
        <f>SUM(N48:N67)</f>
        <v>19650</v>
      </c>
      <c r="O68" s="103"/>
    </row>
    <row r="69" spans="1:15" ht="18" customHeight="1">
      <c r="A69" s="27" t="s">
        <v>148</v>
      </c>
      <c r="B69" s="221" t="s">
        <v>78</v>
      </c>
      <c r="C69" s="282" t="s">
        <v>75</v>
      </c>
      <c r="D69" s="268"/>
      <c r="E69" s="268"/>
      <c r="F69" s="268"/>
      <c r="G69" s="268"/>
      <c r="H69" s="268"/>
      <c r="I69" s="268"/>
      <c r="J69" s="305" t="s">
        <v>76</v>
      </c>
      <c r="K69" s="282"/>
      <c r="L69" s="222" t="s">
        <v>151</v>
      </c>
      <c r="M69" s="104" t="s">
        <v>94</v>
      </c>
      <c r="N69" s="207" t="s">
        <v>22</v>
      </c>
      <c r="O69" s="105" t="s">
        <v>0</v>
      </c>
    </row>
    <row r="70" spans="1:15" ht="18" customHeight="1">
      <c r="A70" s="61" t="s">
        <v>39</v>
      </c>
      <c r="B70" s="62" t="s">
        <v>88</v>
      </c>
      <c r="C70" s="62"/>
      <c r="D70" s="62"/>
      <c r="E70" s="62"/>
      <c r="F70" s="62"/>
      <c r="G70" s="62"/>
      <c r="H70" s="62"/>
      <c r="I70" s="62"/>
      <c r="J70" s="28"/>
      <c r="K70" s="28"/>
      <c r="L70" s="28"/>
      <c r="M70" s="106"/>
      <c r="N70" s="208"/>
      <c r="O70" s="107"/>
    </row>
    <row r="71" spans="1:15" ht="18" hidden="1" customHeight="1">
      <c r="A71" s="64" t="s">
        <v>40</v>
      </c>
      <c r="B71" s="228" t="s">
        <v>87</v>
      </c>
      <c r="C71" s="306" t="s">
        <v>122</v>
      </c>
      <c r="D71" s="307"/>
      <c r="E71" s="307"/>
      <c r="F71" s="307"/>
      <c r="G71" s="307"/>
      <c r="H71" s="307"/>
      <c r="I71" s="308"/>
      <c r="J71" s="309"/>
      <c r="K71" s="310"/>
      <c r="L71" s="113" t="s">
        <v>155</v>
      </c>
      <c r="M71" s="98"/>
      <c r="N71" s="215">
        <f>J71*M71</f>
        <v>0</v>
      </c>
      <c r="O71" s="116"/>
    </row>
    <row r="72" spans="1:15" ht="18" hidden="1" customHeight="1">
      <c r="A72" s="65" t="s">
        <v>41</v>
      </c>
      <c r="B72" s="24" t="s">
        <v>71</v>
      </c>
      <c r="C72" s="311" t="s">
        <v>123</v>
      </c>
      <c r="D72" s="312"/>
      <c r="E72" s="312"/>
      <c r="F72" s="312"/>
      <c r="G72" s="312"/>
      <c r="H72" s="312"/>
      <c r="I72" s="313"/>
      <c r="J72" s="314"/>
      <c r="K72" s="315"/>
      <c r="L72" s="111" t="s">
        <v>28</v>
      </c>
      <c r="M72" s="83"/>
      <c r="N72" s="215">
        <f t="shared" ref="N72:N81" si="8">J72*M72</f>
        <v>0</v>
      </c>
      <c r="O72" s="86"/>
    </row>
    <row r="73" spans="1:15" ht="18" hidden="1" customHeight="1">
      <c r="A73" s="65" t="s">
        <v>43</v>
      </c>
      <c r="B73" s="264" t="s">
        <v>42</v>
      </c>
      <c r="C73" s="316" t="s">
        <v>181</v>
      </c>
      <c r="D73" s="312"/>
      <c r="E73" s="312"/>
      <c r="F73" s="312"/>
      <c r="G73" s="312"/>
      <c r="H73" s="312"/>
      <c r="I73" s="313"/>
      <c r="J73" s="314"/>
      <c r="K73" s="315"/>
      <c r="L73" s="111" t="s">
        <v>28</v>
      </c>
      <c r="M73" s="83"/>
      <c r="N73" s="237">
        <f t="shared" si="8"/>
        <v>0</v>
      </c>
      <c r="O73" s="86"/>
    </row>
    <row r="74" spans="1:15" ht="18" customHeight="1">
      <c r="A74" s="65" t="s">
        <v>46</v>
      </c>
      <c r="B74" s="265"/>
      <c r="C74" s="316" t="s">
        <v>182</v>
      </c>
      <c r="D74" s="312"/>
      <c r="E74" s="312"/>
      <c r="F74" s="312"/>
      <c r="G74" s="312"/>
      <c r="H74" s="312"/>
      <c r="I74" s="313"/>
      <c r="J74" s="314">
        <v>32</v>
      </c>
      <c r="K74" s="315"/>
      <c r="L74" s="111" t="s">
        <v>28</v>
      </c>
      <c r="M74" s="83">
        <v>800</v>
      </c>
      <c r="N74" s="202">
        <f t="shared" si="8"/>
        <v>25600</v>
      </c>
      <c r="O74" s="86"/>
    </row>
    <row r="75" spans="1:15" ht="18" customHeight="1">
      <c r="A75" s="65" t="s">
        <v>47</v>
      </c>
      <c r="B75" s="265"/>
      <c r="C75" s="316" t="s">
        <v>183</v>
      </c>
      <c r="D75" s="312"/>
      <c r="E75" s="312"/>
      <c r="F75" s="312"/>
      <c r="G75" s="312"/>
      <c r="H75" s="312"/>
      <c r="I75" s="313"/>
      <c r="J75" s="314">
        <v>3</v>
      </c>
      <c r="K75" s="315"/>
      <c r="L75" s="111" t="s">
        <v>28</v>
      </c>
      <c r="M75" s="83">
        <v>800</v>
      </c>
      <c r="N75" s="202">
        <f t="shared" si="8"/>
        <v>2400</v>
      </c>
      <c r="O75" s="86"/>
    </row>
    <row r="76" spans="1:15" ht="18" customHeight="1">
      <c r="A76" s="65" t="s">
        <v>48</v>
      </c>
      <c r="B76" s="266"/>
      <c r="C76" s="316" t="s">
        <v>185</v>
      </c>
      <c r="D76" s="312"/>
      <c r="E76" s="312"/>
      <c r="F76" s="312"/>
      <c r="G76" s="312"/>
      <c r="H76" s="312"/>
      <c r="I76" s="313"/>
      <c r="J76" s="314">
        <v>1</v>
      </c>
      <c r="K76" s="315"/>
      <c r="L76" s="170" t="s">
        <v>184</v>
      </c>
      <c r="M76" s="171">
        <f>(N74)*6%</f>
        <v>1536</v>
      </c>
      <c r="N76" s="202">
        <f t="shared" si="8"/>
        <v>1536</v>
      </c>
      <c r="O76" s="172"/>
    </row>
    <row r="77" spans="1:15" ht="18" customHeight="1">
      <c r="A77" s="65" t="s">
        <v>50</v>
      </c>
      <c r="B77" s="24" t="s">
        <v>49</v>
      </c>
      <c r="C77" s="311"/>
      <c r="D77" s="312"/>
      <c r="E77" s="312"/>
      <c r="F77" s="312"/>
      <c r="G77" s="312"/>
      <c r="H77" s="312"/>
      <c r="I77" s="313"/>
      <c r="J77" s="314"/>
      <c r="K77" s="315"/>
      <c r="L77" s="111" t="s">
        <v>45</v>
      </c>
      <c r="M77" s="83"/>
      <c r="N77" s="215">
        <f t="shared" si="8"/>
        <v>0</v>
      </c>
      <c r="O77" s="86"/>
    </row>
    <row r="78" spans="1:15" ht="18" customHeight="1">
      <c r="A78" s="65" t="s">
        <v>53</v>
      </c>
      <c r="B78" s="24" t="s">
        <v>51</v>
      </c>
      <c r="C78" s="311"/>
      <c r="D78" s="312"/>
      <c r="E78" s="312"/>
      <c r="F78" s="312"/>
      <c r="G78" s="312"/>
      <c r="H78" s="312"/>
      <c r="I78" s="313"/>
      <c r="J78" s="314"/>
      <c r="K78" s="315"/>
      <c r="L78" s="111" t="s">
        <v>52</v>
      </c>
      <c r="M78" s="83"/>
      <c r="N78" s="215">
        <f t="shared" si="8"/>
        <v>0</v>
      </c>
      <c r="O78" s="86"/>
    </row>
    <row r="79" spans="1:15" ht="18" customHeight="1">
      <c r="A79" s="65" t="s">
        <v>55</v>
      </c>
      <c r="B79" s="24" t="s">
        <v>54</v>
      </c>
      <c r="C79" s="311"/>
      <c r="D79" s="312"/>
      <c r="E79" s="312"/>
      <c r="F79" s="312"/>
      <c r="G79" s="312"/>
      <c r="H79" s="312"/>
      <c r="I79" s="313"/>
      <c r="J79" s="314"/>
      <c r="K79" s="315"/>
      <c r="L79" s="111" t="s">
        <v>52</v>
      </c>
      <c r="M79" s="83"/>
      <c r="N79" s="215">
        <f t="shared" si="8"/>
        <v>0</v>
      </c>
      <c r="O79" s="86"/>
    </row>
    <row r="80" spans="1:15" ht="18" customHeight="1">
      <c r="A80" s="65" t="s">
        <v>56</v>
      </c>
      <c r="B80" s="24" t="s">
        <v>44</v>
      </c>
      <c r="C80" s="311"/>
      <c r="D80" s="312"/>
      <c r="E80" s="312"/>
      <c r="F80" s="312"/>
      <c r="G80" s="312"/>
      <c r="H80" s="312"/>
      <c r="I80" s="313"/>
      <c r="J80" s="314"/>
      <c r="K80" s="315"/>
      <c r="L80" s="111" t="s">
        <v>45</v>
      </c>
      <c r="M80" s="83"/>
      <c r="N80" s="215">
        <f t="shared" si="8"/>
        <v>0</v>
      </c>
      <c r="O80" s="86"/>
    </row>
    <row r="81" spans="1:15" ht="18" customHeight="1">
      <c r="A81" s="66" t="s">
        <v>89</v>
      </c>
      <c r="B81" s="33" t="s">
        <v>72</v>
      </c>
      <c r="C81" s="346"/>
      <c r="D81" s="347"/>
      <c r="E81" s="347"/>
      <c r="F81" s="347"/>
      <c r="G81" s="347"/>
      <c r="H81" s="347"/>
      <c r="I81" s="348"/>
      <c r="J81" s="349"/>
      <c r="K81" s="350"/>
      <c r="L81" s="112" t="s">
        <v>83</v>
      </c>
      <c r="M81" s="117"/>
      <c r="N81" s="205">
        <f t="shared" si="8"/>
        <v>0</v>
      </c>
      <c r="O81" s="118"/>
    </row>
    <row r="82" spans="1:15" ht="18" customHeight="1" thickBot="1">
      <c r="A82" s="59" t="s">
        <v>108</v>
      </c>
      <c r="B82" s="60"/>
      <c r="C82" s="60"/>
      <c r="D82" s="60"/>
      <c r="E82" s="60"/>
      <c r="F82" s="60"/>
      <c r="G82" s="60"/>
      <c r="H82" s="60"/>
      <c r="I82" s="60"/>
      <c r="J82" s="26"/>
      <c r="K82" s="26"/>
      <c r="L82" s="26"/>
      <c r="M82" s="102"/>
      <c r="N82" s="206">
        <f>SUM(N71:N81)</f>
        <v>29536</v>
      </c>
      <c r="O82" s="103"/>
    </row>
    <row r="83" spans="1:15" ht="18" customHeight="1">
      <c r="A83" s="27" t="s">
        <v>148</v>
      </c>
      <c r="B83" s="221" t="s">
        <v>78</v>
      </c>
      <c r="C83" s="282" t="s">
        <v>75</v>
      </c>
      <c r="D83" s="268"/>
      <c r="E83" s="268"/>
      <c r="F83" s="268"/>
      <c r="G83" s="268"/>
      <c r="H83" s="268"/>
      <c r="I83" s="268"/>
      <c r="J83" s="221" t="s">
        <v>57</v>
      </c>
      <c r="K83" s="221" t="s">
        <v>58</v>
      </c>
      <c r="L83" s="222" t="s">
        <v>151</v>
      </c>
      <c r="M83" s="104" t="s">
        <v>94</v>
      </c>
      <c r="N83" s="207" t="s">
        <v>22</v>
      </c>
      <c r="O83" s="105" t="s">
        <v>0</v>
      </c>
    </row>
    <row r="84" spans="1:15" ht="18" customHeight="1">
      <c r="A84" s="55" t="s">
        <v>124</v>
      </c>
      <c r="B84" s="56" t="s">
        <v>146</v>
      </c>
      <c r="C84" s="56"/>
      <c r="D84" s="56"/>
      <c r="E84" s="56"/>
      <c r="F84" s="56"/>
      <c r="G84" s="56"/>
      <c r="H84" s="56"/>
      <c r="I84" s="56"/>
      <c r="J84" s="232"/>
      <c r="K84" s="232"/>
      <c r="L84" s="232"/>
      <c r="M84" s="95"/>
      <c r="N84" s="201"/>
      <c r="O84" s="96"/>
    </row>
    <row r="85" spans="1:15" ht="18" customHeight="1">
      <c r="A85" s="173" t="s">
        <v>59</v>
      </c>
      <c r="B85" s="37" t="s">
        <v>125</v>
      </c>
      <c r="C85" s="351" t="s">
        <v>187</v>
      </c>
      <c r="D85" s="344"/>
      <c r="E85" s="344"/>
      <c r="F85" s="344"/>
      <c r="G85" s="344"/>
      <c r="H85" s="344"/>
      <c r="I85" s="344"/>
      <c r="J85" s="223"/>
      <c r="K85" s="223">
        <v>1</v>
      </c>
      <c r="L85" s="235" t="s">
        <v>19</v>
      </c>
      <c r="M85" s="151"/>
      <c r="N85" s="236">
        <f>J85*K85*M85</f>
        <v>0</v>
      </c>
      <c r="O85" s="152"/>
    </row>
    <row r="86" spans="1:15" ht="18" customHeight="1">
      <c r="A86" s="173" t="s">
        <v>60</v>
      </c>
      <c r="B86" s="37" t="s">
        <v>92</v>
      </c>
      <c r="C86" s="344"/>
      <c r="D86" s="344"/>
      <c r="E86" s="344"/>
      <c r="F86" s="344"/>
      <c r="G86" s="344"/>
      <c r="H86" s="344"/>
      <c r="I86" s="344"/>
      <c r="J86" s="223"/>
      <c r="K86" s="223"/>
      <c r="L86" s="235" t="s">
        <v>19</v>
      </c>
      <c r="M86" s="151"/>
      <c r="N86" s="236">
        <f t="shared" ref="N86:N88" si="9">J86*K86*M86</f>
        <v>0</v>
      </c>
      <c r="O86" s="152"/>
    </row>
    <row r="87" spans="1:15" ht="18" customHeight="1">
      <c r="A87" s="173" t="s">
        <v>84</v>
      </c>
      <c r="B87" s="37" t="s">
        <v>90</v>
      </c>
      <c r="C87" s="344"/>
      <c r="D87" s="344"/>
      <c r="E87" s="344"/>
      <c r="F87" s="344"/>
      <c r="G87" s="344"/>
      <c r="H87" s="344"/>
      <c r="I87" s="344"/>
      <c r="J87" s="223"/>
      <c r="K87" s="223"/>
      <c r="L87" s="235" t="s">
        <v>19</v>
      </c>
      <c r="M87" s="151"/>
      <c r="N87" s="236">
        <f t="shared" si="9"/>
        <v>0</v>
      </c>
      <c r="O87" s="152"/>
    </row>
    <row r="88" spans="1:15" ht="27" customHeight="1">
      <c r="A88" s="173" t="s">
        <v>91</v>
      </c>
      <c r="B88" s="37" t="s">
        <v>73</v>
      </c>
      <c r="C88" s="345" t="s">
        <v>188</v>
      </c>
      <c r="D88" s="344"/>
      <c r="E88" s="344"/>
      <c r="F88" s="344"/>
      <c r="G88" s="344"/>
      <c r="H88" s="344"/>
      <c r="I88" s="344"/>
      <c r="J88" s="223"/>
      <c r="K88" s="223">
        <v>1</v>
      </c>
      <c r="L88" s="235" t="s">
        <v>19</v>
      </c>
      <c r="M88" s="151"/>
      <c r="N88" s="236">
        <f t="shared" si="9"/>
        <v>0</v>
      </c>
      <c r="O88" s="152"/>
    </row>
    <row r="89" spans="1:15" ht="18" customHeight="1">
      <c r="A89" s="61" t="s">
        <v>108</v>
      </c>
      <c r="B89" s="62"/>
      <c r="C89" s="62"/>
      <c r="D89" s="62"/>
      <c r="E89" s="62"/>
      <c r="F89" s="62"/>
      <c r="G89" s="62"/>
      <c r="H89" s="62"/>
      <c r="I89" s="62"/>
      <c r="J89" s="28"/>
      <c r="K89" s="28"/>
      <c r="L89" s="28"/>
      <c r="M89" s="106"/>
      <c r="N89" s="208">
        <f>SUM(N85:N88)</f>
        <v>0</v>
      </c>
      <c r="O89" s="107"/>
    </row>
    <row r="90" spans="1:15" ht="18" customHeight="1" thickBot="1">
      <c r="A90" s="67" t="s">
        <v>126</v>
      </c>
      <c r="B90" s="68"/>
      <c r="C90" s="68"/>
      <c r="D90" s="68"/>
      <c r="E90" s="68"/>
      <c r="F90" s="68"/>
      <c r="G90" s="68"/>
      <c r="H90" s="68"/>
      <c r="I90" s="68"/>
      <c r="J90" s="35"/>
      <c r="K90" s="35"/>
      <c r="L90" s="35"/>
      <c r="M90" s="119"/>
      <c r="N90" s="216">
        <f>SUM(N34,N45,N68,N82,N89)</f>
        <v>140536</v>
      </c>
      <c r="O90" s="120"/>
    </row>
    <row r="91" spans="1:15" ht="18" customHeight="1">
      <c r="A91" s="27" t="s">
        <v>148</v>
      </c>
      <c r="B91" s="221" t="s">
        <v>78</v>
      </c>
      <c r="C91" s="282" t="s">
        <v>75</v>
      </c>
      <c r="D91" s="268"/>
      <c r="E91" s="268"/>
      <c r="F91" s="268"/>
      <c r="G91" s="268"/>
      <c r="H91" s="268"/>
      <c r="I91" s="268"/>
      <c r="J91" s="305" t="s">
        <v>76</v>
      </c>
      <c r="K91" s="282"/>
      <c r="L91" s="222" t="s">
        <v>151</v>
      </c>
      <c r="M91" s="104" t="s">
        <v>94</v>
      </c>
      <c r="N91" s="207" t="s">
        <v>22</v>
      </c>
      <c r="O91" s="105" t="s">
        <v>0</v>
      </c>
    </row>
    <row r="92" spans="1:15" ht="18" customHeight="1">
      <c r="A92" s="36" t="s">
        <v>127</v>
      </c>
      <c r="B92" s="56" t="s">
        <v>61</v>
      </c>
      <c r="C92" s="56"/>
      <c r="D92" s="56"/>
      <c r="E92" s="56"/>
      <c r="F92" s="56"/>
      <c r="G92" s="56"/>
      <c r="H92" s="56"/>
      <c r="I92" s="56"/>
      <c r="J92" s="232"/>
      <c r="K92" s="232"/>
      <c r="L92" s="232"/>
      <c r="M92" s="95"/>
      <c r="N92" s="201"/>
      <c r="O92" s="96"/>
    </row>
    <row r="93" spans="1:15" ht="18" customHeight="1">
      <c r="A93" s="2" t="s">
        <v>62</v>
      </c>
      <c r="B93" s="37" t="s">
        <v>61</v>
      </c>
      <c r="C93" s="332" t="s">
        <v>128</v>
      </c>
      <c r="D93" s="333"/>
      <c r="E93" s="333"/>
      <c r="F93" s="333"/>
      <c r="G93" s="333"/>
      <c r="H93" s="333"/>
      <c r="I93" s="334"/>
      <c r="J93" s="329">
        <f>N90</f>
        <v>140536</v>
      </c>
      <c r="K93" s="330"/>
      <c r="L93" s="121"/>
      <c r="M93" s="122">
        <v>0.08</v>
      </c>
      <c r="N93" s="205">
        <f>J93*M93</f>
        <v>11242.880000000001</v>
      </c>
      <c r="O93" s="123"/>
    </row>
    <row r="94" spans="1:15" ht="18" customHeight="1" thickBot="1">
      <c r="A94" s="69" t="s">
        <v>108</v>
      </c>
      <c r="B94" s="70"/>
      <c r="C94" s="70"/>
      <c r="D94" s="70"/>
      <c r="E94" s="70"/>
      <c r="F94" s="70"/>
      <c r="G94" s="70"/>
      <c r="H94" s="70"/>
      <c r="I94" s="70"/>
      <c r="J94" s="38"/>
      <c r="K94" s="38"/>
      <c r="L94" s="38"/>
      <c r="M94" s="124"/>
      <c r="N94" s="217">
        <f>SUM(N93:N93)</f>
        <v>11242.880000000001</v>
      </c>
      <c r="O94" s="125"/>
    </row>
    <row r="95" spans="1:15" ht="18" customHeight="1">
      <c r="A95" s="27" t="s">
        <v>148</v>
      </c>
      <c r="B95" s="221" t="s">
        <v>78</v>
      </c>
      <c r="C95" s="282" t="s">
        <v>75</v>
      </c>
      <c r="D95" s="268"/>
      <c r="E95" s="268"/>
      <c r="F95" s="268"/>
      <c r="G95" s="268"/>
      <c r="H95" s="268"/>
      <c r="I95" s="268"/>
      <c r="J95" s="221" t="s">
        <v>57</v>
      </c>
      <c r="K95" s="221" t="s">
        <v>58</v>
      </c>
      <c r="L95" s="222" t="s">
        <v>151</v>
      </c>
      <c r="M95" s="104" t="s">
        <v>94</v>
      </c>
      <c r="N95" s="207" t="s">
        <v>22</v>
      </c>
      <c r="O95" s="105" t="s">
        <v>0</v>
      </c>
    </row>
    <row r="96" spans="1:15" ht="18" customHeight="1">
      <c r="A96" s="36" t="s">
        <v>129</v>
      </c>
      <c r="B96" s="56" t="s">
        <v>130</v>
      </c>
      <c r="C96" s="56"/>
      <c r="D96" s="56"/>
      <c r="E96" s="56"/>
      <c r="F96" s="56"/>
      <c r="G96" s="56"/>
      <c r="H96" s="56"/>
      <c r="I96" s="56"/>
      <c r="J96" s="232"/>
      <c r="K96" s="232"/>
      <c r="L96" s="232"/>
      <c r="M96" s="95"/>
      <c r="N96" s="201"/>
      <c r="O96" s="96"/>
    </row>
    <row r="97" spans="1:15" ht="18" customHeight="1">
      <c r="A97" s="2" t="s">
        <v>63</v>
      </c>
      <c r="B97" s="37" t="s">
        <v>131</v>
      </c>
      <c r="C97" s="332" t="s">
        <v>64</v>
      </c>
      <c r="D97" s="333"/>
      <c r="E97" s="333"/>
      <c r="F97" s="333"/>
      <c r="G97" s="333"/>
      <c r="H97" s="333"/>
      <c r="I97" s="334"/>
      <c r="J97" s="223">
        <v>0</v>
      </c>
      <c r="K97" s="223">
        <v>0</v>
      </c>
      <c r="L97" s="121" t="s">
        <v>19</v>
      </c>
      <c r="M97" s="126">
        <v>0</v>
      </c>
      <c r="N97" s="236">
        <f>J97*K97*M97</f>
        <v>0</v>
      </c>
      <c r="O97" s="169" t="s">
        <v>180</v>
      </c>
    </row>
    <row r="98" spans="1:15" ht="18" customHeight="1" thickBot="1">
      <c r="A98" s="69" t="s">
        <v>108</v>
      </c>
      <c r="B98" s="70"/>
      <c r="C98" s="70"/>
      <c r="D98" s="70"/>
      <c r="E98" s="70"/>
      <c r="F98" s="70"/>
      <c r="G98" s="70"/>
      <c r="H98" s="70"/>
      <c r="I98" s="70"/>
      <c r="J98" s="38"/>
      <c r="K98" s="38"/>
      <c r="L98" s="38"/>
      <c r="M98" s="124"/>
      <c r="N98" s="217">
        <f>SUM(N97:N97)</f>
        <v>0</v>
      </c>
      <c r="O98" s="125"/>
    </row>
    <row r="99" spans="1:15" ht="18" customHeight="1">
      <c r="A99" s="27" t="s">
        <v>148</v>
      </c>
      <c r="B99" s="221" t="s">
        <v>78</v>
      </c>
      <c r="C99" s="305" t="s">
        <v>75</v>
      </c>
      <c r="D99" s="335"/>
      <c r="E99" s="335"/>
      <c r="F99" s="335"/>
      <c r="G99" s="282"/>
      <c r="H99" s="221" t="s">
        <v>132</v>
      </c>
      <c r="I99" s="221" t="s">
        <v>133</v>
      </c>
      <c r="J99" s="305" t="s">
        <v>57</v>
      </c>
      <c r="K99" s="282"/>
      <c r="L99" s="222" t="s">
        <v>151</v>
      </c>
      <c r="M99" s="104" t="s">
        <v>94</v>
      </c>
      <c r="N99" s="207" t="s">
        <v>22</v>
      </c>
      <c r="O99" s="105" t="s">
        <v>0</v>
      </c>
    </row>
    <row r="100" spans="1:15" ht="18" customHeight="1">
      <c r="A100" s="55" t="s">
        <v>65</v>
      </c>
      <c r="B100" s="56" t="s">
        <v>66</v>
      </c>
      <c r="C100" s="56"/>
      <c r="D100" s="56"/>
      <c r="E100" s="56"/>
      <c r="F100" s="56"/>
      <c r="G100" s="56"/>
      <c r="H100" s="56"/>
      <c r="I100" s="56"/>
      <c r="J100" s="232"/>
      <c r="K100" s="232"/>
      <c r="L100" s="232"/>
      <c r="M100" s="95"/>
      <c r="N100" s="201"/>
      <c r="O100" s="96"/>
    </row>
    <row r="101" spans="1:15" ht="18" customHeight="1">
      <c r="A101" s="226" t="s">
        <v>67</v>
      </c>
      <c r="B101" s="40" t="s">
        <v>134</v>
      </c>
      <c r="C101" s="336" t="s">
        <v>173</v>
      </c>
      <c r="D101" s="337"/>
      <c r="E101" s="337"/>
      <c r="F101" s="337"/>
      <c r="G101" s="337"/>
      <c r="H101" s="63" t="s">
        <v>158</v>
      </c>
      <c r="I101" s="63" t="s">
        <v>159</v>
      </c>
      <c r="J101" s="338">
        <v>130</v>
      </c>
      <c r="K101" s="338"/>
      <c r="L101" s="81" t="s">
        <v>77</v>
      </c>
      <c r="M101" s="115">
        <f>102035/130</f>
        <v>784.88461538461536</v>
      </c>
      <c r="N101" s="242">
        <f>J101*M101</f>
        <v>102035</v>
      </c>
      <c r="O101" s="116" t="s">
        <v>163</v>
      </c>
    </row>
    <row r="102" spans="1:15" ht="18" customHeight="1">
      <c r="A102" s="227" t="s">
        <v>136</v>
      </c>
      <c r="B102" s="34" t="s">
        <v>137</v>
      </c>
      <c r="C102" s="324" t="s">
        <v>135</v>
      </c>
      <c r="D102" s="324"/>
      <c r="E102" s="324"/>
      <c r="F102" s="324"/>
      <c r="G102" s="324"/>
      <c r="H102" s="58"/>
      <c r="I102" s="58"/>
      <c r="J102" s="331"/>
      <c r="K102" s="331"/>
      <c r="L102" s="82" t="s">
        <v>77</v>
      </c>
      <c r="M102" s="83"/>
      <c r="N102" s="197">
        <f t="shared" ref="N102:N104" si="10">J102*M102</f>
        <v>0</v>
      </c>
      <c r="O102" s="86"/>
    </row>
    <row r="103" spans="1:15" ht="18" customHeight="1">
      <c r="A103" s="227" t="s">
        <v>138</v>
      </c>
      <c r="B103" s="34" t="s">
        <v>139</v>
      </c>
      <c r="C103" s="324" t="s">
        <v>135</v>
      </c>
      <c r="D103" s="324"/>
      <c r="E103" s="324"/>
      <c r="F103" s="324"/>
      <c r="G103" s="324"/>
      <c r="H103" s="58"/>
      <c r="I103" s="58"/>
      <c r="J103" s="331"/>
      <c r="K103" s="331"/>
      <c r="L103" s="82" t="s">
        <v>77</v>
      </c>
      <c r="M103" s="83"/>
      <c r="N103" s="197">
        <f t="shared" si="10"/>
        <v>0</v>
      </c>
      <c r="O103" s="86"/>
    </row>
    <row r="104" spans="1:15" ht="18" customHeight="1">
      <c r="A104" s="227" t="s">
        <v>140</v>
      </c>
      <c r="B104" s="34" t="s">
        <v>141</v>
      </c>
      <c r="C104" s="324" t="s">
        <v>135</v>
      </c>
      <c r="D104" s="324"/>
      <c r="E104" s="324"/>
      <c r="F104" s="324"/>
      <c r="G104" s="324"/>
      <c r="H104" s="58"/>
      <c r="I104" s="58"/>
      <c r="J104" s="331"/>
      <c r="K104" s="331"/>
      <c r="L104" s="82" t="s">
        <v>77</v>
      </c>
      <c r="M104" s="83"/>
      <c r="N104" s="197">
        <f t="shared" si="10"/>
        <v>0</v>
      </c>
      <c r="O104" s="86"/>
    </row>
    <row r="105" spans="1:15" ht="18" customHeight="1">
      <c r="A105" s="230"/>
      <c r="B105" s="41" t="s">
        <v>61</v>
      </c>
      <c r="C105" s="343" t="s">
        <v>142</v>
      </c>
      <c r="D105" s="343"/>
      <c r="E105" s="343"/>
      <c r="F105" s="343"/>
      <c r="G105" s="343"/>
      <c r="H105" s="343"/>
      <c r="I105" s="343"/>
      <c r="J105" s="343"/>
      <c r="K105" s="343"/>
      <c r="L105" s="343"/>
      <c r="M105" s="127">
        <v>0.03</v>
      </c>
      <c r="N105" s="240">
        <f>SUM(N101,N104)*M105</f>
        <v>3061.0499999999997</v>
      </c>
      <c r="O105" s="101"/>
    </row>
    <row r="106" spans="1:15" ht="18" customHeight="1" thickBot="1">
      <c r="A106" s="69" t="s">
        <v>108</v>
      </c>
      <c r="B106" s="70"/>
      <c r="C106" s="70"/>
      <c r="D106" s="70"/>
      <c r="E106" s="70"/>
      <c r="F106" s="70"/>
      <c r="G106" s="70"/>
      <c r="H106" s="70"/>
      <c r="I106" s="70"/>
      <c r="J106" s="38"/>
      <c r="K106" s="38"/>
      <c r="L106" s="38"/>
      <c r="M106" s="124"/>
      <c r="N106" s="217">
        <f>SUM(N101:N105)</f>
        <v>105096.05</v>
      </c>
      <c r="O106" s="125"/>
    </row>
    <row r="107" spans="1:15" ht="18" customHeight="1">
      <c r="A107" s="27" t="s">
        <v>148</v>
      </c>
      <c r="B107" s="221" t="s">
        <v>78</v>
      </c>
      <c r="C107" s="282" t="s">
        <v>75</v>
      </c>
      <c r="D107" s="268"/>
      <c r="E107" s="268"/>
      <c r="F107" s="268"/>
      <c r="G107" s="268"/>
      <c r="H107" s="268"/>
      <c r="I107" s="268"/>
      <c r="J107" s="305" t="s">
        <v>76</v>
      </c>
      <c r="K107" s="282"/>
      <c r="L107" s="222" t="s">
        <v>151</v>
      </c>
      <c r="M107" s="104" t="s">
        <v>94</v>
      </c>
      <c r="N107" s="207" t="s">
        <v>22</v>
      </c>
      <c r="O107" s="105" t="s">
        <v>0</v>
      </c>
    </row>
    <row r="108" spans="1:15" ht="18" customHeight="1">
      <c r="A108" s="36" t="s">
        <v>68</v>
      </c>
      <c r="B108" s="56" t="s">
        <v>69</v>
      </c>
      <c r="C108" s="56"/>
      <c r="D108" s="56"/>
      <c r="E108" s="56"/>
      <c r="F108" s="56"/>
      <c r="G108" s="56"/>
      <c r="H108" s="56"/>
      <c r="I108" s="56"/>
      <c r="J108" s="232"/>
      <c r="K108" s="232"/>
      <c r="L108" s="232"/>
      <c r="M108" s="95"/>
      <c r="N108" s="201"/>
      <c r="O108" s="96"/>
    </row>
    <row r="109" spans="1:15" ht="18" customHeight="1">
      <c r="A109" s="2" t="s">
        <v>70</v>
      </c>
      <c r="B109" s="37" t="s">
        <v>69</v>
      </c>
      <c r="C109" s="326"/>
      <c r="D109" s="327"/>
      <c r="E109" s="327"/>
      <c r="F109" s="327"/>
      <c r="G109" s="327"/>
      <c r="H109" s="327"/>
      <c r="I109" s="328"/>
      <c r="J109" s="329">
        <f>SUM(N90,N94,N98,N106)</f>
        <v>256874.93</v>
      </c>
      <c r="K109" s="330"/>
      <c r="L109" s="121"/>
      <c r="M109" s="122">
        <v>0.06</v>
      </c>
      <c r="N109" s="205">
        <f>J109*M109</f>
        <v>15412.495799999999</v>
      </c>
      <c r="O109" s="123"/>
    </row>
    <row r="110" spans="1:15" ht="18" customHeight="1">
      <c r="A110" s="67" t="s">
        <v>108</v>
      </c>
      <c r="B110" s="68"/>
      <c r="C110" s="68"/>
      <c r="D110" s="68"/>
      <c r="E110" s="68"/>
      <c r="F110" s="68"/>
      <c r="G110" s="68"/>
      <c r="H110" s="68"/>
      <c r="I110" s="68"/>
      <c r="J110" s="35"/>
      <c r="K110" s="35"/>
      <c r="L110" s="35"/>
      <c r="M110" s="119"/>
      <c r="N110" s="216">
        <f>SUM(N109,J109)</f>
        <v>272287.42579999997</v>
      </c>
      <c r="O110" s="120"/>
    </row>
    <row r="111" spans="1:15" ht="18" customHeight="1" thickBot="1">
      <c r="A111" s="53"/>
      <c r="B111" s="54" t="s">
        <v>145</v>
      </c>
      <c r="C111" s="54"/>
      <c r="D111" s="54"/>
      <c r="E111" s="54"/>
      <c r="F111" s="54"/>
      <c r="G111" s="54"/>
      <c r="H111" s="54"/>
      <c r="I111" s="54"/>
      <c r="J111" s="19"/>
      <c r="K111" s="19"/>
      <c r="L111" s="19"/>
      <c r="M111" s="128"/>
      <c r="N111" s="219"/>
      <c r="O111" s="129"/>
    </row>
    <row r="112" spans="1:15" ht="18" customHeight="1"/>
  </sheetData>
  <mergeCells count="118">
    <mergeCell ref="C109:I109"/>
    <mergeCell ref="J109:K109"/>
    <mergeCell ref="C103:G103"/>
    <mergeCell ref="J103:K103"/>
    <mergeCell ref="C104:G104"/>
    <mergeCell ref="J104:K104"/>
    <mergeCell ref="C105:L105"/>
    <mergeCell ref="C107:I107"/>
    <mergeCell ref="J107:K107"/>
    <mergeCell ref="C97:I97"/>
    <mergeCell ref="C99:G99"/>
    <mergeCell ref="J99:K99"/>
    <mergeCell ref="C101:G101"/>
    <mergeCell ref="J101:K101"/>
    <mergeCell ref="C102:G102"/>
    <mergeCell ref="J102:K102"/>
    <mergeCell ref="C88:I88"/>
    <mergeCell ref="C91:I91"/>
    <mergeCell ref="J91:K91"/>
    <mergeCell ref="C93:I93"/>
    <mergeCell ref="J93:K93"/>
    <mergeCell ref="C95:I95"/>
    <mergeCell ref="C83:I83"/>
    <mergeCell ref="C85:I85"/>
    <mergeCell ref="C86:I86"/>
    <mergeCell ref="C87:I87"/>
    <mergeCell ref="C78:I78"/>
    <mergeCell ref="J78:K78"/>
    <mergeCell ref="C79:I79"/>
    <mergeCell ref="J79:K79"/>
    <mergeCell ref="C80:I80"/>
    <mergeCell ref="J80:K80"/>
    <mergeCell ref="C77:I77"/>
    <mergeCell ref="J77:K77"/>
    <mergeCell ref="J69:K69"/>
    <mergeCell ref="C71:I71"/>
    <mergeCell ref="J71:K71"/>
    <mergeCell ref="C72:I72"/>
    <mergeCell ref="J72:K72"/>
    <mergeCell ref="C81:I81"/>
    <mergeCell ref="J81:K81"/>
    <mergeCell ref="B73:B76"/>
    <mergeCell ref="C73:I73"/>
    <mergeCell ref="J73:K73"/>
    <mergeCell ref="C74:I74"/>
    <mergeCell ref="J74:K74"/>
    <mergeCell ref="A65:A67"/>
    <mergeCell ref="B65:B67"/>
    <mergeCell ref="C65:G65"/>
    <mergeCell ref="C66:G66"/>
    <mergeCell ref="C67:G67"/>
    <mergeCell ref="C69:I69"/>
    <mergeCell ref="C75:I75"/>
    <mergeCell ref="J75:K75"/>
    <mergeCell ref="C76:I76"/>
    <mergeCell ref="J76:K76"/>
    <mergeCell ref="A60:A64"/>
    <mergeCell ref="B60:B64"/>
    <mergeCell ref="C60:I60"/>
    <mergeCell ref="C61:I61"/>
    <mergeCell ref="C62:I62"/>
    <mergeCell ref="C63:I63"/>
    <mergeCell ref="C64:I64"/>
    <mergeCell ref="A53:A59"/>
    <mergeCell ref="B53:B59"/>
    <mergeCell ref="C53:I53"/>
    <mergeCell ref="C54:I54"/>
    <mergeCell ref="C55:I55"/>
    <mergeCell ref="C56:I56"/>
    <mergeCell ref="C57:I57"/>
    <mergeCell ref="C58:I58"/>
    <mergeCell ref="C59:I59"/>
    <mergeCell ref="C35:I35"/>
    <mergeCell ref="C46:I46"/>
    <mergeCell ref="A48:A52"/>
    <mergeCell ref="B48:B52"/>
    <mergeCell ref="C48:I48"/>
    <mergeCell ref="C49:I49"/>
    <mergeCell ref="C50:I50"/>
    <mergeCell ref="C51:I51"/>
    <mergeCell ref="C52:I52"/>
    <mergeCell ref="C27:I27"/>
    <mergeCell ref="A28:A33"/>
    <mergeCell ref="C28:I28"/>
    <mergeCell ref="C29:I29"/>
    <mergeCell ref="C30:I30"/>
    <mergeCell ref="C31:I31"/>
    <mergeCell ref="C32:I32"/>
    <mergeCell ref="C33:I33"/>
    <mergeCell ref="A15:A17"/>
    <mergeCell ref="B15:B17"/>
    <mergeCell ref="A20:A21"/>
    <mergeCell ref="B20:B21"/>
    <mergeCell ref="A22:A27"/>
    <mergeCell ref="C22:I22"/>
    <mergeCell ref="C23:I23"/>
    <mergeCell ref="C24:I24"/>
    <mergeCell ref="C25:I25"/>
    <mergeCell ref="C26:I26"/>
    <mergeCell ref="C8:I8"/>
    <mergeCell ref="A10:A14"/>
    <mergeCell ref="B10:B14"/>
    <mergeCell ref="A3:B3"/>
    <mergeCell ref="I3:J3"/>
    <mergeCell ref="L3:M3"/>
    <mergeCell ref="N3:O3"/>
    <mergeCell ref="A4:B4"/>
    <mergeCell ref="L4:M4"/>
    <mergeCell ref="N4:O4"/>
    <mergeCell ref="A1:O1"/>
    <mergeCell ref="A2:B2"/>
    <mergeCell ref="C2:E2"/>
    <mergeCell ref="I2:J2"/>
    <mergeCell ref="L2:M2"/>
    <mergeCell ref="N2:O2"/>
    <mergeCell ref="B6:O6"/>
    <mergeCell ref="A7:L7"/>
    <mergeCell ref="M7:O7"/>
  </mergeCells>
  <phoneticPr fontId="26" type="noConversion"/>
  <dataValidations count="2">
    <dataValidation type="list" allowBlank="1" showInputMessage="1" showErrorMessage="1" sqref="H65:H67 H37:H44 C37:C44 D10:D21 H101:I104 F19:F21 F13:F14 D39:D44 F39:F44">
      <formula1>#REF!</formula1>
    </dataValidation>
    <dataValidation type="list" allowBlank="1" showInputMessage="1" showErrorMessage="1" sqref="C3:E3">
      <formula1>"国内会议,国际会议"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12"/>
  <sheetViews>
    <sheetView workbookViewId="0">
      <selection sqref="A1:O1"/>
    </sheetView>
  </sheetViews>
  <sheetFormatPr defaultColWidth="9.15234375" defaultRowHeight="11.6"/>
  <cols>
    <col min="1" max="1" width="4.69140625" style="4" customWidth="1"/>
    <col min="2" max="2" width="19.53515625" style="4" customWidth="1"/>
    <col min="3" max="3" width="14.69140625" style="4" customWidth="1"/>
    <col min="4" max="4" width="4.3046875" style="4" customWidth="1"/>
    <col min="5" max="5" width="6.15234375" style="4" customWidth="1"/>
    <col min="6" max="8" width="4.3046875" style="4" customWidth="1"/>
    <col min="9" max="9" width="13.15234375" style="4" customWidth="1"/>
    <col min="10" max="10" width="8.07421875" style="233" customWidth="1"/>
    <col min="11" max="11" width="5.3046875" style="233" customWidth="1"/>
    <col min="12" max="12" width="7.4609375" style="233" customWidth="1"/>
    <col min="13" max="13" width="9.3828125" style="4" customWidth="1"/>
    <col min="14" max="14" width="12.765625" style="220" customWidth="1"/>
    <col min="15" max="15" width="23.3828125" style="4" customWidth="1"/>
    <col min="16" max="16384" width="9.15234375" style="4"/>
  </cols>
  <sheetData>
    <row r="1" spans="1:17" s="1" customFormat="1" ht="42.75" customHeight="1">
      <c r="A1" s="363" t="s">
        <v>235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</row>
    <row r="2" spans="1:17" s="44" customFormat="1" ht="28.5" customHeight="1" thickBot="1">
      <c r="A2" s="341" t="s">
        <v>147</v>
      </c>
      <c r="B2" s="341"/>
      <c r="C2" s="342" t="s">
        <v>175</v>
      </c>
      <c r="D2" s="342"/>
      <c r="E2" s="342"/>
      <c r="F2" s="42" t="s">
        <v>144</v>
      </c>
      <c r="G2" s="45"/>
      <c r="H2" s="45"/>
      <c r="I2" s="355" t="s">
        <v>166</v>
      </c>
      <c r="J2" s="355"/>
      <c r="K2" s="43"/>
      <c r="L2" s="356" t="s">
        <v>1</v>
      </c>
      <c r="M2" s="356"/>
      <c r="N2" s="352" t="s">
        <v>176</v>
      </c>
      <c r="O2" s="352"/>
    </row>
    <row r="3" spans="1:17" s="44" customFormat="1" ht="15" customHeight="1" thickBot="1">
      <c r="A3" s="341" t="s">
        <v>2</v>
      </c>
      <c r="B3" s="341"/>
      <c r="C3" s="130" t="s">
        <v>161</v>
      </c>
      <c r="D3" s="130"/>
      <c r="E3" s="130"/>
      <c r="F3" s="42" t="s">
        <v>143</v>
      </c>
      <c r="G3" s="45"/>
      <c r="H3" s="45"/>
      <c r="I3" s="355">
        <v>540</v>
      </c>
      <c r="J3" s="355"/>
      <c r="K3" s="43"/>
      <c r="L3" s="356" t="s">
        <v>3</v>
      </c>
      <c r="M3" s="356"/>
      <c r="N3" s="352" t="s">
        <v>177</v>
      </c>
      <c r="O3" s="352"/>
      <c r="Q3" s="133"/>
    </row>
    <row r="4" spans="1:17" s="44" customFormat="1" ht="15" customHeight="1" thickBot="1">
      <c r="A4" s="341" t="s">
        <v>4</v>
      </c>
      <c r="B4" s="341"/>
      <c r="C4" s="131" t="s">
        <v>165</v>
      </c>
      <c r="D4" s="131"/>
      <c r="E4" s="131"/>
      <c r="F4" s="46"/>
      <c r="G4" s="45"/>
      <c r="H4" s="47"/>
      <c r="I4" s="47"/>
      <c r="J4" s="47"/>
      <c r="K4" s="47"/>
      <c r="L4" s="356" t="s">
        <v>5</v>
      </c>
      <c r="M4" s="356"/>
      <c r="N4" s="353">
        <v>43028</v>
      </c>
      <c r="O4" s="352"/>
    </row>
    <row r="5" spans="1:17" ht="10" customHeight="1" thickBot="1">
      <c r="A5" s="48"/>
      <c r="B5" s="48"/>
      <c r="C5" s="48"/>
      <c r="D5" s="48"/>
      <c r="E5" s="48"/>
      <c r="F5" s="48"/>
      <c r="G5" s="132"/>
      <c r="H5" s="48"/>
      <c r="I5" s="48"/>
      <c r="M5" s="48"/>
      <c r="N5" s="192"/>
      <c r="O5" s="48"/>
    </row>
    <row r="6" spans="1:17" ht="48" customHeight="1" thickTop="1" thickBot="1">
      <c r="A6" s="49" t="s">
        <v>6</v>
      </c>
      <c r="B6" s="339" t="s">
        <v>80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40"/>
    </row>
    <row r="7" spans="1:17" ht="18" customHeight="1">
      <c r="A7" s="267" t="s">
        <v>78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 t="s">
        <v>93</v>
      </c>
      <c r="N7" s="268"/>
      <c r="O7" s="269"/>
    </row>
    <row r="8" spans="1:17" ht="18" customHeight="1">
      <c r="A8" s="6" t="s">
        <v>148</v>
      </c>
      <c r="B8" s="234" t="s">
        <v>78</v>
      </c>
      <c r="C8" s="270" t="s">
        <v>75</v>
      </c>
      <c r="D8" s="271"/>
      <c r="E8" s="271"/>
      <c r="F8" s="271"/>
      <c r="G8" s="271"/>
      <c r="H8" s="271"/>
      <c r="I8" s="271"/>
      <c r="J8" s="234" t="s">
        <v>149</v>
      </c>
      <c r="K8" s="234" t="s">
        <v>150</v>
      </c>
      <c r="L8" s="234" t="s">
        <v>151</v>
      </c>
      <c r="M8" s="234" t="s">
        <v>94</v>
      </c>
      <c r="N8" s="193" t="s">
        <v>74</v>
      </c>
      <c r="O8" s="7" t="s">
        <v>0</v>
      </c>
    </row>
    <row r="9" spans="1:17" s="8" customFormat="1" ht="18" customHeight="1">
      <c r="A9" s="50" t="s">
        <v>7</v>
      </c>
      <c r="B9" s="51" t="s">
        <v>95</v>
      </c>
      <c r="C9" s="156"/>
      <c r="D9" s="9"/>
      <c r="E9" s="9"/>
      <c r="F9" s="9"/>
      <c r="G9" s="9"/>
      <c r="H9" s="9"/>
      <c r="I9" s="9"/>
      <c r="J9" s="9"/>
      <c r="K9" s="9"/>
      <c r="L9" s="9"/>
      <c r="M9" s="9"/>
      <c r="N9" s="194"/>
      <c r="O9" s="52"/>
    </row>
    <row r="10" spans="1:17" ht="18" customHeight="1">
      <c r="A10" s="272" t="s">
        <v>8</v>
      </c>
      <c r="B10" s="263" t="s">
        <v>197</v>
      </c>
      <c r="C10" s="149" t="s">
        <v>178</v>
      </c>
      <c r="D10" s="148">
        <v>11</v>
      </c>
      <c r="E10" s="149" t="s">
        <v>97</v>
      </c>
      <c r="F10" s="148">
        <v>2</v>
      </c>
      <c r="G10" s="149" t="s">
        <v>98</v>
      </c>
      <c r="H10" s="148">
        <v>1</v>
      </c>
      <c r="I10" s="149" t="s">
        <v>99</v>
      </c>
      <c r="J10" s="241">
        <v>15</v>
      </c>
      <c r="K10" s="149">
        <v>1</v>
      </c>
      <c r="L10" s="235" t="s">
        <v>79</v>
      </c>
      <c r="M10" s="151">
        <v>580</v>
      </c>
      <c r="N10" s="195">
        <f>J10*K10*M10</f>
        <v>8700</v>
      </c>
      <c r="O10" s="163" t="s">
        <v>179</v>
      </c>
    </row>
    <row r="11" spans="1:17" ht="18" customHeight="1">
      <c r="A11" s="272"/>
      <c r="B11" s="263"/>
      <c r="C11" s="149" t="s">
        <v>178</v>
      </c>
      <c r="D11" s="148">
        <v>11</v>
      </c>
      <c r="E11" s="149" t="s">
        <v>97</v>
      </c>
      <c r="F11" s="148">
        <v>3</v>
      </c>
      <c r="G11" s="149" t="s">
        <v>98</v>
      </c>
      <c r="H11" s="148">
        <v>1</v>
      </c>
      <c r="I11" s="149" t="s">
        <v>99</v>
      </c>
      <c r="J11" s="241">
        <v>15</v>
      </c>
      <c r="K11" s="149">
        <v>1</v>
      </c>
      <c r="L11" s="235" t="s">
        <v>79</v>
      </c>
      <c r="M11" s="151">
        <v>580</v>
      </c>
      <c r="N11" s="195">
        <f t="shared" ref="N11:N14" si="0">J11*K11*M11</f>
        <v>8700</v>
      </c>
      <c r="O11" s="163" t="s">
        <v>179</v>
      </c>
    </row>
    <row r="12" spans="1:17" ht="18" customHeight="1">
      <c r="A12" s="272"/>
      <c r="B12" s="263"/>
      <c r="C12" s="149" t="s">
        <v>178</v>
      </c>
      <c r="D12" s="148">
        <v>11</v>
      </c>
      <c r="E12" s="149" t="s">
        <v>97</v>
      </c>
      <c r="F12" s="148">
        <v>4</v>
      </c>
      <c r="G12" s="149" t="s">
        <v>98</v>
      </c>
      <c r="H12" s="148">
        <v>1</v>
      </c>
      <c r="I12" s="149" t="s">
        <v>99</v>
      </c>
      <c r="J12" s="241">
        <v>14</v>
      </c>
      <c r="K12" s="149">
        <v>1</v>
      </c>
      <c r="L12" s="235" t="s">
        <v>79</v>
      </c>
      <c r="M12" s="151">
        <v>580</v>
      </c>
      <c r="N12" s="195">
        <f t="shared" si="0"/>
        <v>8120</v>
      </c>
      <c r="O12" s="163" t="s">
        <v>179</v>
      </c>
    </row>
    <row r="13" spans="1:17" ht="18" hidden="1" customHeight="1">
      <c r="A13" s="272"/>
      <c r="B13" s="263"/>
      <c r="C13" s="149" t="s">
        <v>178</v>
      </c>
      <c r="D13" s="148"/>
      <c r="E13" s="149" t="s">
        <v>97</v>
      </c>
      <c r="F13" s="148"/>
      <c r="G13" s="149" t="s">
        <v>98</v>
      </c>
      <c r="H13" s="148"/>
      <c r="I13" s="149" t="s">
        <v>99</v>
      </c>
      <c r="J13" s="241"/>
      <c r="K13" s="149"/>
      <c r="L13" s="235" t="s">
        <v>79</v>
      </c>
      <c r="M13" s="151"/>
      <c r="N13" s="236">
        <f t="shared" si="0"/>
        <v>0</v>
      </c>
      <c r="O13" s="163" t="s">
        <v>179</v>
      </c>
    </row>
    <row r="14" spans="1:17" ht="18" hidden="1" customHeight="1">
      <c r="A14" s="272"/>
      <c r="B14" s="263"/>
      <c r="C14" s="149" t="s">
        <v>101</v>
      </c>
      <c r="D14" s="148"/>
      <c r="E14" s="149" t="s">
        <v>97</v>
      </c>
      <c r="F14" s="148"/>
      <c r="G14" s="149" t="s">
        <v>98</v>
      </c>
      <c r="H14" s="148"/>
      <c r="I14" s="149" t="s">
        <v>99</v>
      </c>
      <c r="J14" s="162"/>
      <c r="K14" s="149"/>
      <c r="L14" s="235" t="s">
        <v>79</v>
      </c>
      <c r="M14" s="151"/>
      <c r="N14" s="236">
        <f t="shared" si="0"/>
        <v>0</v>
      </c>
      <c r="O14" s="163"/>
    </row>
    <row r="15" spans="1:17" ht="18" hidden="1" customHeight="1">
      <c r="A15" s="259" t="s">
        <v>9</v>
      </c>
      <c r="B15" s="263" t="s">
        <v>198</v>
      </c>
      <c r="C15" s="149" t="s">
        <v>178</v>
      </c>
      <c r="D15" s="148"/>
      <c r="E15" s="149" t="s">
        <v>97</v>
      </c>
      <c r="F15" s="148"/>
      <c r="G15" s="149" t="s">
        <v>98</v>
      </c>
      <c r="H15" s="148"/>
      <c r="I15" s="149" t="s">
        <v>99</v>
      </c>
      <c r="J15" s="162"/>
      <c r="K15" s="149"/>
      <c r="L15" s="235" t="s">
        <v>79</v>
      </c>
      <c r="M15" s="151"/>
      <c r="N15" s="236">
        <f>J15*K15*M15</f>
        <v>0</v>
      </c>
      <c r="O15" s="163"/>
    </row>
    <row r="16" spans="1:17" ht="18" hidden="1" customHeight="1">
      <c r="A16" s="260"/>
      <c r="B16" s="263"/>
      <c r="C16" s="149" t="s">
        <v>178</v>
      </c>
      <c r="D16" s="148"/>
      <c r="E16" s="149" t="s">
        <v>97</v>
      </c>
      <c r="F16" s="148"/>
      <c r="G16" s="149" t="s">
        <v>98</v>
      </c>
      <c r="H16" s="148"/>
      <c r="I16" s="149" t="s">
        <v>99</v>
      </c>
      <c r="J16" s="162"/>
      <c r="K16" s="149"/>
      <c r="L16" s="235" t="s">
        <v>79</v>
      </c>
      <c r="M16" s="151"/>
      <c r="N16" s="236">
        <f t="shared" ref="N16" si="1">J16*K16*M16</f>
        <v>0</v>
      </c>
      <c r="O16" s="163"/>
    </row>
    <row r="17" spans="1:15" ht="18" hidden="1" customHeight="1">
      <c r="A17" s="261"/>
      <c r="B17" s="263"/>
      <c r="C17" s="149" t="s">
        <v>178</v>
      </c>
      <c r="D17" s="148"/>
      <c r="E17" s="149" t="s">
        <v>97</v>
      </c>
      <c r="F17" s="148"/>
      <c r="G17" s="149" t="s">
        <v>98</v>
      </c>
      <c r="H17" s="148"/>
      <c r="I17" s="149" t="s">
        <v>99</v>
      </c>
      <c r="J17" s="164"/>
      <c r="K17" s="149"/>
      <c r="L17" s="235" t="s">
        <v>79</v>
      </c>
      <c r="M17" s="151"/>
      <c r="N17" s="236">
        <f>J17*K17*M17</f>
        <v>0</v>
      </c>
      <c r="O17" s="163"/>
    </row>
    <row r="18" spans="1:15" ht="18" hidden="1" customHeight="1">
      <c r="A18" s="167" t="s">
        <v>20</v>
      </c>
      <c r="B18" s="165" t="s">
        <v>102</v>
      </c>
      <c r="C18" s="157"/>
      <c r="D18" s="158"/>
      <c r="E18" s="157"/>
      <c r="F18" s="158"/>
      <c r="G18" s="157"/>
      <c r="H18" s="158"/>
      <c r="I18" s="157"/>
      <c r="J18" s="159"/>
      <c r="K18" s="157"/>
      <c r="L18" s="160"/>
      <c r="M18" s="161"/>
      <c r="N18" s="196"/>
      <c r="O18" s="155"/>
    </row>
    <row r="19" spans="1:15" ht="18" hidden="1" customHeight="1">
      <c r="A19" s="168"/>
      <c r="B19" s="166"/>
      <c r="C19" s="13" t="s">
        <v>100</v>
      </c>
      <c r="D19" s="12"/>
      <c r="E19" s="13" t="s">
        <v>97</v>
      </c>
      <c r="F19" s="12"/>
      <c r="G19" s="13" t="s">
        <v>98</v>
      </c>
      <c r="H19" s="12"/>
      <c r="I19" s="13" t="s">
        <v>99</v>
      </c>
      <c r="J19" s="14"/>
      <c r="K19" s="13"/>
      <c r="L19" s="82" t="s">
        <v>79</v>
      </c>
      <c r="M19" s="83"/>
      <c r="N19" s="197">
        <f t="shared" ref="N19" si="2">J19*K19*M19</f>
        <v>0</v>
      </c>
      <c r="O19" s="84"/>
    </row>
    <row r="20" spans="1:15" ht="18" hidden="1" customHeight="1">
      <c r="A20" s="275" t="s">
        <v>82</v>
      </c>
      <c r="B20" s="279" t="s">
        <v>103</v>
      </c>
      <c r="C20" s="13" t="s">
        <v>96</v>
      </c>
      <c r="D20" s="12"/>
      <c r="E20" s="13" t="s">
        <v>97</v>
      </c>
      <c r="F20" s="12"/>
      <c r="G20" s="13" t="s">
        <v>98</v>
      </c>
      <c r="H20" s="12"/>
      <c r="I20" s="13" t="s">
        <v>99</v>
      </c>
      <c r="J20" s="14"/>
      <c r="K20" s="13"/>
      <c r="L20" s="82" t="s">
        <v>79</v>
      </c>
      <c r="M20" s="83"/>
      <c r="N20" s="197">
        <f>J20*K20*M20</f>
        <v>0</v>
      </c>
      <c r="O20" s="84"/>
    </row>
    <row r="21" spans="1:15" ht="18" hidden="1" customHeight="1">
      <c r="A21" s="275"/>
      <c r="B21" s="279"/>
      <c r="C21" s="13" t="s">
        <v>100</v>
      </c>
      <c r="D21" s="12"/>
      <c r="E21" s="13" t="s">
        <v>97</v>
      </c>
      <c r="F21" s="12"/>
      <c r="G21" s="13" t="s">
        <v>98</v>
      </c>
      <c r="H21" s="12"/>
      <c r="I21" s="13" t="s">
        <v>99</v>
      </c>
      <c r="J21" s="14"/>
      <c r="K21" s="13"/>
      <c r="L21" s="82" t="s">
        <v>79</v>
      </c>
      <c r="M21" s="83"/>
      <c r="N21" s="197">
        <f t="shared" ref="N21:N33" si="3">J21*K21*M21</f>
        <v>0</v>
      </c>
      <c r="O21" s="84"/>
    </row>
    <row r="22" spans="1:15" ht="18" hidden="1" customHeight="1">
      <c r="A22" s="275" t="s">
        <v>85</v>
      </c>
      <c r="B22" s="15" t="s">
        <v>10</v>
      </c>
      <c r="C22" s="277"/>
      <c r="D22" s="277"/>
      <c r="E22" s="277"/>
      <c r="F22" s="277"/>
      <c r="G22" s="277"/>
      <c r="H22" s="277"/>
      <c r="I22" s="277"/>
      <c r="J22" s="12"/>
      <c r="K22" s="12"/>
      <c r="L22" s="85" t="s">
        <v>81</v>
      </c>
      <c r="M22" s="83"/>
      <c r="N22" s="197">
        <f t="shared" si="3"/>
        <v>0</v>
      </c>
      <c r="O22" s="86"/>
    </row>
    <row r="23" spans="1:15" ht="18" hidden="1" customHeight="1">
      <c r="A23" s="275"/>
      <c r="B23" s="15" t="s">
        <v>11</v>
      </c>
      <c r="C23" s="274"/>
      <c r="D23" s="274"/>
      <c r="E23" s="274"/>
      <c r="F23" s="274"/>
      <c r="G23" s="274"/>
      <c r="H23" s="274"/>
      <c r="I23" s="274"/>
      <c r="J23" s="12"/>
      <c r="K23" s="12"/>
      <c r="L23" s="85" t="s">
        <v>18</v>
      </c>
      <c r="M23" s="83"/>
      <c r="N23" s="197">
        <f t="shared" si="3"/>
        <v>0</v>
      </c>
      <c r="O23" s="86"/>
    </row>
    <row r="24" spans="1:15" ht="18" hidden="1" customHeight="1">
      <c r="A24" s="275"/>
      <c r="B24" s="15" t="s">
        <v>13</v>
      </c>
      <c r="C24" s="274"/>
      <c r="D24" s="274"/>
      <c r="E24" s="274"/>
      <c r="F24" s="274"/>
      <c r="G24" s="274"/>
      <c r="H24" s="274"/>
      <c r="I24" s="274"/>
      <c r="J24" s="12"/>
      <c r="K24" s="12"/>
      <c r="L24" s="85" t="s">
        <v>19</v>
      </c>
      <c r="M24" s="83"/>
      <c r="N24" s="197">
        <f t="shared" si="3"/>
        <v>0</v>
      </c>
      <c r="O24" s="86"/>
    </row>
    <row r="25" spans="1:15" ht="18" hidden="1" customHeight="1">
      <c r="A25" s="275"/>
      <c r="B25" s="15" t="s">
        <v>14</v>
      </c>
      <c r="C25" s="274" t="s">
        <v>105</v>
      </c>
      <c r="D25" s="274"/>
      <c r="E25" s="274"/>
      <c r="F25" s="274"/>
      <c r="G25" s="274"/>
      <c r="H25" s="274"/>
      <c r="I25" s="274"/>
      <c r="J25" s="12"/>
      <c r="K25" s="12"/>
      <c r="L25" s="85" t="s">
        <v>15</v>
      </c>
      <c r="M25" s="83"/>
      <c r="N25" s="197">
        <f t="shared" si="3"/>
        <v>0</v>
      </c>
      <c r="O25" s="86"/>
    </row>
    <row r="26" spans="1:15" ht="18" hidden="1" customHeight="1">
      <c r="A26" s="275"/>
      <c r="B26" s="16" t="s">
        <v>16</v>
      </c>
      <c r="C26" s="274" t="s">
        <v>17</v>
      </c>
      <c r="D26" s="274"/>
      <c r="E26" s="274"/>
      <c r="F26" s="274"/>
      <c r="G26" s="274"/>
      <c r="H26" s="274"/>
      <c r="I26" s="274"/>
      <c r="J26" s="12"/>
      <c r="K26" s="12"/>
      <c r="L26" s="85" t="s">
        <v>18</v>
      </c>
      <c r="M26" s="83"/>
      <c r="N26" s="197">
        <f t="shared" si="3"/>
        <v>0</v>
      </c>
      <c r="O26" s="86"/>
    </row>
    <row r="27" spans="1:15" ht="18" hidden="1" customHeight="1">
      <c r="A27" s="275"/>
      <c r="B27" s="16" t="s">
        <v>35</v>
      </c>
      <c r="C27" s="274" t="s">
        <v>106</v>
      </c>
      <c r="D27" s="274"/>
      <c r="E27" s="274"/>
      <c r="F27" s="274"/>
      <c r="G27" s="274"/>
      <c r="H27" s="274"/>
      <c r="I27" s="274"/>
      <c r="J27" s="12"/>
      <c r="K27" s="12"/>
      <c r="L27" s="85"/>
      <c r="M27" s="83"/>
      <c r="N27" s="197">
        <f t="shared" si="3"/>
        <v>0</v>
      </c>
      <c r="O27" s="86"/>
    </row>
    <row r="28" spans="1:15" ht="18" hidden="1" customHeight="1">
      <c r="A28" s="275" t="s">
        <v>86</v>
      </c>
      <c r="B28" s="15" t="s">
        <v>21</v>
      </c>
      <c r="C28" s="277" t="s">
        <v>104</v>
      </c>
      <c r="D28" s="277"/>
      <c r="E28" s="277"/>
      <c r="F28" s="277"/>
      <c r="G28" s="277"/>
      <c r="H28" s="277"/>
      <c r="I28" s="277"/>
      <c r="J28" s="12"/>
      <c r="K28" s="12"/>
      <c r="L28" s="85" t="s">
        <v>81</v>
      </c>
      <c r="M28" s="83"/>
      <c r="N28" s="197">
        <f t="shared" si="3"/>
        <v>0</v>
      </c>
      <c r="O28" s="86"/>
    </row>
    <row r="29" spans="1:15" ht="18" hidden="1" customHeight="1">
      <c r="A29" s="275"/>
      <c r="B29" s="15" t="s">
        <v>11</v>
      </c>
      <c r="C29" s="274" t="s">
        <v>12</v>
      </c>
      <c r="D29" s="274"/>
      <c r="E29" s="274"/>
      <c r="F29" s="274"/>
      <c r="G29" s="274"/>
      <c r="H29" s="274"/>
      <c r="I29" s="274"/>
      <c r="J29" s="12"/>
      <c r="K29" s="12"/>
      <c r="L29" s="85" t="s">
        <v>18</v>
      </c>
      <c r="M29" s="83"/>
      <c r="N29" s="197">
        <f t="shared" si="3"/>
        <v>0</v>
      </c>
      <c r="O29" s="86"/>
    </row>
    <row r="30" spans="1:15" ht="18" hidden="1" customHeight="1">
      <c r="A30" s="275"/>
      <c r="B30" s="15" t="s">
        <v>13</v>
      </c>
      <c r="C30" s="274"/>
      <c r="D30" s="274"/>
      <c r="E30" s="274"/>
      <c r="F30" s="274"/>
      <c r="G30" s="274"/>
      <c r="H30" s="274"/>
      <c r="I30" s="274"/>
      <c r="J30" s="12"/>
      <c r="K30" s="12"/>
      <c r="L30" s="85" t="s">
        <v>19</v>
      </c>
      <c r="M30" s="83"/>
      <c r="N30" s="197">
        <f t="shared" si="3"/>
        <v>0</v>
      </c>
      <c r="O30" s="86"/>
    </row>
    <row r="31" spans="1:15" ht="18" hidden="1" customHeight="1">
      <c r="A31" s="275"/>
      <c r="B31" s="15" t="s">
        <v>14</v>
      </c>
      <c r="C31" s="274" t="s">
        <v>107</v>
      </c>
      <c r="D31" s="274"/>
      <c r="E31" s="274"/>
      <c r="F31" s="274"/>
      <c r="G31" s="274"/>
      <c r="H31" s="274"/>
      <c r="I31" s="274"/>
      <c r="J31" s="12"/>
      <c r="K31" s="12"/>
      <c r="L31" s="85" t="s">
        <v>15</v>
      </c>
      <c r="M31" s="83"/>
      <c r="N31" s="197">
        <f t="shared" si="3"/>
        <v>0</v>
      </c>
      <c r="O31" s="86"/>
    </row>
    <row r="32" spans="1:15" ht="18" hidden="1" customHeight="1">
      <c r="A32" s="275"/>
      <c r="B32" s="16" t="s">
        <v>16</v>
      </c>
      <c r="C32" s="274" t="s">
        <v>17</v>
      </c>
      <c r="D32" s="274"/>
      <c r="E32" s="274"/>
      <c r="F32" s="274"/>
      <c r="G32" s="274"/>
      <c r="H32" s="274"/>
      <c r="I32" s="274"/>
      <c r="J32" s="12"/>
      <c r="K32" s="12"/>
      <c r="L32" s="85" t="s">
        <v>18</v>
      </c>
      <c r="M32" s="83"/>
      <c r="N32" s="197">
        <f t="shared" si="3"/>
        <v>0</v>
      </c>
      <c r="O32" s="86"/>
    </row>
    <row r="33" spans="1:15" ht="18" hidden="1" customHeight="1">
      <c r="A33" s="276"/>
      <c r="B33" s="17" t="s">
        <v>35</v>
      </c>
      <c r="C33" s="278" t="s">
        <v>106</v>
      </c>
      <c r="D33" s="278"/>
      <c r="E33" s="278"/>
      <c r="F33" s="278"/>
      <c r="G33" s="278"/>
      <c r="H33" s="278"/>
      <c r="I33" s="278"/>
      <c r="J33" s="18"/>
      <c r="K33" s="18"/>
      <c r="L33" s="87"/>
      <c r="M33" s="88"/>
      <c r="N33" s="198">
        <f t="shared" si="3"/>
        <v>0</v>
      </c>
      <c r="O33" s="89"/>
    </row>
    <row r="34" spans="1:15" ht="18" customHeight="1" thickBot="1">
      <c r="A34" s="53" t="s">
        <v>108</v>
      </c>
      <c r="B34" s="54"/>
      <c r="C34" s="54"/>
      <c r="D34" s="54"/>
      <c r="E34" s="54"/>
      <c r="F34" s="54"/>
      <c r="G34" s="54"/>
      <c r="H34" s="54"/>
      <c r="I34" s="54"/>
      <c r="J34" s="19"/>
      <c r="K34" s="19"/>
      <c r="L34" s="19"/>
      <c r="M34" s="90"/>
      <c r="N34" s="199">
        <f>SUM(N10:N33)</f>
        <v>25520</v>
      </c>
      <c r="O34" s="91"/>
    </row>
    <row r="35" spans="1:15" ht="18" customHeight="1">
      <c r="A35" s="20" t="s">
        <v>148</v>
      </c>
      <c r="B35" s="231" t="s">
        <v>78</v>
      </c>
      <c r="C35" s="280" t="s">
        <v>75</v>
      </c>
      <c r="D35" s="281"/>
      <c r="E35" s="281"/>
      <c r="F35" s="281"/>
      <c r="G35" s="281"/>
      <c r="H35" s="281"/>
      <c r="I35" s="281"/>
      <c r="J35" s="231" t="s">
        <v>57</v>
      </c>
      <c r="K35" s="231" t="s">
        <v>109</v>
      </c>
      <c r="L35" s="92" t="s">
        <v>151</v>
      </c>
      <c r="M35" s="93" t="s">
        <v>94</v>
      </c>
      <c r="N35" s="200" t="s">
        <v>22</v>
      </c>
      <c r="O35" s="94" t="s">
        <v>0</v>
      </c>
    </row>
    <row r="36" spans="1:15" ht="18" customHeight="1">
      <c r="A36" s="55" t="s">
        <v>24</v>
      </c>
      <c r="B36" s="56" t="s">
        <v>110</v>
      </c>
      <c r="C36" s="56"/>
      <c r="D36" s="56"/>
      <c r="E36" s="56"/>
      <c r="F36" s="56"/>
      <c r="G36" s="56"/>
      <c r="H36" s="56"/>
      <c r="I36" s="56"/>
      <c r="J36" s="232"/>
      <c r="K36" s="232"/>
      <c r="L36" s="232"/>
      <c r="M36" s="95"/>
      <c r="N36" s="201"/>
      <c r="O36" s="96"/>
    </row>
    <row r="37" spans="1:15" ht="18" customHeight="1">
      <c r="A37" s="3" t="s">
        <v>25</v>
      </c>
      <c r="B37" s="228" t="s">
        <v>111</v>
      </c>
      <c r="C37" s="57" t="s">
        <v>160</v>
      </c>
      <c r="D37" s="12">
        <v>11</v>
      </c>
      <c r="E37" s="22" t="s">
        <v>97</v>
      </c>
      <c r="F37" s="12"/>
      <c r="G37" s="22" t="s">
        <v>98</v>
      </c>
      <c r="H37" s="10" t="s">
        <v>156</v>
      </c>
      <c r="I37" s="22" t="s">
        <v>112</v>
      </c>
      <c r="J37" s="23"/>
      <c r="K37" s="23">
        <v>1</v>
      </c>
      <c r="L37" s="97" t="s">
        <v>28</v>
      </c>
      <c r="M37" s="174"/>
      <c r="N37" s="237">
        <f>J37*K37*M37</f>
        <v>0</v>
      </c>
      <c r="O37" s="175" t="s">
        <v>191</v>
      </c>
    </row>
    <row r="38" spans="1:15" ht="18" customHeight="1">
      <c r="A38" s="227" t="s">
        <v>26</v>
      </c>
      <c r="B38" s="24" t="s">
        <v>111</v>
      </c>
      <c r="C38" s="58" t="s">
        <v>160</v>
      </c>
      <c r="D38" s="12">
        <v>11</v>
      </c>
      <c r="E38" s="13" t="s">
        <v>97</v>
      </c>
      <c r="F38" s="12"/>
      <c r="G38" s="13" t="s">
        <v>98</v>
      </c>
      <c r="H38" s="10" t="s">
        <v>156</v>
      </c>
      <c r="I38" s="13" t="s">
        <v>112</v>
      </c>
      <c r="J38" s="224"/>
      <c r="K38" s="224">
        <v>1</v>
      </c>
      <c r="L38" s="82" t="s">
        <v>28</v>
      </c>
      <c r="M38" s="171"/>
      <c r="N38" s="239">
        <f t="shared" ref="N38:N43" si="4">J38*K38*M38</f>
        <v>0</v>
      </c>
      <c r="O38" s="99" t="s">
        <v>164</v>
      </c>
    </row>
    <row r="39" spans="1:15" ht="18" customHeight="1">
      <c r="A39" s="227" t="s">
        <v>27</v>
      </c>
      <c r="B39" s="24" t="s">
        <v>111</v>
      </c>
      <c r="C39" s="58" t="s">
        <v>160</v>
      </c>
      <c r="D39" s="12"/>
      <c r="E39" s="13" t="s">
        <v>97</v>
      </c>
      <c r="F39" s="12"/>
      <c r="G39" s="13" t="s">
        <v>98</v>
      </c>
      <c r="H39" s="10" t="s">
        <v>99</v>
      </c>
      <c r="I39" s="13" t="s">
        <v>112</v>
      </c>
      <c r="J39" s="224"/>
      <c r="K39" s="224"/>
      <c r="L39" s="82" t="s">
        <v>28</v>
      </c>
      <c r="M39" s="83"/>
      <c r="N39" s="197">
        <f t="shared" si="4"/>
        <v>0</v>
      </c>
      <c r="O39" s="99" t="s">
        <v>164</v>
      </c>
    </row>
    <row r="40" spans="1:15" ht="18" customHeight="1">
      <c r="A40" s="227" t="s">
        <v>29</v>
      </c>
      <c r="B40" s="24" t="s">
        <v>111</v>
      </c>
      <c r="C40" s="58" t="s">
        <v>160</v>
      </c>
      <c r="D40" s="12"/>
      <c r="E40" s="13" t="s">
        <v>97</v>
      </c>
      <c r="F40" s="12"/>
      <c r="G40" s="13" t="s">
        <v>98</v>
      </c>
      <c r="H40" s="10" t="s">
        <v>156</v>
      </c>
      <c r="I40" s="13" t="s">
        <v>112</v>
      </c>
      <c r="J40" s="224"/>
      <c r="K40" s="224"/>
      <c r="L40" s="82" t="s">
        <v>28</v>
      </c>
      <c r="M40" s="83"/>
      <c r="N40" s="197">
        <f t="shared" si="4"/>
        <v>0</v>
      </c>
      <c r="O40" s="99" t="s">
        <v>164</v>
      </c>
    </row>
    <row r="41" spans="1:15" ht="18" customHeight="1">
      <c r="A41" s="230" t="s">
        <v>30</v>
      </c>
      <c r="B41" s="229" t="s">
        <v>111</v>
      </c>
      <c r="C41" s="142" t="s">
        <v>160</v>
      </c>
      <c r="D41" s="143"/>
      <c r="E41" s="144" t="s">
        <v>97</v>
      </c>
      <c r="F41" s="18"/>
      <c r="G41" s="144" t="s">
        <v>98</v>
      </c>
      <c r="H41" s="10" t="s">
        <v>99</v>
      </c>
      <c r="I41" s="144" t="s">
        <v>112</v>
      </c>
      <c r="J41" s="30"/>
      <c r="K41" s="224"/>
      <c r="L41" s="145" t="s">
        <v>28</v>
      </c>
      <c r="M41" s="83"/>
      <c r="N41" s="204">
        <f t="shared" si="4"/>
        <v>0</v>
      </c>
      <c r="O41" s="99" t="s">
        <v>164</v>
      </c>
    </row>
    <row r="42" spans="1:15" ht="18" customHeight="1">
      <c r="A42" s="230" t="s">
        <v>167</v>
      </c>
      <c r="B42" s="146" t="s">
        <v>111</v>
      </c>
      <c r="C42" s="147" t="s">
        <v>160</v>
      </c>
      <c r="D42" s="148"/>
      <c r="E42" s="149" t="s">
        <v>97</v>
      </c>
      <c r="F42" s="148"/>
      <c r="G42" s="153" t="s">
        <v>170</v>
      </c>
      <c r="H42" s="10" t="s">
        <v>156</v>
      </c>
      <c r="I42" s="144" t="s">
        <v>112</v>
      </c>
      <c r="J42" s="223"/>
      <c r="K42" s="224"/>
      <c r="L42" s="145" t="s">
        <v>28</v>
      </c>
      <c r="M42" s="83"/>
      <c r="N42" s="205">
        <f t="shared" si="4"/>
        <v>0</v>
      </c>
      <c r="O42" s="99" t="s">
        <v>164</v>
      </c>
    </row>
    <row r="43" spans="1:15" ht="18" customHeight="1">
      <c r="A43" s="230" t="s">
        <v>168</v>
      </c>
      <c r="B43" s="146" t="s">
        <v>111</v>
      </c>
      <c r="C43" s="147" t="s">
        <v>160</v>
      </c>
      <c r="D43" s="148"/>
      <c r="E43" s="149" t="s">
        <v>97</v>
      </c>
      <c r="F43" s="148"/>
      <c r="G43" s="153" t="s">
        <v>170</v>
      </c>
      <c r="H43" s="154" t="s">
        <v>171</v>
      </c>
      <c r="I43" s="144" t="s">
        <v>112</v>
      </c>
      <c r="J43" s="223"/>
      <c r="K43" s="224"/>
      <c r="L43" s="145" t="s">
        <v>28</v>
      </c>
      <c r="M43" s="83"/>
      <c r="N43" s="205">
        <f t="shared" si="4"/>
        <v>0</v>
      </c>
      <c r="O43" s="99" t="s">
        <v>164</v>
      </c>
    </row>
    <row r="44" spans="1:15" ht="18" customHeight="1">
      <c r="A44" s="230" t="s">
        <v>169</v>
      </c>
      <c r="B44" s="146" t="s">
        <v>111</v>
      </c>
      <c r="C44" s="147"/>
      <c r="D44" s="148"/>
      <c r="E44" s="149"/>
      <c r="F44" s="148"/>
      <c r="G44" s="149"/>
      <c r="H44" s="148"/>
      <c r="I44" s="149"/>
      <c r="J44" s="223"/>
      <c r="K44" s="223"/>
      <c r="L44" s="235"/>
      <c r="M44" s="151"/>
      <c r="N44" s="205"/>
      <c r="O44" s="152"/>
    </row>
    <row r="45" spans="1:15" ht="18" customHeight="1" thickBot="1">
      <c r="A45" s="59" t="s">
        <v>108</v>
      </c>
      <c r="B45" s="60"/>
      <c r="C45" s="60"/>
      <c r="D45" s="60"/>
      <c r="E45" s="60"/>
      <c r="F45" s="60"/>
      <c r="G45" s="60"/>
      <c r="H45" s="60"/>
      <c r="I45" s="60"/>
      <c r="J45" s="26"/>
      <c r="K45" s="26"/>
      <c r="L45" s="26"/>
      <c r="M45" s="102"/>
      <c r="N45" s="206">
        <f>SUM(N37:N44)</f>
        <v>0</v>
      </c>
      <c r="O45" s="103"/>
    </row>
    <row r="46" spans="1:15" ht="18" customHeight="1">
      <c r="A46" s="27" t="s">
        <v>148</v>
      </c>
      <c r="B46" s="221" t="s">
        <v>78</v>
      </c>
      <c r="C46" s="282" t="s">
        <v>75</v>
      </c>
      <c r="D46" s="268"/>
      <c r="E46" s="268"/>
      <c r="F46" s="268"/>
      <c r="G46" s="268"/>
      <c r="H46" s="268"/>
      <c r="I46" s="268"/>
      <c r="J46" s="221" t="s">
        <v>57</v>
      </c>
      <c r="K46" s="221" t="s">
        <v>23</v>
      </c>
      <c r="L46" s="222" t="s">
        <v>151</v>
      </c>
      <c r="M46" s="104" t="s">
        <v>94</v>
      </c>
      <c r="N46" s="207" t="s">
        <v>22</v>
      </c>
      <c r="O46" s="105" t="s">
        <v>0</v>
      </c>
    </row>
    <row r="47" spans="1:15" ht="18" customHeight="1">
      <c r="A47" s="61" t="s">
        <v>31</v>
      </c>
      <c r="B47" s="62" t="s">
        <v>113</v>
      </c>
      <c r="C47" s="62"/>
      <c r="D47" s="62"/>
      <c r="E47" s="62"/>
      <c r="F47" s="62"/>
      <c r="G47" s="62"/>
      <c r="H47" s="62"/>
      <c r="I47" s="62"/>
      <c r="J47" s="28"/>
      <c r="K47" s="28"/>
      <c r="L47" s="28"/>
      <c r="M47" s="106"/>
      <c r="N47" s="208"/>
      <c r="O47" s="107"/>
    </row>
    <row r="48" spans="1:15" ht="18" customHeight="1">
      <c r="A48" s="283" t="s">
        <v>32</v>
      </c>
      <c r="B48" s="285" t="s">
        <v>114</v>
      </c>
      <c r="C48" s="294" t="s">
        <v>115</v>
      </c>
      <c r="D48" s="288"/>
      <c r="E48" s="288"/>
      <c r="F48" s="288"/>
      <c r="G48" s="288"/>
      <c r="H48" s="288"/>
      <c r="I48" s="289"/>
      <c r="J48" s="29">
        <v>7</v>
      </c>
      <c r="K48" s="30">
        <v>1</v>
      </c>
      <c r="L48" s="108" t="s">
        <v>152</v>
      </c>
      <c r="M48" s="109">
        <v>270</v>
      </c>
      <c r="N48" s="210">
        <f>J48*K48*M48</f>
        <v>1890</v>
      </c>
      <c r="O48" s="136"/>
    </row>
    <row r="49" spans="1:15" ht="18" customHeight="1">
      <c r="A49" s="283"/>
      <c r="B49" s="285"/>
      <c r="C49" s="293" t="s">
        <v>116</v>
      </c>
      <c r="D49" s="291"/>
      <c r="E49" s="291"/>
      <c r="F49" s="291"/>
      <c r="G49" s="291"/>
      <c r="H49" s="291"/>
      <c r="I49" s="292"/>
      <c r="J49" s="224">
        <v>11</v>
      </c>
      <c r="K49" s="224">
        <v>1</v>
      </c>
      <c r="L49" s="111" t="s">
        <v>152</v>
      </c>
      <c r="M49" s="83">
        <v>240</v>
      </c>
      <c r="N49" s="203">
        <f t="shared" ref="N49:N52" si="5">J49*K49*M49</f>
        <v>2640</v>
      </c>
      <c r="O49" s="134"/>
    </row>
    <row r="50" spans="1:15" ht="18" customHeight="1">
      <c r="A50" s="283"/>
      <c r="B50" s="285"/>
      <c r="C50" s="293" t="s">
        <v>33</v>
      </c>
      <c r="D50" s="291"/>
      <c r="E50" s="291"/>
      <c r="F50" s="291"/>
      <c r="G50" s="291"/>
      <c r="H50" s="291"/>
      <c r="I50" s="292"/>
      <c r="J50" s="224"/>
      <c r="K50" s="224"/>
      <c r="L50" s="111" t="s">
        <v>152</v>
      </c>
      <c r="M50" s="83"/>
      <c r="N50" s="197">
        <f t="shared" si="5"/>
        <v>0</v>
      </c>
      <c r="O50" s="134"/>
    </row>
    <row r="51" spans="1:15" ht="18" customHeight="1">
      <c r="A51" s="283"/>
      <c r="B51" s="285"/>
      <c r="C51" s="293" t="s">
        <v>34</v>
      </c>
      <c r="D51" s="291"/>
      <c r="E51" s="291"/>
      <c r="F51" s="291"/>
      <c r="G51" s="291"/>
      <c r="H51" s="291"/>
      <c r="I51" s="292"/>
      <c r="J51" s="224"/>
      <c r="K51" s="224"/>
      <c r="L51" s="111" t="s">
        <v>152</v>
      </c>
      <c r="M51" s="83"/>
      <c r="N51" s="197">
        <f t="shared" si="5"/>
        <v>0</v>
      </c>
      <c r="O51" s="135"/>
    </row>
    <row r="52" spans="1:15" ht="18" customHeight="1">
      <c r="A52" s="284"/>
      <c r="B52" s="286"/>
      <c r="C52" s="293" t="s">
        <v>116</v>
      </c>
      <c r="D52" s="291"/>
      <c r="E52" s="291"/>
      <c r="F52" s="291"/>
      <c r="G52" s="291"/>
      <c r="H52" s="291"/>
      <c r="I52" s="292"/>
      <c r="J52" s="31"/>
      <c r="K52" s="25"/>
      <c r="L52" s="112" t="s">
        <v>152</v>
      </c>
      <c r="M52" s="100"/>
      <c r="N52" s="209">
        <f t="shared" si="5"/>
        <v>0</v>
      </c>
      <c r="O52" s="137"/>
    </row>
    <row r="53" spans="1:15" ht="18" customHeight="1">
      <c r="A53" s="283" t="s">
        <v>36</v>
      </c>
      <c r="B53" s="298" t="s">
        <v>118</v>
      </c>
      <c r="C53" s="301" t="s">
        <v>189</v>
      </c>
      <c r="D53" s="302"/>
      <c r="E53" s="302"/>
      <c r="F53" s="302"/>
      <c r="G53" s="302"/>
      <c r="H53" s="302"/>
      <c r="I53" s="303"/>
      <c r="J53" s="29"/>
      <c r="K53" s="30"/>
      <c r="L53" s="113" t="s">
        <v>153</v>
      </c>
      <c r="M53" s="109"/>
      <c r="N53" s="238">
        <f>J53*K53*M53</f>
        <v>0</v>
      </c>
      <c r="O53" s="110"/>
    </row>
    <row r="54" spans="1:15" ht="18" customHeight="1">
      <c r="A54" s="283"/>
      <c r="B54" s="299"/>
      <c r="C54" s="301" t="s">
        <v>225</v>
      </c>
      <c r="D54" s="302"/>
      <c r="E54" s="302"/>
      <c r="F54" s="302"/>
      <c r="G54" s="302"/>
      <c r="H54" s="302"/>
      <c r="I54" s="303"/>
      <c r="J54" s="224">
        <v>1</v>
      </c>
      <c r="K54" s="224">
        <v>1</v>
      </c>
      <c r="L54" s="111" t="s">
        <v>153</v>
      </c>
      <c r="M54" s="83">
        <v>800</v>
      </c>
      <c r="N54" s="203">
        <f t="shared" ref="N54:N59" si="6">J54*K54*M54</f>
        <v>800</v>
      </c>
      <c r="O54" s="86"/>
    </row>
    <row r="55" spans="1:15" ht="18" customHeight="1">
      <c r="A55" s="283"/>
      <c r="B55" s="299"/>
      <c r="C55" s="357" t="s">
        <v>195</v>
      </c>
      <c r="D55" s="358"/>
      <c r="E55" s="358"/>
      <c r="F55" s="358"/>
      <c r="G55" s="358"/>
      <c r="H55" s="358"/>
      <c r="I55" s="359"/>
      <c r="J55" s="224">
        <v>1</v>
      </c>
      <c r="K55" s="224">
        <v>2</v>
      </c>
      <c r="L55" s="111" t="s">
        <v>153</v>
      </c>
      <c r="M55" s="83">
        <v>600</v>
      </c>
      <c r="N55" s="203">
        <f t="shared" si="6"/>
        <v>1200</v>
      </c>
      <c r="O55" s="141"/>
    </row>
    <row r="56" spans="1:15" ht="18" customHeight="1">
      <c r="A56" s="283"/>
      <c r="B56" s="299"/>
      <c r="C56" s="357" t="s">
        <v>196</v>
      </c>
      <c r="D56" s="358"/>
      <c r="E56" s="358"/>
      <c r="F56" s="358"/>
      <c r="G56" s="358"/>
      <c r="H56" s="358"/>
      <c r="I56" s="359"/>
      <c r="J56" s="191">
        <v>1</v>
      </c>
      <c r="K56" s="30">
        <v>1</v>
      </c>
      <c r="L56" s="111" t="s">
        <v>153</v>
      </c>
      <c r="M56" s="109">
        <v>600</v>
      </c>
      <c r="N56" s="210">
        <f t="shared" si="6"/>
        <v>600</v>
      </c>
      <c r="O56" s="141"/>
    </row>
    <row r="57" spans="1:15" ht="18" customHeight="1">
      <c r="A57" s="283"/>
      <c r="B57" s="299"/>
      <c r="C57" s="304" t="s">
        <v>193</v>
      </c>
      <c r="D57" s="296"/>
      <c r="E57" s="296"/>
      <c r="F57" s="296"/>
      <c r="G57" s="296"/>
      <c r="H57" s="296"/>
      <c r="I57" s="297"/>
      <c r="J57" s="31">
        <v>0</v>
      </c>
      <c r="K57" s="25">
        <v>0</v>
      </c>
      <c r="L57" s="114" t="s">
        <v>153</v>
      </c>
      <c r="M57" s="100">
        <v>0</v>
      </c>
      <c r="N57" s="240">
        <f t="shared" si="6"/>
        <v>0</v>
      </c>
      <c r="O57" s="86"/>
    </row>
    <row r="58" spans="1:15" ht="18" customHeight="1">
      <c r="A58" s="283"/>
      <c r="B58" s="299"/>
      <c r="C58" s="304" t="s">
        <v>194</v>
      </c>
      <c r="D58" s="296"/>
      <c r="E58" s="296"/>
      <c r="F58" s="296"/>
      <c r="G58" s="296"/>
      <c r="H58" s="296"/>
      <c r="I58" s="297"/>
      <c r="J58" s="31">
        <v>0</v>
      </c>
      <c r="K58" s="25">
        <v>0</v>
      </c>
      <c r="L58" s="114" t="s">
        <v>153</v>
      </c>
      <c r="M58" s="100">
        <v>0</v>
      </c>
      <c r="N58" s="240">
        <f t="shared" si="6"/>
        <v>0</v>
      </c>
      <c r="O58" s="110"/>
    </row>
    <row r="59" spans="1:15" ht="18" customHeight="1">
      <c r="A59" s="284"/>
      <c r="B59" s="300"/>
      <c r="C59" s="304" t="s">
        <v>192</v>
      </c>
      <c r="D59" s="296"/>
      <c r="E59" s="296"/>
      <c r="F59" s="296"/>
      <c r="G59" s="296"/>
      <c r="H59" s="296"/>
      <c r="I59" s="297"/>
      <c r="J59" s="31"/>
      <c r="K59" s="25"/>
      <c r="L59" s="114" t="s">
        <v>153</v>
      </c>
      <c r="M59" s="100"/>
      <c r="N59" s="240">
        <f t="shared" si="6"/>
        <v>0</v>
      </c>
      <c r="O59" s="101"/>
    </row>
    <row r="60" spans="1:15" ht="18" customHeight="1">
      <c r="A60" s="283" t="s">
        <v>37</v>
      </c>
      <c r="B60" s="285" t="s">
        <v>119</v>
      </c>
      <c r="C60" s="294" t="s">
        <v>115</v>
      </c>
      <c r="D60" s="288"/>
      <c r="E60" s="288"/>
      <c r="F60" s="288"/>
      <c r="G60" s="288"/>
      <c r="H60" s="288"/>
      <c r="I60" s="289"/>
      <c r="J60" s="29">
        <v>100</v>
      </c>
      <c r="K60" s="30">
        <v>2</v>
      </c>
      <c r="L60" s="108" t="s">
        <v>152</v>
      </c>
      <c r="M60" s="109">
        <v>0</v>
      </c>
      <c r="N60" s="204">
        <f>J60*K60*M60</f>
        <v>0</v>
      </c>
      <c r="O60" s="110" t="s">
        <v>174</v>
      </c>
    </row>
    <row r="61" spans="1:15" ht="18" customHeight="1">
      <c r="A61" s="283"/>
      <c r="B61" s="285"/>
      <c r="C61" s="293" t="s">
        <v>116</v>
      </c>
      <c r="D61" s="291"/>
      <c r="E61" s="291"/>
      <c r="F61" s="291"/>
      <c r="G61" s="291"/>
      <c r="H61" s="291"/>
      <c r="I61" s="292"/>
      <c r="J61" s="224"/>
      <c r="K61" s="224"/>
      <c r="L61" s="111" t="s">
        <v>152</v>
      </c>
      <c r="M61" s="83"/>
      <c r="N61" s="197">
        <f t="shared" ref="N61:N67" si="7">J61*K61*M61</f>
        <v>0</v>
      </c>
      <c r="O61" s="86"/>
    </row>
    <row r="62" spans="1:15" ht="18" customHeight="1">
      <c r="A62" s="283"/>
      <c r="B62" s="285"/>
      <c r="C62" s="293" t="s">
        <v>33</v>
      </c>
      <c r="D62" s="291"/>
      <c r="E62" s="291"/>
      <c r="F62" s="291"/>
      <c r="G62" s="291"/>
      <c r="H62" s="291"/>
      <c r="I62" s="292"/>
      <c r="J62" s="224"/>
      <c r="K62" s="224"/>
      <c r="L62" s="111" t="s">
        <v>152</v>
      </c>
      <c r="M62" s="83"/>
      <c r="N62" s="197">
        <f t="shared" si="7"/>
        <v>0</v>
      </c>
      <c r="O62" s="86"/>
    </row>
    <row r="63" spans="1:15" ht="18" customHeight="1">
      <c r="A63" s="283"/>
      <c r="B63" s="285"/>
      <c r="C63" s="293" t="s">
        <v>34</v>
      </c>
      <c r="D63" s="291"/>
      <c r="E63" s="291"/>
      <c r="F63" s="291"/>
      <c r="G63" s="291"/>
      <c r="H63" s="291"/>
      <c r="I63" s="292"/>
      <c r="J63" s="224"/>
      <c r="K63" s="224"/>
      <c r="L63" s="111" t="s">
        <v>152</v>
      </c>
      <c r="M63" s="83"/>
      <c r="N63" s="197">
        <f t="shared" si="7"/>
        <v>0</v>
      </c>
      <c r="O63" s="86"/>
    </row>
    <row r="64" spans="1:15" ht="18" customHeight="1">
      <c r="A64" s="284"/>
      <c r="B64" s="286"/>
      <c r="C64" s="295" t="s">
        <v>117</v>
      </c>
      <c r="D64" s="296"/>
      <c r="E64" s="296"/>
      <c r="F64" s="296"/>
      <c r="G64" s="296"/>
      <c r="H64" s="296"/>
      <c r="I64" s="297"/>
      <c r="J64" s="31"/>
      <c r="K64" s="25"/>
      <c r="L64" s="112" t="s">
        <v>152</v>
      </c>
      <c r="M64" s="100"/>
      <c r="N64" s="209">
        <f t="shared" si="7"/>
        <v>0</v>
      </c>
      <c r="O64" s="101"/>
    </row>
    <row r="65" spans="1:15" ht="18" customHeight="1">
      <c r="A65" s="317" t="s">
        <v>38</v>
      </c>
      <c r="B65" s="320" t="s">
        <v>120</v>
      </c>
      <c r="C65" s="322" t="s">
        <v>172</v>
      </c>
      <c r="D65" s="323"/>
      <c r="E65" s="323"/>
      <c r="F65" s="323"/>
      <c r="G65" s="323"/>
      <c r="H65" s="63" t="s">
        <v>157</v>
      </c>
      <c r="I65" s="11" t="s">
        <v>121</v>
      </c>
      <c r="J65" s="225">
        <v>200</v>
      </c>
      <c r="K65" s="225">
        <v>2</v>
      </c>
      <c r="L65" s="108" t="s">
        <v>154</v>
      </c>
      <c r="M65" s="115">
        <v>0</v>
      </c>
      <c r="N65" s="212">
        <f t="shared" si="7"/>
        <v>0</v>
      </c>
      <c r="O65" s="116"/>
    </row>
    <row r="66" spans="1:15" ht="18" customHeight="1">
      <c r="A66" s="318"/>
      <c r="B66" s="265"/>
      <c r="C66" s="324" t="s">
        <v>162</v>
      </c>
      <c r="D66" s="324"/>
      <c r="E66" s="324"/>
      <c r="F66" s="324"/>
      <c r="G66" s="324"/>
      <c r="H66" s="63" t="s">
        <v>157</v>
      </c>
      <c r="I66" s="13" t="s">
        <v>121</v>
      </c>
      <c r="J66" s="224"/>
      <c r="K66" s="224"/>
      <c r="L66" s="111" t="s">
        <v>154</v>
      </c>
      <c r="M66" s="83"/>
      <c r="N66" s="197">
        <f t="shared" si="7"/>
        <v>0</v>
      </c>
      <c r="O66" s="86"/>
    </row>
    <row r="67" spans="1:15" ht="18" customHeight="1">
      <c r="A67" s="319"/>
      <c r="B67" s="321"/>
      <c r="C67" s="325" t="s">
        <v>162</v>
      </c>
      <c r="D67" s="325"/>
      <c r="E67" s="325"/>
      <c r="F67" s="325"/>
      <c r="G67" s="325"/>
      <c r="H67" s="63" t="s">
        <v>157</v>
      </c>
      <c r="I67" s="32" t="s">
        <v>121</v>
      </c>
      <c r="J67" s="31"/>
      <c r="K67" s="31"/>
      <c r="L67" s="112" t="s">
        <v>154</v>
      </c>
      <c r="M67" s="117"/>
      <c r="N67" s="213">
        <f t="shared" si="7"/>
        <v>0</v>
      </c>
      <c r="O67" s="118"/>
    </row>
    <row r="68" spans="1:15" ht="18" customHeight="1" thickBot="1">
      <c r="A68" s="59" t="s">
        <v>108</v>
      </c>
      <c r="B68" s="60"/>
      <c r="C68" s="60"/>
      <c r="D68" s="60"/>
      <c r="E68" s="60"/>
      <c r="F68" s="60"/>
      <c r="G68" s="60"/>
      <c r="H68" s="60"/>
      <c r="I68" s="60"/>
      <c r="J68" s="26"/>
      <c r="K68" s="26"/>
      <c r="L68" s="26"/>
      <c r="M68" s="102"/>
      <c r="N68" s="214">
        <f>SUM(N48:N67)</f>
        <v>7130</v>
      </c>
      <c r="O68" s="103"/>
    </row>
    <row r="69" spans="1:15" ht="18" customHeight="1">
      <c r="A69" s="27" t="s">
        <v>148</v>
      </c>
      <c r="B69" s="221" t="s">
        <v>78</v>
      </c>
      <c r="C69" s="282" t="s">
        <v>75</v>
      </c>
      <c r="D69" s="268"/>
      <c r="E69" s="268"/>
      <c r="F69" s="268"/>
      <c r="G69" s="268"/>
      <c r="H69" s="268"/>
      <c r="I69" s="268"/>
      <c r="J69" s="305" t="s">
        <v>76</v>
      </c>
      <c r="K69" s="282"/>
      <c r="L69" s="222" t="s">
        <v>151</v>
      </c>
      <c r="M69" s="104" t="s">
        <v>94</v>
      </c>
      <c r="N69" s="207" t="s">
        <v>22</v>
      </c>
      <c r="O69" s="105" t="s">
        <v>0</v>
      </c>
    </row>
    <row r="70" spans="1:15" ht="18" customHeight="1">
      <c r="A70" s="61" t="s">
        <v>39</v>
      </c>
      <c r="B70" s="62" t="s">
        <v>88</v>
      </c>
      <c r="C70" s="62"/>
      <c r="D70" s="62"/>
      <c r="E70" s="62"/>
      <c r="F70" s="62"/>
      <c r="G70" s="62"/>
      <c r="H70" s="62"/>
      <c r="I70" s="62"/>
      <c r="J70" s="28"/>
      <c r="K70" s="28"/>
      <c r="L70" s="28"/>
      <c r="M70" s="106"/>
      <c r="N70" s="208"/>
      <c r="O70" s="107"/>
    </row>
    <row r="71" spans="1:15" ht="18" customHeight="1">
      <c r="A71" s="64" t="s">
        <v>40</v>
      </c>
      <c r="B71" s="228" t="s">
        <v>87</v>
      </c>
      <c r="C71" s="306" t="s">
        <v>122</v>
      </c>
      <c r="D71" s="307"/>
      <c r="E71" s="307"/>
      <c r="F71" s="307"/>
      <c r="G71" s="307"/>
      <c r="H71" s="307"/>
      <c r="I71" s="308"/>
      <c r="J71" s="309"/>
      <c r="K71" s="310"/>
      <c r="L71" s="113" t="s">
        <v>155</v>
      </c>
      <c r="M71" s="98"/>
      <c r="N71" s="215">
        <f>J71*M71</f>
        <v>0</v>
      </c>
      <c r="O71" s="116"/>
    </row>
    <row r="72" spans="1:15" ht="18" customHeight="1">
      <c r="A72" s="65" t="s">
        <v>41</v>
      </c>
      <c r="B72" s="24" t="s">
        <v>71</v>
      </c>
      <c r="C72" s="311" t="s">
        <v>123</v>
      </c>
      <c r="D72" s="312"/>
      <c r="E72" s="312"/>
      <c r="F72" s="312"/>
      <c r="G72" s="312"/>
      <c r="H72" s="312"/>
      <c r="I72" s="313"/>
      <c r="J72" s="314"/>
      <c r="K72" s="315"/>
      <c r="L72" s="111" t="s">
        <v>28</v>
      </c>
      <c r="M72" s="83"/>
      <c r="N72" s="215">
        <f t="shared" ref="N72:N81" si="8">J72*M72</f>
        <v>0</v>
      </c>
      <c r="O72" s="86"/>
    </row>
    <row r="73" spans="1:15" ht="18" customHeight="1">
      <c r="A73" s="65" t="s">
        <v>43</v>
      </c>
      <c r="B73" s="264" t="s">
        <v>42</v>
      </c>
      <c r="C73" s="316" t="s">
        <v>181</v>
      </c>
      <c r="D73" s="312"/>
      <c r="E73" s="312"/>
      <c r="F73" s="312"/>
      <c r="G73" s="312"/>
      <c r="H73" s="312"/>
      <c r="I73" s="313"/>
      <c r="J73" s="314"/>
      <c r="K73" s="315"/>
      <c r="L73" s="111" t="s">
        <v>28</v>
      </c>
      <c r="M73" s="83"/>
      <c r="N73" s="237">
        <f t="shared" si="8"/>
        <v>0</v>
      </c>
      <c r="O73" s="86"/>
    </row>
    <row r="74" spans="1:15" ht="18" customHeight="1">
      <c r="A74" s="65" t="s">
        <v>46</v>
      </c>
      <c r="B74" s="265"/>
      <c r="C74" s="316" t="s">
        <v>182</v>
      </c>
      <c r="D74" s="312"/>
      <c r="E74" s="312"/>
      <c r="F74" s="312"/>
      <c r="G74" s="312"/>
      <c r="H74" s="312"/>
      <c r="I74" s="313"/>
      <c r="J74" s="314">
        <v>17</v>
      </c>
      <c r="K74" s="315"/>
      <c r="L74" s="111" t="s">
        <v>28</v>
      </c>
      <c r="M74" s="83">
        <v>800</v>
      </c>
      <c r="N74" s="202">
        <f t="shared" si="8"/>
        <v>13600</v>
      </c>
      <c r="O74" s="86"/>
    </row>
    <row r="75" spans="1:15" ht="18" customHeight="1">
      <c r="A75" s="65" t="s">
        <v>47</v>
      </c>
      <c r="B75" s="265"/>
      <c r="C75" s="316" t="s">
        <v>183</v>
      </c>
      <c r="D75" s="312"/>
      <c r="E75" s="312"/>
      <c r="F75" s="312"/>
      <c r="G75" s="312"/>
      <c r="H75" s="312"/>
      <c r="I75" s="313"/>
      <c r="J75" s="314"/>
      <c r="K75" s="315"/>
      <c r="L75" s="111" t="s">
        <v>28</v>
      </c>
      <c r="M75" s="83"/>
      <c r="N75" s="237">
        <f t="shared" si="8"/>
        <v>0</v>
      </c>
      <c r="O75" s="86"/>
    </row>
    <row r="76" spans="1:15" ht="18" customHeight="1">
      <c r="A76" s="65" t="s">
        <v>48</v>
      </c>
      <c r="B76" s="266"/>
      <c r="C76" s="316" t="s">
        <v>185</v>
      </c>
      <c r="D76" s="312"/>
      <c r="E76" s="312"/>
      <c r="F76" s="312"/>
      <c r="G76" s="312"/>
      <c r="H76" s="312"/>
      <c r="I76" s="313"/>
      <c r="J76" s="314">
        <v>1</v>
      </c>
      <c r="K76" s="315"/>
      <c r="L76" s="170" t="s">
        <v>184</v>
      </c>
      <c r="M76" s="171">
        <v>864</v>
      </c>
      <c r="N76" s="202">
        <f t="shared" si="8"/>
        <v>864</v>
      </c>
      <c r="O76" s="172"/>
    </row>
    <row r="77" spans="1:15" ht="18" customHeight="1">
      <c r="A77" s="65" t="s">
        <v>50</v>
      </c>
      <c r="B77" s="24" t="s">
        <v>49</v>
      </c>
      <c r="C77" s="311"/>
      <c r="D77" s="312"/>
      <c r="E77" s="312"/>
      <c r="F77" s="312"/>
      <c r="G77" s="312"/>
      <c r="H77" s="312"/>
      <c r="I77" s="313"/>
      <c r="J77" s="314"/>
      <c r="K77" s="315"/>
      <c r="L77" s="111" t="s">
        <v>45</v>
      </c>
      <c r="M77" s="83"/>
      <c r="N77" s="215">
        <f t="shared" si="8"/>
        <v>0</v>
      </c>
      <c r="O77" s="86"/>
    </row>
    <row r="78" spans="1:15" ht="18" customHeight="1">
      <c r="A78" s="65" t="s">
        <v>53</v>
      </c>
      <c r="B78" s="24" t="s">
        <v>51</v>
      </c>
      <c r="C78" s="311"/>
      <c r="D78" s="312"/>
      <c r="E78" s="312"/>
      <c r="F78" s="312"/>
      <c r="G78" s="312"/>
      <c r="H78" s="312"/>
      <c r="I78" s="313"/>
      <c r="J78" s="314"/>
      <c r="K78" s="315"/>
      <c r="L78" s="111" t="s">
        <v>52</v>
      </c>
      <c r="M78" s="83"/>
      <c r="N78" s="215">
        <f t="shared" si="8"/>
        <v>0</v>
      </c>
      <c r="O78" s="86"/>
    </row>
    <row r="79" spans="1:15" ht="18" customHeight="1">
      <c r="A79" s="65" t="s">
        <v>55</v>
      </c>
      <c r="B79" s="24" t="s">
        <v>54</v>
      </c>
      <c r="C79" s="311"/>
      <c r="D79" s="312"/>
      <c r="E79" s="312"/>
      <c r="F79" s="312"/>
      <c r="G79" s="312"/>
      <c r="H79" s="312"/>
      <c r="I79" s="313"/>
      <c r="J79" s="314"/>
      <c r="K79" s="315"/>
      <c r="L79" s="111" t="s">
        <v>52</v>
      </c>
      <c r="M79" s="83"/>
      <c r="N79" s="215">
        <f t="shared" si="8"/>
        <v>0</v>
      </c>
      <c r="O79" s="86"/>
    </row>
    <row r="80" spans="1:15" ht="18" customHeight="1">
      <c r="A80" s="65" t="s">
        <v>56</v>
      </c>
      <c r="B80" s="24" t="s">
        <v>44</v>
      </c>
      <c r="C80" s="311"/>
      <c r="D80" s="312"/>
      <c r="E80" s="312"/>
      <c r="F80" s="312"/>
      <c r="G80" s="312"/>
      <c r="H80" s="312"/>
      <c r="I80" s="313"/>
      <c r="J80" s="314"/>
      <c r="K80" s="315"/>
      <c r="L80" s="111" t="s">
        <v>45</v>
      </c>
      <c r="M80" s="83"/>
      <c r="N80" s="215">
        <f t="shared" si="8"/>
        <v>0</v>
      </c>
      <c r="O80" s="86"/>
    </row>
    <row r="81" spans="1:15" ht="18" customHeight="1">
      <c r="A81" s="66" t="s">
        <v>89</v>
      </c>
      <c r="B81" s="33" t="s">
        <v>72</v>
      </c>
      <c r="C81" s="346"/>
      <c r="D81" s="347"/>
      <c r="E81" s="347"/>
      <c r="F81" s="347"/>
      <c r="G81" s="347"/>
      <c r="H81" s="347"/>
      <c r="I81" s="348"/>
      <c r="J81" s="349"/>
      <c r="K81" s="350"/>
      <c r="L81" s="112" t="s">
        <v>83</v>
      </c>
      <c r="M81" s="117"/>
      <c r="N81" s="205">
        <f t="shared" si="8"/>
        <v>0</v>
      </c>
      <c r="O81" s="118"/>
    </row>
    <row r="82" spans="1:15" ht="18" customHeight="1" thickBot="1">
      <c r="A82" s="59" t="s">
        <v>108</v>
      </c>
      <c r="B82" s="60"/>
      <c r="C82" s="60"/>
      <c r="D82" s="60"/>
      <c r="E82" s="60"/>
      <c r="F82" s="60"/>
      <c r="G82" s="60"/>
      <c r="H82" s="60"/>
      <c r="I82" s="60"/>
      <c r="J82" s="26"/>
      <c r="K82" s="26"/>
      <c r="L82" s="26"/>
      <c r="M82" s="102"/>
      <c r="N82" s="206">
        <f>SUM(N71:N81)</f>
        <v>14464</v>
      </c>
      <c r="O82" s="103"/>
    </row>
    <row r="83" spans="1:15" ht="18" customHeight="1">
      <c r="A83" s="27" t="s">
        <v>148</v>
      </c>
      <c r="B83" s="221" t="s">
        <v>78</v>
      </c>
      <c r="C83" s="282" t="s">
        <v>75</v>
      </c>
      <c r="D83" s="268"/>
      <c r="E83" s="268"/>
      <c r="F83" s="268"/>
      <c r="G83" s="268"/>
      <c r="H83" s="268"/>
      <c r="I83" s="268"/>
      <c r="J83" s="221" t="s">
        <v>57</v>
      </c>
      <c r="K83" s="221" t="s">
        <v>58</v>
      </c>
      <c r="L83" s="222" t="s">
        <v>151</v>
      </c>
      <c r="M83" s="104" t="s">
        <v>94</v>
      </c>
      <c r="N83" s="207" t="s">
        <v>22</v>
      </c>
      <c r="O83" s="105" t="s">
        <v>0</v>
      </c>
    </row>
    <row r="84" spans="1:15" ht="18" customHeight="1">
      <c r="A84" s="55" t="s">
        <v>124</v>
      </c>
      <c r="B84" s="56" t="s">
        <v>146</v>
      </c>
      <c r="C84" s="56"/>
      <c r="D84" s="56"/>
      <c r="E84" s="56"/>
      <c r="F84" s="56"/>
      <c r="G84" s="56"/>
      <c r="H84" s="56"/>
      <c r="I84" s="56"/>
      <c r="J84" s="232"/>
      <c r="K84" s="232"/>
      <c r="L84" s="232"/>
      <c r="M84" s="95"/>
      <c r="N84" s="201"/>
      <c r="O84" s="96"/>
    </row>
    <row r="85" spans="1:15" ht="18" customHeight="1">
      <c r="A85" s="173" t="s">
        <v>59</v>
      </c>
      <c r="B85" s="37" t="s">
        <v>125</v>
      </c>
      <c r="C85" s="351" t="s">
        <v>187</v>
      </c>
      <c r="D85" s="344"/>
      <c r="E85" s="344"/>
      <c r="F85" s="344"/>
      <c r="G85" s="344"/>
      <c r="H85" s="344"/>
      <c r="I85" s="344"/>
      <c r="J85" s="223"/>
      <c r="K85" s="223">
        <v>1</v>
      </c>
      <c r="L85" s="235" t="s">
        <v>19</v>
      </c>
      <c r="M85" s="151"/>
      <c r="N85" s="236">
        <f>J85*K85*M85</f>
        <v>0</v>
      </c>
      <c r="O85" s="152"/>
    </row>
    <row r="86" spans="1:15" ht="18" customHeight="1">
      <c r="A86" s="173" t="s">
        <v>60</v>
      </c>
      <c r="B86" s="37" t="s">
        <v>92</v>
      </c>
      <c r="C86" s="344"/>
      <c r="D86" s="344"/>
      <c r="E86" s="344"/>
      <c r="F86" s="344"/>
      <c r="G86" s="344"/>
      <c r="H86" s="344"/>
      <c r="I86" s="344"/>
      <c r="J86" s="223"/>
      <c r="K86" s="223"/>
      <c r="L86" s="235" t="s">
        <v>19</v>
      </c>
      <c r="M86" s="151"/>
      <c r="N86" s="236">
        <f t="shared" ref="N86:N88" si="9">J86*K86*M86</f>
        <v>0</v>
      </c>
      <c r="O86" s="152"/>
    </row>
    <row r="87" spans="1:15" ht="18" customHeight="1">
      <c r="A87" s="173" t="s">
        <v>84</v>
      </c>
      <c r="B87" s="37" t="s">
        <v>90</v>
      </c>
      <c r="C87" s="344"/>
      <c r="D87" s="344"/>
      <c r="E87" s="344"/>
      <c r="F87" s="344"/>
      <c r="G87" s="344"/>
      <c r="H87" s="344"/>
      <c r="I87" s="344"/>
      <c r="J87" s="223"/>
      <c r="K87" s="223"/>
      <c r="L87" s="235" t="s">
        <v>19</v>
      </c>
      <c r="M87" s="151"/>
      <c r="N87" s="236">
        <f t="shared" si="9"/>
        <v>0</v>
      </c>
      <c r="O87" s="152"/>
    </row>
    <row r="88" spans="1:15" ht="18" customHeight="1">
      <c r="A88" s="173" t="s">
        <v>91</v>
      </c>
      <c r="B88" s="37" t="s">
        <v>73</v>
      </c>
      <c r="C88" s="345" t="s">
        <v>188</v>
      </c>
      <c r="D88" s="344"/>
      <c r="E88" s="344"/>
      <c r="F88" s="344"/>
      <c r="G88" s="344"/>
      <c r="H88" s="344"/>
      <c r="I88" s="344"/>
      <c r="J88" s="223"/>
      <c r="K88" s="223">
        <v>1</v>
      </c>
      <c r="L88" s="235" t="s">
        <v>19</v>
      </c>
      <c r="M88" s="151"/>
      <c r="N88" s="236">
        <f t="shared" si="9"/>
        <v>0</v>
      </c>
      <c r="O88" s="152"/>
    </row>
    <row r="89" spans="1:15" ht="18" customHeight="1">
      <c r="A89" s="61" t="s">
        <v>108</v>
      </c>
      <c r="B89" s="62"/>
      <c r="C89" s="62"/>
      <c r="D89" s="62"/>
      <c r="E89" s="62"/>
      <c r="F89" s="62"/>
      <c r="G89" s="62"/>
      <c r="H89" s="62"/>
      <c r="I89" s="62"/>
      <c r="J89" s="28"/>
      <c r="K89" s="28"/>
      <c r="L89" s="28"/>
      <c r="M89" s="106"/>
      <c r="N89" s="208">
        <f>SUM(N85:N88)</f>
        <v>0</v>
      </c>
      <c r="O89" s="107"/>
    </row>
    <row r="90" spans="1:15" ht="18" customHeight="1" thickBot="1">
      <c r="A90" s="67" t="s">
        <v>126</v>
      </c>
      <c r="B90" s="68"/>
      <c r="C90" s="68"/>
      <c r="D90" s="68"/>
      <c r="E90" s="68"/>
      <c r="F90" s="68"/>
      <c r="G90" s="68"/>
      <c r="H90" s="68"/>
      <c r="I90" s="68"/>
      <c r="J90" s="35"/>
      <c r="K90" s="35"/>
      <c r="L90" s="35"/>
      <c r="M90" s="119"/>
      <c r="N90" s="216">
        <f>SUM(N34,N45,N68,N82,N89)</f>
        <v>47114</v>
      </c>
      <c r="O90" s="120"/>
    </row>
    <row r="91" spans="1:15" ht="18" customHeight="1">
      <c r="A91" s="27" t="s">
        <v>148</v>
      </c>
      <c r="B91" s="221" t="s">
        <v>78</v>
      </c>
      <c r="C91" s="282" t="s">
        <v>75</v>
      </c>
      <c r="D91" s="268"/>
      <c r="E91" s="268"/>
      <c r="F91" s="268"/>
      <c r="G91" s="268"/>
      <c r="H91" s="268"/>
      <c r="I91" s="268"/>
      <c r="J91" s="305" t="s">
        <v>76</v>
      </c>
      <c r="K91" s="282"/>
      <c r="L91" s="222" t="s">
        <v>151</v>
      </c>
      <c r="M91" s="104" t="s">
        <v>94</v>
      </c>
      <c r="N91" s="207" t="s">
        <v>22</v>
      </c>
      <c r="O91" s="105" t="s">
        <v>0</v>
      </c>
    </row>
    <row r="92" spans="1:15" ht="18" customHeight="1">
      <c r="A92" s="36" t="s">
        <v>127</v>
      </c>
      <c r="B92" s="56" t="s">
        <v>61</v>
      </c>
      <c r="C92" s="56"/>
      <c r="D92" s="56"/>
      <c r="E92" s="56"/>
      <c r="F92" s="56"/>
      <c r="G92" s="56"/>
      <c r="H92" s="56"/>
      <c r="I92" s="56"/>
      <c r="J92" s="232"/>
      <c r="K92" s="232"/>
      <c r="L92" s="232"/>
      <c r="M92" s="95"/>
      <c r="N92" s="201"/>
      <c r="O92" s="96"/>
    </row>
    <row r="93" spans="1:15" ht="18" customHeight="1">
      <c r="A93" s="2" t="s">
        <v>62</v>
      </c>
      <c r="B93" s="37" t="s">
        <v>61</v>
      </c>
      <c r="C93" s="332" t="s">
        <v>128</v>
      </c>
      <c r="D93" s="333"/>
      <c r="E93" s="333"/>
      <c r="F93" s="333"/>
      <c r="G93" s="333"/>
      <c r="H93" s="333"/>
      <c r="I93" s="334"/>
      <c r="J93" s="329">
        <f>N90</f>
        <v>47114</v>
      </c>
      <c r="K93" s="330"/>
      <c r="L93" s="121"/>
      <c r="M93" s="122">
        <v>0.08</v>
      </c>
      <c r="N93" s="205">
        <f>J93*M93</f>
        <v>3769.12</v>
      </c>
      <c r="O93" s="123"/>
    </row>
    <row r="94" spans="1:15" ht="18" customHeight="1" thickBot="1">
      <c r="A94" s="69" t="s">
        <v>108</v>
      </c>
      <c r="B94" s="70"/>
      <c r="C94" s="70"/>
      <c r="D94" s="70"/>
      <c r="E94" s="70"/>
      <c r="F94" s="70"/>
      <c r="G94" s="70"/>
      <c r="H94" s="70"/>
      <c r="I94" s="70"/>
      <c r="J94" s="38"/>
      <c r="K94" s="38"/>
      <c r="L94" s="38"/>
      <c r="M94" s="124"/>
      <c r="N94" s="217">
        <f>SUM(N93:N93)</f>
        <v>3769.12</v>
      </c>
      <c r="O94" s="125"/>
    </row>
    <row r="95" spans="1:15" ht="18" customHeight="1">
      <c r="A95" s="27" t="s">
        <v>148</v>
      </c>
      <c r="B95" s="221" t="s">
        <v>78</v>
      </c>
      <c r="C95" s="282" t="s">
        <v>75</v>
      </c>
      <c r="D95" s="268"/>
      <c r="E95" s="268"/>
      <c r="F95" s="268"/>
      <c r="G95" s="268"/>
      <c r="H95" s="268"/>
      <c r="I95" s="268"/>
      <c r="J95" s="221" t="s">
        <v>57</v>
      </c>
      <c r="K95" s="221" t="s">
        <v>58</v>
      </c>
      <c r="L95" s="222" t="s">
        <v>151</v>
      </c>
      <c r="M95" s="104" t="s">
        <v>94</v>
      </c>
      <c r="N95" s="207" t="s">
        <v>22</v>
      </c>
      <c r="O95" s="105" t="s">
        <v>0</v>
      </c>
    </row>
    <row r="96" spans="1:15" ht="18" customHeight="1">
      <c r="A96" s="36" t="s">
        <v>129</v>
      </c>
      <c r="B96" s="56" t="s">
        <v>130</v>
      </c>
      <c r="C96" s="56"/>
      <c r="D96" s="56"/>
      <c r="E96" s="56"/>
      <c r="F96" s="56"/>
      <c r="G96" s="56"/>
      <c r="H96" s="56"/>
      <c r="I96" s="56"/>
      <c r="J96" s="232"/>
      <c r="K96" s="232"/>
      <c r="L96" s="232"/>
      <c r="M96" s="95"/>
      <c r="N96" s="201"/>
      <c r="O96" s="96"/>
    </row>
    <row r="97" spans="1:15" ht="18" customHeight="1">
      <c r="A97" s="2" t="s">
        <v>63</v>
      </c>
      <c r="B97" s="37" t="s">
        <v>131</v>
      </c>
      <c r="C97" s="332" t="s">
        <v>64</v>
      </c>
      <c r="D97" s="333"/>
      <c r="E97" s="333"/>
      <c r="F97" s="333"/>
      <c r="G97" s="333"/>
      <c r="H97" s="333"/>
      <c r="I97" s="334"/>
      <c r="J97" s="223">
        <v>0</v>
      </c>
      <c r="K97" s="223">
        <v>0</v>
      </c>
      <c r="L97" s="121" t="s">
        <v>19</v>
      </c>
      <c r="M97" s="126">
        <v>0</v>
      </c>
      <c r="N97" s="236">
        <f>J97*K97*M97</f>
        <v>0</v>
      </c>
      <c r="O97" s="169" t="s">
        <v>180</v>
      </c>
    </row>
    <row r="98" spans="1:15" ht="18" customHeight="1" thickBot="1">
      <c r="A98" s="69" t="s">
        <v>108</v>
      </c>
      <c r="B98" s="70"/>
      <c r="C98" s="70"/>
      <c r="D98" s="70"/>
      <c r="E98" s="70"/>
      <c r="F98" s="70"/>
      <c r="G98" s="70"/>
      <c r="H98" s="70"/>
      <c r="I98" s="70"/>
      <c r="J98" s="38"/>
      <c r="K98" s="38"/>
      <c r="L98" s="38"/>
      <c r="M98" s="124"/>
      <c r="N98" s="217">
        <f>SUM(N97:N97)</f>
        <v>0</v>
      </c>
      <c r="O98" s="125"/>
    </row>
    <row r="99" spans="1:15" ht="18" customHeight="1">
      <c r="A99" s="27" t="s">
        <v>148</v>
      </c>
      <c r="B99" s="221" t="s">
        <v>78</v>
      </c>
      <c r="C99" s="305" t="s">
        <v>75</v>
      </c>
      <c r="D99" s="335"/>
      <c r="E99" s="335"/>
      <c r="F99" s="335"/>
      <c r="G99" s="282"/>
      <c r="H99" s="221" t="s">
        <v>132</v>
      </c>
      <c r="I99" s="221" t="s">
        <v>133</v>
      </c>
      <c r="J99" s="305" t="s">
        <v>57</v>
      </c>
      <c r="K99" s="282"/>
      <c r="L99" s="222" t="s">
        <v>151</v>
      </c>
      <c r="M99" s="104" t="s">
        <v>94</v>
      </c>
      <c r="N99" s="207" t="s">
        <v>22</v>
      </c>
      <c r="O99" s="105" t="s">
        <v>0</v>
      </c>
    </row>
    <row r="100" spans="1:15" ht="18" customHeight="1">
      <c r="A100" s="55" t="s">
        <v>65</v>
      </c>
      <c r="B100" s="56" t="s">
        <v>66</v>
      </c>
      <c r="C100" s="56"/>
      <c r="D100" s="56"/>
      <c r="E100" s="56"/>
      <c r="F100" s="56"/>
      <c r="G100" s="56"/>
      <c r="H100" s="56"/>
      <c r="I100" s="56"/>
      <c r="J100" s="232"/>
      <c r="K100" s="232"/>
      <c r="L100" s="232"/>
      <c r="M100" s="95"/>
      <c r="N100" s="201"/>
      <c r="O100" s="96"/>
    </row>
    <row r="101" spans="1:15" ht="18" customHeight="1">
      <c r="A101" s="226" t="s">
        <v>67</v>
      </c>
      <c r="B101" s="40" t="s">
        <v>134</v>
      </c>
      <c r="C101" s="336" t="s">
        <v>173</v>
      </c>
      <c r="D101" s="337"/>
      <c r="E101" s="337"/>
      <c r="F101" s="337"/>
      <c r="G101" s="337"/>
      <c r="H101" s="63" t="s">
        <v>158</v>
      </c>
      <c r="I101" s="63" t="s">
        <v>159</v>
      </c>
      <c r="J101" s="338">
        <v>36</v>
      </c>
      <c r="K101" s="338"/>
      <c r="L101" s="81" t="s">
        <v>77</v>
      </c>
      <c r="M101" s="115">
        <f>41057/36</f>
        <v>1140.4722222222222</v>
      </c>
      <c r="N101" s="242">
        <f>J101*M101</f>
        <v>41057</v>
      </c>
      <c r="O101" s="116" t="s">
        <v>163</v>
      </c>
    </row>
    <row r="102" spans="1:15" ht="18" customHeight="1">
      <c r="A102" s="227" t="s">
        <v>136</v>
      </c>
      <c r="B102" s="34" t="s">
        <v>137</v>
      </c>
      <c r="C102" s="324" t="s">
        <v>135</v>
      </c>
      <c r="D102" s="324"/>
      <c r="E102" s="324"/>
      <c r="F102" s="324"/>
      <c r="G102" s="324"/>
      <c r="H102" s="58"/>
      <c r="I102" s="58"/>
      <c r="J102" s="331"/>
      <c r="K102" s="331"/>
      <c r="L102" s="82" t="s">
        <v>77</v>
      </c>
      <c r="M102" s="83"/>
      <c r="N102" s="197">
        <f t="shared" ref="N102:N104" si="10">J102*M102</f>
        <v>0</v>
      </c>
      <c r="O102" s="86"/>
    </row>
    <row r="103" spans="1:15" ht="18" customHeight="1">
      <c r="A103" s="227" t="s">
        <v>138</v>
      </c>
      <c r="B103" s="34" t="s">
        <v>139</v>
      </c>
      <c r="C103" s="324" t="s">
        <v>135</v>
      </c>
      <c r="D103" s="324"/>
      <c r="E103" s="324"/>
      <c r="F103" s="324"/>
      <c r="G103" s="324"/>
      <c r="H103" s="58"/>
      <c r="I103" s="58"/>
      <c r="J103" s="331"/>
      <c r="K103" s="331"/>
      <c r="L103" s="82" t="s">
        <v>77</v>
      </c>
      <c r="M103" s="83"/>
      <c r="N103" s="197">
        <f t="shared" si="10"/>
        <v>0</v>
      </c>
      <c r="O103" s="86"/>
    </row>
    <row r="104" spans="1:15" ht="18" customHeight="1">
      <c r="A104" s="227" t="s">
        <v>140</v>
      </c>
      <c r="B104" s="34" t="s">
        <v>141</v>
      </c>
      <c r="C104" s="324" t="s">
        <v>135</v>
      </c>
      <c r="D104" s="324"/>
      <c r="E104" s="324"/>
      <c r="F104" s="324"/>
      <c r="G104" s="324"/>
      <c r="H104" s="58"/>
      <c r="I104" s="58"/>
      <c r="J104" s="331"/>
      <c r="K104" s="331"/>
      <c r="L104" s="82" t="s">
        <v>77</v>
      </c>
      <c r="M104" s="83"/>
      <c r="N104" s="197">
        <f t="shared" si="10"/>
        <v>0</v>
      </c>
      <c r="O104" s="86"/>
    </row>
    <row r="105" spans="1:15" ht="18" customHeight="1">
      <c r="A105" s="230"/>
      <c r="B105" s="41" t="s">
        <v>61</v>
      </c>
      <c r="C105" s="343" t="s">
        <v>142</v>
      </c>
      <c r="D105" s="343"/>
      <c r="E105" s="343"/>
      <c r="F105" s="343"/>
      <c r="G105" s="343"/>
      <c r="H105" s="343"/>
      <c r="I105" s="343"/>
      <c r="J105" s="343"/>
      <c r="K105" s="343"/>
      <c r="L105" s="343"/>
      <c r="M105" s="127">
        <v>0.03</v>
      </c>
      <c r="N105" s="240">
        <f>SUM(N101,N104)*M105</f>
        <v>1231.71</v>
      </c>
      <c r="O105" s="101"/>
    </row>
    <row r="106" spans="1:15" ht="18" customHeight="1" thickBot="1">
      <c r="A106" s="69" t="s">
        <v>108</v>
      </c>
      <c r="B106" s="70"/>
      <c r="C106" s="70"/>
      <c r="D106" s="70"/>
      <c r="E106" s="70"/>
      <c r="F106" s="70"/>
      <c r="G106" s="70"/>
      <c r="H106" s="70"/>
      <c r="I106" s="70"/>
      <c r="J106" s="38"/>
      <c r="K106" s="38"/>
      <c r="L106" s="38"/>
      <c r="M106" s="124"/>
      <c r="N106" s="217">
        <f>SUM(N101:N105)</f>
        <v>42288.71</v>
      </c>
      <c r="O106" s="125"/>
    </row>
    <row r="107" spans="1:15" ht="18" customHeight="1">
      <c r="A107" s="27" t="s">
        <v>148</v>
      </c>
      <c r="B107" s="221" t="s">
        <v>78</v>
      </c>
      <c r="C107" s="282" t="s">
        <v>75</v>
      </c>
      <c r="D107" s="268"/>
      <c r="E107" s="268"/>
      <c r="F107" s="268"/>
      <c r="G107" s="268"/>
      <c r="H107" s="268"/>
      <c r="I107" s="268"/>
      <c r="J107" s="305" t="s">
        <v>76</v>
      </c>
      <c r="K107" s="282"/>
      <c r="L107" s="222" t="s">
        <v>151</v>
      </c>
      <c r="M107" s="104" t="s">
        <v>94</v>
      </c>
      <c r="N107" s="207" t="s">
        <v>22</v>
      </c>
      <c r="O107" s="105" t="s">
        <v>0</v>
      </c>
    </row>
    <row r="108" spans="1:15" ht="18" customHeight="1">
      <c r="A108" s="36" t="s">
        <v>68</v>
      </c>
      <c r="B108" s="56" t="s">
        <v>69</v>
      </c>
      <c r="C108" s="56"/>
      <c r="D108" s="56"/>
      <c r="E108" s="56"/>
      <c r="F108" s="56"/>
      <c r="G108" s="56"/>
      <c r="H108" s="56"/>
      <c r="I108" s="56"/>
      <c r="J108" s="232"/>
      <c r="K108" s="232"/>
      <c r="L108" s="232"/>
      <c r="M108" s="95"/>
      <c r="N108" s="201"/>
      <c r="O108" s="96"/>
    </row>
    <row r="109" spans="1:15" ht="18" customHeight="1">
      <c r="A109" s="2" t="s">
        <v>70</v>
      </c>
      <c r="B109" s="37" t="s">
        <v>69</v>
      </c>
      <c r="C109" s="326"/>
      <c r="D109" s="327"/>
      <c r="E109" s="327"/>
      <c r="F109" s="327"/>
      <c r="G109" s="327"/>
      <c r="H109" s="327"/>
      <c r="I109" s="328"/>
      <c r="J109" s="329">
        <f>SUM(N90,N94,N98,N106)</f>
        <v>93171.83</v>
      </c>
      <c r="K109" s="330"/>
      <c r="L109" s="121"/>
      <c r="M109" s="122">
        <v>0.06</v>
      </c>
      <c r="N109" s="205">
        <f>J109*M109</f>
        <v>5590.3098</v>
      </c>
      <c r="O109" s="123"/>
    </row>
    <row r="110" spans="1:15" ht="18" customHeight="1">
      <c r="A110" s="67" t="s">
        <v>108</v>
      </c>
      <c r="B110" s="68"/>
      <c r="C110" s="68"/>
      <c r="D110" s="68"/>
      <c r="E110" s="68"/>
      <c r="F110" s="68"/>
      <c r="G110" s="68"/>
      <c r="H110" s="68"/>
      <c r="I110" s="68"/>
      <c r="J110" s="35"/>
      <c r="K110" s="35"/>
      <c r="L110" s="35"/>
      <c r="M110" s="119"/>
      <c r="N110" s="216">
        <f>SUM(N109,J109)</f>
        <v>98762.139800000004</v>
      </c>
      <c r="O110" s="120"/>
    </row>
    <row r="111" spans="1:15" ht="18" customHeight="1" thickBot="1">
      <c r="A111" s="53"/>
      <c r="B111" s="54" t="s">
        <v>145</v>
      </c>
      <c r="C111" s="54"/>
      <c r="D111" s="54"/>
      <c r="E111" s="54"/>
      <c r="F111" s="54"/>
      <c r="G111" s="54"/>
      <c r="H111" s="54"/>
      <c r="I111" s="54"/>
      <c r="J111" s="19"/>
      <c r="K111" s="19"/>
      <c r="L111" s="19"/>
      <c r="M111" s="128"/>
      <c r="N111" s="219"/>
      <c r="O111" s="129"/>
    </row>
    <row r="112" spans="1:15" ht="18" customHeight="1"/>
  </sheetData>
  <mergeCells count="118">
    <mergeCell ref="C109:I109"/>
    <mergeCell ref="J109:K109"/>
    <mergeCell ref="C103:G103"/>
    <mergeCell ref="J103:K103"/>
    <mergeCell ref="C104:G104"/>
    <mergeCell ref="J104:K104"/>
    <mergeCell ref="C105:L105"/>
    <mergeCell ref="C107:I107"/>
    <mergeCell ref="J107:K107"/>
    <mergeCell ref="C97:I97"/>
    <mergeCell ref="C99:G99"/>
    <mergeCell ref="J99:K99"/>
    <mergeCell ref="C101:G101"/>
    <mergeCell ref="J101:K101"/>
    <mergeCell ref="C102:G102"/>
    <mergeCell ref="J102:K102"/>
    <mergeCell ref="C88:I88"/>
    <mergeCell ref="C91:I91"/>
    <mergeCell ref="J91:K91"/>
    <mergeCell ref="C93:I93"/>
    <mergeCell ref="J93:K93"/>
    <mergeCell ref="C95:I95"/>
    <mergeCell ref="C83:I83"/>
    <mergeCell ref="C85:I85"/>
    <mergeCell ref="C86:I86"/>
    <mergeCell ref="C87:I87"/>
    <mergeCell ref="C78:I78"/>
    <mergeCell ref="J78:K78"/>
    <mergeCell ref="C79:I79"/>
    <mergeCell ref="J79:K79"/>
    <mergeCell ref="C80:I80"/>
    <mergeCell ref="J80:K80"/>
    <mergeCell ref="C77:I77"/>
    <mergeCell ref="J77:K77"/>
    <mergeCell ref="J69:K69"/>
    <mergeCell ref="C71:I71"/>
    <mergeCell ref="J71:K71"/>
    <mergeCell ref="C72:I72"/>
    <mergeCell ref="J72:K72"/>
    <mergeCell ref="C81:I81"/>
    <mergeCell ref="J81:K81"/>
    <mergeCell ref="B73:B76"/>
    <mergeCell ref="C73:I73"/>
    <mergeCell ref="J73:K73"/>
    <mergeCell ref="C74:I74"/>
    <mergeCell ref="J74:K74"/>
    <mergeCell ref="A65:A67"/>
    <mergeCell ref="B65:B67"/>
    <mergeCell ref="C65:G65"/>
    <mergeCell ref="C66:G66"/>
    <mergeCell ref="C67:G67"/>
    <mergeCell ref="C69:I69"/>
    <mergeCell ref="C75:I75"/>
    <mergeCell ref="J75:K75"/>
    <mergeCell ref="C76:I76"/>
    <mergeCell ref="J76:K76"/>
    <mergeCell ref="A60:A64"/>
    <mergeCell ref="B60:B64"/>
    <mergeCell ref="C60:I60"/>
    <mergeCell ref="C61:I61"/>
    <mergeCell ref="C62:I62"/>
    <mergeCell ref="C63:I63"/>
    <mergeCell ref="C64:I64"/>
    <mergeCell ref="A53:A59"/>
    <mergeCell ref="B53:B59"/>
    <mergeCell ref="C53:I53"/>
    <mergeCell ref="C54:I54"/>
    <mergeCell ref="C55:I55"/>
    <mergeCell ref="C56:I56"/>
    <mergeCell ref="C57:I57"/>
    <mergeCell ref="C58:I58"/>
    <mergeCell ref="C59:I59"/>
    <mergeCell ref="C35:I35"/>
    <mergeCell ref="C46:I46"/>
    <mergeCell ref="A48:A52"/>
    <mergeCell ref="B48:B52"/>
    <mergeCell ref="C48:I48"/>
    <mergeCell ref="C49:I49"/>
    <mergeCell ref="C50:I50"/>
    <mergeCell ref="C51:I51"/>
    <mergeCell ref="C52:I52"/>
    <mergeCell ref="C27:I27"/>
    <mergeCell ref="A28:A33"/>
    <mergeCell ref="C28:I28"/>
    <mergeCell ref="C29:I29"/>
    <mergeCell ref="C30:I30"/>
    <mergeCell ref="C31:I31"/>
    <mergeCell ref="C32:I32"/>
    <mergeCell ref="C33:I33"/>
    <mergeCell ref="A15:A17"/>
    <mergeCell ref="B15:B17"/>
    <mergeCell ref="A20:A21"/>
    <mergeCell ref="B20:B21"/>
    <mergeCell ref="A22:A27"/>
    <mergeCell ref="C22:I22"/>
    <mergeCell ref="C23:I23"/>
    <mergeCell ref="C24:I24"/>
    <mergeCell ref="C25:I25"/>
    <mergeCell ref="C26:I26"/>
    <mergeCell ref="C8:I8"/>
    <mergeCell ref="A10:A14"/>
    <mergeCell ref="B10:B14"/>
    <mergeCell ref="A3:B3"/>
    <mergeCell ref="I3:J3"/>
    <mergeCell ref="L3:M3"/>
    <mergeCell ref="N3:O3"/>
    <mergeCell ref="A4:B4"/>
    <mergeCell ref="L4:M4"/>
    <mergeCell ref="N4:O4"/>
    <mergeCell ref="A1:O1"/>
    <mergeCell ref="A2:B2"/>
    <mergeCell ref="C2:E2"/>
    <mergeCell ref="I2:J2"/>
    <mergeCell ref="L2:M2"/>
    <mergeCell ref="N2:O2"/>
    <mergeCell ref="B6:O6"/>
    <mergeCell ref="A7:L7"/>
    <mergeCell ref="M7:O7"/>
  </mergeCells>
  <phoneticPr fontId="26" type="noConversion"/>
  <dataValidations count="2">
    <dataValidation type="list" allowBlank="1" showInputMessage="1" showErrorMessage="1" sqref="C3:E3">
      <formula1>"国内会议,国际会议"</formula1>
    </dataValidation>
    <dataValidation type="list" allowBlank="1" showInputMessage="1" showErrorMessage="1" sqref="H65:H67 H37:H44 C37:C44 D10:D21 H101:I104 F19:F21 F13:F14 D39:D44 F39:F44">
      <formula1>#REF!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113"/>
  <sheetViews>
    <sheetView workbookViewId="0">
      <selection sqref="A1:O1"/>
    </sheetView>
  </sheetViews>
  <sheetFormatPr defaultColWidth="9.15234375" defaultRowHeight="11.6"/>
  <cols>
    <col min="1" max="1" width="4.69140625" style="4" customWidth="1"/>
    <col min="2" max="2" width="19.53515625" style="4" customWidth="1"/>
    <col min="3" max="3" width="14.69140625" style="4" customWidth="1"/>
    <col min="4" max="4" width="4.3046875" style="4" customWidth="1"/>
    <col min="5" max="5" width="6.15234375" style="4" customWidth="1"/>
    <col min="6" max="8" width="4.3046875" style="4" customWidth="1"/>
    <col min="9" max="9" width="13.15234375" style="4" customWidth="1"/>
    <col min="10" max="10" width="8.07421875" style="233" customWidth="1"/>
    <col min="11" max="11" width="5.3046875" style="233" customWidth="1"/>
    <col min="12" max="12" width="7.4609375" style="233" customWidth="1"/>
    <col min="13" max="13" width="9.3828125" style="4" customWidth="1"/>
    <col min="14" max="14" width="12.765625" style="220" customWidth="1"/>
    <col min="15" max="15" width="23.3828125" style="4" customWidth="1"/>
    <col min="16" max="16384" width="9.15234375" style="4"/>
  </cols>
  <sheetData>
    <row r="1" spans="1:17" s="1" customFormat="1" ht="42.75" customHeight="1">
      <c r="A1" s="363" t="s">
        <v>235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</row>
    <row r="2" spans="1:17" s="44" customFormat="1" ht="28.5" customHeight="1" thickBot="1">
      <c r="A2" s="341" t="s">
        <v>147</v>
      </c>
      <c r="B2" s="341"/>
      <c r="C2" s="342" t="s">
        <v>175</v>
      </c>
      <c r="D2" s="342"/>
      <c r="E2" s="342"/>
      <c r="F2" s="42" t="s">
        <v>144</v>
      </c>
      <c r="G2" s="45"/>
      <c r="H2" s="45"/>
      <c r="I2" s="355" t="s">
        <v>166</v>
      </c>
      <c r="J2" s="355"/>
      <c r="K2" s="43"/>
      <c r="L2" s="356" t="s">
        <v>1</v>
      </c>
      <c r="M2" s="356"/>
      <c r="N2" s="352" t="s">
        <v>176</v>
      </c>
      <c r="O2" s="352"/>
    </row>
    <row r="3" spans="1:17" s="44" customFormat="1" ht="15" customHeight="1" thickBot="1">
      <c r="A3" s="341" t="s">
        <v>2</v>
      </c>
      <c r="B3" s="341"/>
      <c r="C3" s="130" t="s">
        <v>161</v>
      </c>
      <c r="D3" s="130"/>
      <c r="E3" s="130"/>
      <c r="F3" s="42" t="s">
        <v>143</v>
      </c>
      <c r="G3" s="45"/>
      <c r="H3" s="45"/>
      <c r="I3" s="355">
        <v>540</v>
      </c>
      <c r="J3" s="355"/>
      <c r="K3" s="43"/>
      <c r="L3" s="356" t="s">
        <v>3</v>
      </c>
      <c r="M3" s="356"/>
      <c r="N3" s="352" t="s">
        <v>177</v>
      </c>
      <c r="O3" s="352"/>
      <c r="Q3" s="133"/>
    </row>
    <row r="4" spans="1:17" s="44" customFormat="1" ht="15" customHeight="1" thickBot="1">
      <c r="A4" s="341" t="s">
        <v>4</v>
      </c>
      <c r="B4" s="341"/>
      <c r="C4" s="131" t="s">
        <v>165</v>
      </c>
      <c r="D4" s="131"/>
      <c r="E4" s="131"/>
      <c r="F4" s="46"/>
      <c r="G4" s="45"/>
      <c r="H4" s="47"/>
      <c r="I4" s="47"/>
      <c r="J4" s="47"/>
      <c r="K4" s="47"/>
      <c r="L4" s="356" t="s">
        <v>5</v>
      </c>
      <c r="M4" s="356"/>
      <c r="N4" s="353">
        <v>43028</v>
      </c>
      <c r="O4" s="352"/>
    </row>
    <row r="5" spans="1:17" ht="10" customHeight="1" thickBot="1">
      <c r="A5" s="48"/>
      <c r="B5" s="48"/>
      <c r="C5" s="48"/>
      <c r="D5" s="48"/>
      <c r="E5" s="48"/>
      <c r="F5" s="48"/>
      <c r="G5" s="132"/>
      <c r="H5" s="48"/>
      <c r="I5" s="48"/>
      <c r="M5" s="48"/>
      <c r="N5" s="192"/>
      <c r="O5" s="48"/>
    </row>
    <row r="6" spans="1:17" ht="48" customHeight="1" thickTop="1" thickBot="1">
      <c r="A6" s="49" t="s">
        <v>6</v>
      </c>
      <c r="B6" s="339" t="s">
        <v>80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40"/>
    </row>
    <row r="7" spans="1:17" ht="18" customHeight="1">
      <c r="A7" s="267" t="s">
        <v>78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 t="s">
        <v>93</v>
      </c>
      <c r="N7" s="268"/>
      <c r="O7" s="269"/>
    </row>
    <row r="8" spans="1:17" ht="18" customHeight="1">
      <c r="A8" s="6" t="s">
        <v>148</v>
      </c>
      <c r="B8" s="234" t="s">
        <v>78</v>
      </c>
      <c r="C8" s="270" t="s">
        <v>75</v>
      </c>
      <c r="D8" s="271"/>
      <c r="E8" s="271"/>
      <c r="F8" s="271"/>
      <c r="G8" s="271"/>
      <c r="H8" s="271"/>
      <c r="I8" s="271"/>
      <c r="J8" s="234" t="s">
        <v>149</v>
      </c>
      <c r="K8" s="234" t="s">
        <v>150</v>
      </c>
      <c r="L8" s="234" t="s">
        <v>151</v>
      </c>
      <c r="M8" s="234" t="s">
        <v>94</v>
      </c>
      <c r="N8" s="193" t="s">
        <v>74</v>
      </c>
      <c r="O8" s="7" t="s">
        <v>0</v>
      </c>
    </row>
    <row r="9" spans="1:17" s="8" customFormat="1" ht="18" customHeight="1">
      <c r="A9" s="50" t="s">
        <v>7</v>
      </c>
      <c r="B9" s="51" t="s">
        <v>95</v>
      </c>
      <c r="C9" s="156"/>
      <c r="D9" s="9"/>
      <c r="E9" s="9"/>
      <c r="F9" s="9"/>
      <c r="G9" s="9"/>
      <c r="H9" s="9"/>
      <c r="I9" s="9"/>
      <c r="J9" s="9"/>
      <c r="K9" s="9"/>
      <c r="L9" s="9"/>
      <c r="M9" s="9"/>
      <c r="N9" s="194"/>
      <c r="O9" s="52"/>
    </row>
    <row r="10" spans="1:17" ht="18" customHeight="1">
      <c r="A10" s="272" t="s">
        <v>8</v>
      </c>
      <c r="B10" s="262" t="s">
        <v>199</v>
      </c>
      <c r="C10" s="149" t="s">
        <v>178</v>
      </c>
      <c r="D10" s="148">
        <v>11</v>
      </c>
      <c r="E10" s="149" t="s">
        <v>97</v>
      </c>
      <c r="F10" s="148">
        <v>2</v>
      </c>
      <c r="G10" s="149" t="s">
        <v>98</v>
      </c>
      <c r="H10" s="148">
        <v>1</v>
      </c>
      <c r="I10" s="149" t="s">
        <v>99</v>
      </c>
      <c r="J10" s="241">
        <v>81.5</v>
      </c>
      <c r="K10" s="149">
        <v>1</v>
      </c>
      <c r="L10" s="235" t="s">
        <v>79</v>
      </c>
      <c r="M10" s="151">
        <v>420</v>
      </c>
      <c r="N10" s="195">
        <f>J10*K10*M10</f>
        <v>34230</v>
      </c>
      <c r="O10" s="163" t="s">
        <v>179</v>
      </c>
    </row>
    <row r="11" spans="1:17" ht="18" customHeight="1">
      <c r="A11" s="272"/>
      <c r="B11" s="263"/>
      <c r="C11" s="149" t="s">
        <v>178</v>
      </c>
      <c r="D11" s="148">
        <v>11</v>
      </c>
      <c r="E11" s="149" t="s">
        <v>97</v>
      </c>
      <c r="F11" s="148">
        <v>3</v>
      </c>
      <c r="G11" s="149" t="s">
        <v>98</v>
      </c>
      <c r="H11" s="148">
        <v>1</v>
      </c>
      <c r="I11" s="149" t="s">
        <v>99</v>
      </c>
      <c r="J11" s="241">
        <v>74.5</v>
      </c>
      <c r="K11" s="149">
        <v>1</v>
      </c>
      <c r="L11" s="235" t="s">
        <v>79</v>
      </c>
      <c r="M11" s="151">
        <v>420</v>
      </c>
      <c r="N11" s="195">
        <f t="shared" ref="N11:N14" si="0">J11*K11*M11</f>
        <v>31290</v>
      </c>
      <c r="O11" s="163" t="s">
        <v>179</v>
      </c>
    </row>
    <row r="12" spans="1:17" ht="18" customHeight="1">
      <c r="A12" s="272"/>
      <c r="B12" s="263"/>
      <c r="C12" s="149" t="s">
        <v>178</v>
      </c>
      <c r="D12" s="148">
        <v>11</v>
      </c>
      <c r="E12" s="149" t="s">
        <v>97</v>
      </c>
      <c r="F12" s="148">
        <v>4</v>
      </c>
      <c r="G12" s="149" t="s">
        <v>98</v>
      </c>
      <c r="H12" s="148">
        <v>1</v>
      </c>
      <c r="I12" s="149" t="s">
        <v>99</v>
      </c>
      <c r="J12" s="241">
        <v>51.5</v>
      </c>
      <c r="K12" s="149">
        <v>1</v>
      </c>
      <c r="L12" s="235" t="s">
        <v>79</v>
      </c>
      <c r="M12" s="151">
        <v>420</v>
      </c>
      <c r="N12" s="195">
        <f t="shared" si="0"/>
        <v>21630</v>
      </c>
      <c r="O12" s="163" t="s">
        <v>179</v>
      </c>
    </row>
    <row r="13" spans="1:17" ht="18" hidden="1" customHeight="1">
      <c r="A13" s="272"/>
      <c r="B13" s="263"/>
      <c r="C13" s="149" t="s">
        <v>178</v>
      </c>
      <c r="D13" s="148"/>
      <c r="E13" s="149" t="s">
        <v>97</v>
      </c>
      <c r="F13" s="148"/>
      <c r="G13" s="149" t="s">
        <v>98</v>
      </c>
      <c r="H13" s="148"/>
      <c r="I13" s="149" t="s">
        <v>99</v>
      </c>
      <c r="J13" s="241"/>
      <c r="K13" s="149"/>
      <c r="L13" s="235" t="s">
        <v>79</v>
      </c>
      <c r="M13" s="151"/>
      <c r="N13" s="236">
        <f t="shared" si="0"/>
        <v>0</v>
      </c>
      <c r="O13" s="163" t="s">
        <v>179</v>
      </c>
    </row>
    <row r="14" spans="1:17" ht="18" hidden="1" customHeight="1">
      <c r="A14" s="272"/>
      <c r="B14" s="263"/>
      <c r="C14" s="149" t="s">
        <v>101</v>
      </c>
      <c r="D14" s="148"/>
      <c r="E14" s="149" t="s">
        <v>97</v>
      </c>
      <c r="F14" s="148"/>
      <c r="G14" s="149" t="s">
        <v>98</v>
      </c>
      <c r="H14" s="148"/>
      <c r="I14" s="149" t="s">
        <v>99</v>
      </c>
      <c r="J14" s="162"/>
      <c r="K14" s="149"/>
      <c r="L14" s="235" t="s">
        <v>79</v>
      </c>
      <c r="M14" s="151"/>
      <c r="N14" s="236">
        <f t="shared" si="0"/>
        <v>0</v>
      </c>
      <c r="O14" s="163"/>
    </row>
    <row r="15" spans="1:17" ht="18" hidden="1" customHeight="1">
      <c r="A15" s="259" t="s">
        <v>9</v>
      </c>
      <c r="B15" s="263" t="s">
        <v>198</v>
      </c>
      <c r="C15" s="149" t="s">
        <v>178</v>
      </c>
      <c r="D15" s="148"/>
      <c r="E15" s="149" t="s">
        <v>97</v>
      </c>
      <c r="F15" s="148"/>
      <c r="G15" s="149" t="s">
        <v>98</v>
      </c>
      <c r="H15" s="148"/>
      <c r="I15" s="149" t="s">
        <v>99</v>
      </c>
      <c r="J15" s="162"/>
      <c r="K15" s="149"/>
      <c r="L15" s="235" t="s">
        <v>79</v>
      </c>
      <c r="M15" s="151"/>
      <c r="N15" s="236">
        <f>J15*K15*M15</f>
        <v>0</v>
      </c>
      <c r="O15" s="163"/>
    </row>
    <row r="16" spans="1:17" ht="18" hidden="1" customHeight="1">
      <c r="A16" s="260"/>
      <c r="B16" s="263"/>
      <c r="C16" s="149" t="s">
        <v>178</v>
      </c>
      <c r="D16" s="148"/>
      <c r="E16" s="149" t="s">
        <v>97</v>
      </c>
      <c r="F16" s="148"/>
      <c r="G16" s="149" t="s">
        <v>98</v>
      </c>
      <c r="H16" s="148"/>
      <c r="I16" s="149" t="s">
        <v>99</v>
      </c>
      <c r="J16" s="162"/>
      <c r="K16" s="149"/>
      <c r="L16" s="235" t="s">
        <v>79</v>
      </c>
      <c r="M16" s="151"/>
      <c r="N16" s="236">
        <f t="shared" ref="N16" si="1">J16*K16*M16</f>
        <v>0</v>
      </c>
      <c r="O16" s="163"/>
    </row>
    <row r="17" spans="1:15" ht="18" hidden="1" customHeight="1">
      <c r="A17" s="261"/>
      <c r="B17" s="263"/>
      <c r="C17" s="149" t="s">
        <v>178</v>
      </c>
      <c r="D17" s="148"/>
      <c r="E17" s="149" t="s">
        <v>97</v>
      </c>
      <c r="F17" s="148"/>
      <c r="G17" s="149" t="s">
        <v>98</v>
      </c>
      <c r="H17" s="148"/>
      <c r="I17" s="149" t="s">
        <v>99</v>
      </c>
      <c r="J17" s="164"/>
      <c r="K17" s="149"/>
      <c r="L17" s="235" t="s">
        <v>79</v>
      </c>
      <c r="M17" s="151"/>
      <c r="N17" s="236">
        <f>J17*K17*M17</f>
        <v>0</v>
      </c>
      <c r="O17" s="163"/>
    </row>
    <row r="18" spans="1:15" ht="18" hidden="1" customHeight="1">
      <c r="A18" s="167" t="s">
        <v>20</v>
      </c>
      <c r="B18" s="165" t="s">
        <v>102</v>
      </c>
      <c r="C18" s="157"/>
      <c r="D18" s="158"/>
      <c r="E18" s="157"/>
      <c r="F18" s="158"/>
      <c r="G18" s="157"/>
      <c r="H18" s="158"/>
      <c r="I18" s="157"/>
      <c r="J18" s="159"/>
      <c r="K18" s="157"/>
      <c r="L18" s="160"/>
      <c r="M18" s="161"/>
      <c r="N18" s="196"/>
      <c r="O18" s="155"/>
    </row>
    <row r="19" spans="1:15" ht="18" hidden="1" customHeight="1">
      <c r="A19" s="168"/>
      <c r="B19" s="166"/>
      <c r="C19" s="13" t="s">
        <v>100</v>
      </c>
      <c r="D19" s="12"/>
      <c r="E19" s="13" t="s">
        <v>97</v>
      </c>
      <c r="F19" s="12"/>
      <c r="G19" s="13" t="s">
        <v>98</v>
      </c>
      <c r="H19" s="12"/>
      <c r="I19" s="13" t="s">
        <v>99</v>
      </c>
      <c r="J19" s="14"/>
      <c r="K19" s="13"/>
      <c r="L19" s="82" t="s">
        <v>79</v>
      </c>
      <c r="M19" s="83"/>
      <c r="N19" s="197">
        <f t="shared" ref="N19" si="2">J19*K19*M19</f>
        <v>0</v>
      </c>
      <c r="O19" s="84"/>
    </row>
    <row r="20" spans="1:15" ht="18" hidden="1" customHeight="1">
      <c r="A20" s="275" t="s">
        <v>82</v>
      </c>
      <c r="B20" s="279" t="s">
        <v>103</v>
      </c>
      <c r="C20" s="13" t="s">
        <v>96</v>
      </c>
      <c r="D20" s="12"/>
      <c r="E20" s="13" t="s">
        <v>97</v>
      </c>
      <c r="F20" s="12"/>
      <c r="G20" s="13" t="s">
        <v>98</v>
      </c>
      <c r="H20" s="12"/>
      <c r="I20" s="13" t="s">
        <v>99</v>
      </c>
      <c r="J20" s="14"/>
      <c r="K20" s="13"/>
      <c r="L20" s="82" t="s">
        <v>79</v>
      </c>
      <c r="M20" s="83"/>
      <c r="N20" s="197">
        <f>J20*K20*M20</f>
        <v>0</v>
      </c>
      <c r="O20" s="84"/>
    </row>
    <row r="21" spans="1:15" ht="18" hidden="1" customHeight="1">
      <c r="A21" s="275"/>
      <c r="B21" s="279"/>
      <c r="C21" s="13" t="s">
        <v>100</v>
      </c>
      <c r="D21" s="12"/>
      <c r="E21" s="13" t="s">
        <v>97</v>
      </c>
      <c r="F21" s="12"/>
      <c r="G21" s="13" t="s">
        <v>98</v>
      </c>
      <c r="H21" s="12"/>
      <c r="I21" s="13" t="s">
        <v>99</v>
      </c>
      <c r="J21" s="14"/>
      <c r="K21" s="13"/>
      <c r="L21" s="82" t="s">
        <v>79</v>
      </c>
      <c r="M21" s="83"/>
      <c r="N21" s="197">
        <f t="shared" ref="N21:N33" si="3">J21*K21*M21</f>
        <v>0</v>
      </c>
      <c r="O21" s="84"/>
    </row>
    <row r="22" spans="1:15" ht="18" hidden="1" customHeight="1">
      <c r="A22" s="275" t="s">
        <v>85</v>
      </c>
      <c r="B22" s="15" t="s">
        <v>10</v>
      </c>
      <c r="C22" s="277"/>
      <c r="D22" s="277"/>
      <c r="E22" s="277"/>
      <c r="F22" s="277"/>
      <c r="G22" s="277"/>
      <c r="H22" s="277"/>
      <c r="I22" s="277"/>
      <c r="J22" s="12"/>
      <c r="K22" s="12"/>
      <c r="L22" s="85" t="s">
        <v>81</v>
      </c>
      <c r="M22" s="83"/>
      <c r="N22" s="197">
        <f t="shared" si="3"/>
        <v>0</v>
      </c>
      <c r="O22" s="86"/>
    </row>
    <row r="23" spans="1:15" ht="18" hidden="1" customHeight="1">
      <c r="A23" s="275"/>
      <c r="B23" s="15" t="s">
        <v>11</v>
      </c>
      <c r="C23" s="274"/>
      <c r="D23" s="274"/>
      <c r="E23" s="274"/>
      <c r="F23" s="274"/>
      <c r="G23" s="274"/>
      <c r="H23" s="274"/>
      <c r="I23" s="274"/>
      <c r="J23" s="12"/>
      <c r="K23" s="12"/>
      <c r="L23" s="85" t="s">
        <v>18</v>
      </c>
      <c r="M23" s="83"/>
      <c r="N23" s="197">
        <f t="shared" si="3"/>
        <v>0</v>
      </c>
      <c r="O23" s="86"/>
    </row>
    <row r="24" spans="1:15" ht="18" hidden="1" customHeight="1">
      <c r="A24" s="275"/>
      <c r="B24" s="15" t="s">
        <v>13</v>
      </c>
      <c r="C24" s="274"/>
      <c r="D24" s="274"/>
      <c r="E24" s="274"/>
      <c r="F24" s="274"/>
      <c r="G24" s="274"/>
      <c r="H24" s="274"/>
      <c r="I24" s="274"/>
      <c r="J24" s="12"/>
      <c r="K24" s="12"/>
      <c r="L24" s="85" t="s">
        <v>19</v>
      </c>
      <c r="M24" s="83"/>
      <c r="N24" s="197">
        <f t="shared" si="3"/>
        <v>0</v>
      </c>
      <c r="O24" s="86"/>
    </row>
    <row r="25" spans="1:15" ht="18" hidden="1" customHeight="1">
      <c r="A25" s="275"/>
      <c r="B25" s="15" t="s">
        <v>14</v>
      </c>
      <c r="C25" s="274" t="s">
        <v>105</v>
      </c>
      <c r="D25" s="274"/>
      <c r="E25" s="274"/>
      <c r="F25" s="274"/>
      <c r="G25" s="274"/>
      <c r="H25" s="274"/>
      <c r="I25" s="274"/>
      <c r="J25" s="12"/>
      <c r="K25" s="12"/>
      <c r="L25" s="85" t="s">
        <v>15</v>
      </c>
      <c r="M25" s="83"/>
      <c r="N25" s="197">
        <f t="shared" si="3"/>
        <v>0</v>
      </c>
      <c r="O25" s="86"/>
    </row>
    <row r="26" spans="1:15" ht="18" hidden="1" customHeight="1">
      <c r="A26" s="275"/>
      <c r="B26" s="16" t="s">
        <v>16</v>
      </c>
      <c r="C26" s="274" t="s">
        <v>17</v>
      </c>
      <c r="D26" s="274"/>
      <c r="E26" s="274"/>
      <c r="F26" s="274"/>
      <c r="G26" s="274"/>
      <c r="H26" s="274"/>
      <c r="I26" s="274"/>
      <c r="J26" s="12"/>
      <c r="K26" s="12"/>
      <c r="L26" s="85" t="s">
        <v>18</v>
      </c>
      <c r="M26" s="83"/>
      <c r="N26" s="197">
        <f t="shared" si="3"/>
        <v>0</v>
      </c>
      <c r="O26" s="86"/>
    </row>
    <row r="27" spans="1:15" ht="18" hidden="1" customHeight="1">
      <c r="A27" s="275"/>
      <c r="B27" s="16" t="s">
        <v>35</v>
      </c>
      <c r="C27" s="274" t="s">
        <v>106</v>
      </c>
      <c r="D27" s="274"/>
      <c r="E27" s="274"/>
      <c r="F27" s="274"/>
      <c r="G27" s="274"/>
      <c r="H27" s="274"/>
      <c r="I27" s="274"/>
      <c r="J27" s="12"/>
      <c r="K27" s="12"/>
      <c r="L27" s="85"/>
      <c r="M27" s="83"/>
      <c r="N27" s="197">
        <f t="shared" si="3"/>
        <v>0</v>
      </c>
      <c r="O27" s="86"/>
    </row>
    <row r="28" spans="1:15" ht="18" hidden="1" customHeight="1">
      <c r="A28" s="275" t="s">
        <v>86</v>
      </c>
      <c r="B28" s="15" t="s">
        <v>21</v>
      </c>
      <c r="C28" s="277" t="s">
        <v>104</v>
      </c>
      <c r="D28" s="277"/>
      <c r="E28" s="277"/>
      <c r="F28" s="277"/>
      <c r="G28" s="277"/>
      <c r="H28" s="277"/>
      <c r="I28" s="277"/>
      <c r="J28" s="12"/>
      <c r="K28" s="12"/>
      <c r="L28" s="85" t="s">
        <v>81</v>
      </c>
      <c r="M28" s="83"/>
      <c r="N28" s="197">
        <f t="shared" si="3"/>
        <v>0</v>
      </c>
      <c r="O28" s="86"/>
    </row>
    <row r="29" spans="1:15" ht="18" hidden="1" customHeight="1">
      <c r="A29" s="275"/>
      <c r="B29" s="15" t="s">
        <v>11</v>
      </c>
      <c r="C29" s="274" t="s">
        <v>12</v>
      </c>
      <c r="D29" s="274"/>
      <c r="E29" s="274"/>
      <c r="F29" s="274"/>
      <c r="G29" s="274"/>
      <c r="H29" s="274"/>
      <c r="I29" s="274"/>
      <c r="J29" s="12"/>
      <c r="K29" s="12"/>
      <c r="L29" s="85" t="s">
        <v>18</v>
      </c>
      <c r="M29" s="83"/>
      <c r="N29" s="197">
        <f t="shared" si="3"/>
        <v>0</v>
      </c>
      <c r="O29" s="86"/>
    </row>
    <row r="30" spans="1:15" ht="18" hidden="1" customHeight="1">
      <c r="A30" s="275"/>
      <c r="B30" s="15" t="s">
        <v>13</v>
      </c>
      <c r="C30" s="274"/>
      <c r="D30" s="274"/>
      <c r="E30" s="274"/>
      <c r="F30" s="274"/>
      <c r="G30" s="274"/>
      <c r="H30" s="274"/>
      <c r="I30" s="274"/>
      <c r="J30" s="12"/>
      <c r="K30" s="12"/>
      <c r="L30" s="85" t="s">
        <v>19</v>
      </c>
      <c r="M30" s="83"/>
      <c r="N30" s="197">
        <f t="shared" si="3"/>
        <v>0</v>
      </c>
      <c r="O30" s="86"/>
    </row>
    <row r="31" spans="1:15" ht="18" hidden="1" customHeight="1">
      <c r="A31" s="275"/>
      <c r="B31" s="15" t="s">
        <v>14</v>
      </c>
      <c r="C31" s="274" t="s">
        <v>107</v>
      </c>
      <c r="D31" s="274"/>
      <c r="E31" s="274"/>
      <c r="F31" s="274"/>
      <c r="G31" s="274"/>
      <c r="H31" s="274"/>
      <c r="I31" s="274"/>
      <c r="J31" s="12"/>
      <c r="K31" s="12"/>
      <c r="L31" s="85" t="s">
        <v>15</v>
      </c>
      <c r="M31" s="83"/>
      <c r="N31" s="197">
        <f t="shared" si="3"/>
        <v>0</v>
      </c>
      <c r="O31" s="86"/>
    </row>
    <row r="32" spans="1:15" ht="18" hidden="1" customHeight="1">
      <c r="A32" s="275"/>
      <c r="B32" s="16" t="s">
        <v>16</v>
      </c>
      <c r="C32" s="274" t="s">
        <v>17</v>
      </c>
      <c r="D32" s="274"/>
      <c r="E32" s="274"/>
      <c r="F32" s="274"/>
      <c r="G32" s="274"/>
      <c r="H32" s="274"/>
      <c r="I32" s="274"/>
      <c r="J32" s="12"/>
      <c r="K32" s="12"/>
      <c r="L32" s="85" t="s">
        <v>18</v>
      </c>
      <c r="M32" s="83"/>
      <c r="N32" s="197">
        <f t="shared" si="3"/>
        <v>0</v>
      </c>
      <c r="O32" s="86"/>
    </row>
    <row r="33" spans="1:15" ht="18" hidden="1" customHeight="1">
      <c r="A33" s="276"/>
      <c r="B33" s="17" t="s">
        <v>35</v>
      </c>
      <c r="C33" s="278" t="s">
        <v>106</v>
      </c>
      <c r="D33" s="278"/>
      <c r="E33" s="278"/>
      <c r="F33" s="278"/>
      <c r="G33" s="278"/>
      <c r="H33" s="278"/>
      <c r="I33" s="278"/>
      <c r="J33" s="18"/>
      <c r="K33" s="18"/>
      <c r="L33" s="87"/>
      <c r="M33" s="88"/>
      <c r="N33" s="198">
        <f t="shared" si="3"/>
        <v>0</v>
      </c>
      <c r="O33" s="89"/>
    </row>
    <row r="34" spans="1:15" ht="18" customHeight="1" thickBot="1">
      <c r="A34" s="53" t="s">
        <v>108</v>
      </c>
      <c r="B34" s="54"/>
      <c r="C34" s="54"/>
      <c r="D34" s="54"/>
      <c r="E34" s="54"/>
      <c r="F34" s="54"/>
      <c r="G34" s="54"/>
      <c r="H34" s="54"/>
      <c r="I34" s="54"/>
      <c r="J34" s="19"/>
      <c r="K34" s="19"/>
      <c r="L34" s="19"/>
      <c r="M34" s="90"/>
      <c r="N34" s="199">
        <f>SUM(N10:N33)</f>
        <v>87150</v>
      </c>
      <c r="O34" s="91"/>
    </row>
    <row r="35" spans="1:15" ht="18" customHeight="1">
      <c r="A35" s="20" t="s">
        <v>148</v>
      </c>
      <c r="B35" s="231" t="s">
        <v>78</v>
      </c>
      <c r="C35" s="280" t="s">
        <v>75</v>
      </c>
      <c r="D35" s="281"/>
      <c r="E35" s="281"/>
      <c r="F35" s="281"/>
      <c r="G35" s="281"/>
      <c r="H35" s="281"/>
      <c r="I35" s="281"/>
      <c r="J35" s="231" t="s">
        <v>57</v>
      </c>
      <c r="K35" s="231" t="s">
        <v>109</v>
      </c>
      <c r="L35" s="92" t="s">
        <v>151</v>
      </c>
      <c r="M35" s="93" t="s">
        <v>94</v>
      </c>
      <c r="N35" s="200" t="s">
        <v>22</v>
      </c>
      <c r="O35" s="94" t="s">
        <v>0</v>
      </c>
    </row>
    <row r="36" spans="1:15" ht="18" customHeight="1">
      <c r="A36" s="55" t="s">
        <v>24</v>
      </c>
      <c r="B36" s="56" t="s">
        <v>110</v>
      </c>
      <c r="C36" s="56"/>
      <c r="D36" s="56"/>
      <c r="E36" s="56"/>
      <c r="F36" s="56"/>
      <c r="G36" s="56"/>
      <c r="H36" s="56"/>
      <c r="I36" s="56"/>
      <c r="J36" s="232"/>
      <c r="K36" s="232"/>
      <c r="L36" s="232"/>
      <c r="M36" s="95"/>
      <c r="N36" s="201"/>
      <c r="O36" s="96"/>
    </row>
    <row r="37" spans="1:15" ht="18" customHeight="1">
      <c r="A37" s="3" t="s">
        <v>25</v>
      </c>
      <c r="B37" s="228" t="s">
        <v>111</v>
      </c>
      <c r="C37" s="57" t="s">
        <v>160</v>
      </c>
      <c r="D37" s="12">
        <v>11</v>
      </c>
      <c r="E37" s="22" t="s">
        <v>97</v>
      </c>
      <c r="F37" s="12"/>
      <c r="G37" s="22" t="s">
        <v>98</v>
      </c>
      <c r="H37" s="10" t="s">
        <v>156</v>
      </c>
      <c r="I37" s="22" t="s">
        <v>112</v>
      </c>
      <c r="J37" s="23"/>
      <c r="K37" s="23">
        <v>1</v>
      </c>
      <c r="L37" s="97" t="s">
        <v>28</v>
      </c>
      <c r="M37" s="174"/>
      <c r="N37" s="237">
        <f>J37*K37*M37</f>
        <v>0</v>
      </c>
      <c r="O37" s="175" t="s">
        <v>191</v>
      </c>
    </row>
    <row r="38" spans="1:15" ht="18" customHeight="1">
      <c r="A38" s="227" t="s">
        <v>26</v>
      </c>
      <c r="B38" s="24" t="s">
        <v>111</v>
      </c>
      <c r="C38" s="58" t="s">
        <v>160</v>
      </c>
      <c r="D38" s="12">
        <v>11</v>
      </c>
      <c r="E38" s="13" t="s">
        <v>97</v>
      </c>
      <c r="F38" s="12"/>
      <c r="G38" s="13" t="s">
        <v>98</v>
      </c>
      <c r="H38" s="10" t="s">
        <v>156</v>
      </c>
      <c r="I38" s="13" t="s">
        <v>112</v>
      </c>
      <c r="J38" s="224"/>
      <c r="K38" s="224">
        <v>1</v>
      </c>
      <c r="L38" s="82" t="s">
        <v>28</v>
      </c>
      <c r="M38" s="171"/>
      <c r="N38" s="239">
        <f t="shared" ref="N38:N43" si="4">J38*K38*M38</f>
        <v>0</v>
      </c>
      <c r="O38" s="99" t="s">
        <v>164</v>
      </c>
    </row>
    <row r="39" spans="1:15" ht="18" customHeight="1">
      <c r="A39" s="227" t="s">
        <v>27</v>
      </c>
      <c r="B39" s="24" t="s">
        <v>111</v>
      </c>
      <c r="C39" s="58" t="s">
        <v>160</v>
      </c>
      <c r="D39" s="12"/>
      <c r="E39" s="13" t="s">
        <v>97</v>
      </c>
      <c r="F39" s="12"/>
      <c r="G39" s="13" t="s">
        <v>98</v>
      </c>
      <c r="H39" s="10" t="s">
        <v>99</v>
      </c>
      <c r="I39" s="13" t="s">
        <v>112</v>
      </c>
      <c r="J39" s="224"/>
      <c r="K39" s="224"/>
      <c r="L39" s="82" t="s">
        <v>28</v>
      </c>
      <c r="M39" s="83"/>
      <c r="N39" s="197">
        <f t="shared" si="4"/>
        <v>0</v>
      </c>
      <c r="O39" s="99" t="s">
        <v>164</v>
      </c>
    </row>
    <row r="40" spans="1:15" ht="18" customHeight="1">
      <c r="A40" s="227" t="s">
        <v>29</v>
      </c>
      <c r="B40" s="24" t="s">
        <v>111</v>
      </c>
      <c r="C40" s="58" t="s">
        <v>160</v>
      </c>
      <c r="D40" s="12"/>
      <c r="E40" s="13" t="s">
        <v>97</v>
      </c>
      <c r="F40" s="12"/>
      <c r="G40" s="13" t="s">
        <v>98</v>
      </c>
      <c r="H40" s="10" t="s">
        <v>156</v>
      </c>
      <c r="I40" s="13" t="s">
        <v>112</v>
      </c>
      <c r="J40" s="224"/>
      <c r="K40" s="224"/>
      <c r="L40" s="82" t="s">
        <v>28</v>
      </c>
      <c r="M40" s="83"/>
      <c r="N40" s="197">
        <f t="shared" si="4"/>
        <v>0</v>
      </c>
      <c r="O40" s="99" t="s">
        <v>164</v>
      </c>
    </row>
    <row r="41" spans="1:15" ht="18" customHeight="1">
      <c r="A41" s="230" t="s">
        <v>30</v>
      </c>
      <c r="B41" s="229" t="s">
        <v>111</v>
      </c>
      <c r="C41" s="142" t="s">
        <v>160</v>
      </c>
      <c r="D41" s="143"/>
      <c r="E41" s="144" t="s">
        <v>97</v>
      </c>
      <c r="F41" s="18"/>
      <c r="G41" s="144" t="s">
        <v>98</v>
      </c>
      <c r="H41" s="10" t="s">
        <v>99</v>
      </c>
      <c r="I41" s="144" t="s">
        <v>112</v>
      </c>
      <c r="J41" s="30"/>
      <c r="K41" s="224"/>
      <c r="L41" s="145" t="s">
        <v>28</v>
      </c>
      <c r="M41" s="83"/>
      <c r="N41" s="204">
        <f t="shared" si="4"/>
        <v>0</v>
      </c>
      <c r="O41" s="99" t="s">
        <v>164</v>
      </c>
    </row>
    <row r="42" spans="1:15" ht="18" customHeight="1">
      <c r="A42" s="230" t="s">
        <v>167</v>
      </c>
      <c r="B42" s="146" t="s">
        <v>111</v>
      </c>
      <c r="C42" s="147" t="s">
        <v>160</v>
      </c>
      <c r="D42" s="148"/>
      <c r="E42" s="149" t="s">
        <v>97</v>
      </c>
      <c r="F42" s="148"/>
      <c r="G42" s="153" t="s">
        <v>170</v>
      </c>
      <c r="H42" s="10" t="s">
        <v>156</v>
      </c>
      <c r="I42" s="144" t="s">
        <v>112</v>
      </c>
      <c r="J42" s="223"/>
      <c r="K42" s="224"/>
      <c r="L42" s="145" t="s">
        <v>28</v>
      </c>
      <c r="M42" s="83"/>
      <c r="N42" s="205">
        <f t="shared" si="4"/>
        <v>0</v>
      </c>
      <c r="O42" s="99" t="s">
        <v>164</v>
      </c>
    </row>
    <row r="43" spans="1:15" ht="18" customHeight="1">
      <c r="A43" s="230" t="s">
        <v>168</v>
      </c>
      <c r="B43" s="146" t="s">
        <v>111</v>
      </c>
      <c r="C43" s="147" t="s">
        <v>160</v>
      </c>
      <c r="D43" s="148"/>
      <c r="E43" s="149" t="s">
        <v>97</v>
      </c>
      <c r="F43" s="148"/>
      <c r="G43" s="153" t="s">
        <v>170</v>
      </c>
      <c r="H43" s="154" t="s">
        <v>171</v>
      </c>
      <c r="I43" s="144" t="s">
        <v>112</v>
      </c>
      <c r="J43" s="223"/>
      <c r="K43" s="224"/>
      <c r="L43" s="145" t="s">
        <v>28</v>
      </c>
      <c r="M43" s="83"/>
      <c r="N43" s="205">
        <f t="shared" si="4"/>
        <v>0</v>
      </c>
      <c r="O43" s="99" t="s">
        <v>164</v>
      </c>
    </row>
    <row r="44" spans="1:15" ht="18" customHeight="1">
      <c r="A44" s="230" t="s">
        <v>169</v>
      </c>
      <c r="B44" s="146" t="s">
        <v>111</v>
      </c>
      <c r="C44" s="147"/>
      <c r="D44" s="148"/>
      <c r="E44" s="149"/>
      <c r="F44" s="148"/>
      <c r="G44" s="149"/>
      <c r="H44" s="148"/>
      <c r="I44" s="149"/>
      <c r="J44" s="223"/>
      <c r="K44" s="223"/>
      <c r="L44" s="235"/>
      <c r="M44" s="151"/>
      <c r="N44" s="205"/>
      <c r="O44" s="152"/>
    </row>
    <row r="45" spans="1:15" ht="18" customHeight="1" thickBot="1">
      <c r="A45" s="59" t="s">
        <v>108</v>
      </c>
      <c r="B45" s="60"/>
      <c r="C45" s="60"/>
      <c r="D45" s="60"/>
      <c r="E45" s="60"/>
      <c r="F45" s="60"/>
      <c r="G45" s="60"/>
      <c r="H45" s="60"/>
      <c r="I45" s="60"/>
      <c r="J45" s="26"/>
      <c r="K45" s="26"/>
      <c r="L45" s="26"/>
      <c r="M45" s="102"/>
      <c r="N45" s="206">
        <f>SUM(N37:N44)</f>
        <v>0</v>
      </c>
      <c r="O45" s="103"/>
    </row>
    <row r="46" spans="1:15" ht="18" customHeight="1">
      <c r="A46" s="27" t="s">
        <v>148</v>
      </c>
      <c r="B46" s="221" t="s">
        <v>78</v>
      </c>
      <c r="C46" s="282" t="s">
        <v>75</v>
      </c>
      <c r="D46" s="268"/>
      <c r="E46" s="268"/>
      <c r="F46" s="268"/>
      <c r="G46" s="268"/>
      <c r="H46" s="268"/>
      <c r="I46" s="268"/>
      <c r="J46" s="221" t="s">
        <v>57</v>
      </c>
      <c r="K46" s="221" t="s">
        <v>23</v>
      </c>
      <c r="L46" s="222" t="s">
        <v>151</v>
      </c>
      <c r="M46" s="104" t="s">
        <v>94</v>
      </c>
      <c r="N46" s="207" t="s">
        <v>22</v>
      </c>
      <c r="O46" s="105" t="s">
        <v>0</v>
      </c>
    </row>
    <row r="47" spans="1:15" ht="18" customHeight="1">
      <c r="A47" s="61" t="s">
        <v>31</v>
      </c>
      <c r="B47" s="62" t="s">
        <v>113</v>
      </c>
      <c r="C47" s="62"/>
      <c r="D47" s="62"/>
      <c r="E47" s="62"/>
      <c r="F47" s="62"/>
      <c r="G47" s="62"/>
      <c r="H47" s="62"/>
      <c r="I47" s="62"/>
      <c r="J47" s="28"/>
      <c r="K47" s="28"/>
      <c r="L47" s="28"/>
      <c r="M47" s="106"/>
      <c r="N47" s="208"/>
      <c r="O47" s="107"/>
    </row>
    <row r="48" spans="1:15" ht="18" customHeight="1">
      <c r="A48" s="283" t="s">
        <v>32</v>
      </c>
      <c r="B48" s="285" t="s">
        <v>114</v>
      </c>
      <c r="C48" s="294" t="s">
        <v>115</v>
      </c>
      <c r="D48" s="288"/>
      <c r="E48" s="288"/>
      <c r="F48" s="288"/>
      <c r="G48" s="288"/>
      <c r="H48" s="288"/>
      <c r="I48" s="289"/>
      <c r="J48" s="29">
        <v>1</v>
      </c>
      <c r="K48" s="30">
        <v>1</v>
      </c>
      <c r="L48" s="108" t="s">
        <v>152</v>
      </c>
      <c r="M48" s="109">
        <v>270</v>
      </c>
      <c r="N48" s="204">
        <f>J48*K48*M48</f>
        <v>270</v>
      </c>
      <c r="O48" s="136"/>
    </row>
    <row r="49" spans="1:15" ht="18" customHeight="1">
      <c r="A49" s="283"/>
      <c r="B49" s="285"/>
      <c r="C49" s="293" t="s">
        <v>116</v>
      </c>
      <c r="D49" s="291"/>
      <c r="E49" s="291"/>
      <c r="F49" s="291"/>
      <c r="G49" s="291"/>
      <c r="H49" s="291"/>
      <c r="I49" s="292"/>
      <c r="J49" s="224">
        <v>6</v>
      </c>
      <c r="K49" s="224">
        <v>1</v>
      </c>
      <c r="L49" s="111" t="s">
        <v>152</v>
      </c>
      <c r="M49" s="83">
        <v>240</v>
      </c>
      <c r="N49" s="197">
        <f t="shared" ref="N49:N52" si="5">J49*K49*M49</f>
        <v>1440</v>
      </c>
      <c r="O49" s="134"/>
    </row>
    <row r="50" spans="1:15" ht="18" customHeight="1">
      <c r="A50" s="283"/>
      <c r="B50" s="285"/>
      <c r="C50" s="290" t="s">
        <v>231</v>
      </c>
      <c r="D50" s="291"/>
      <c r="E50" s="291"/>
      <c r="F50" s="291"/>
      <c r="G50" s="291"/>
      <c r="H50" s="291"/>
      <c r="I50" s="292"/>
      <c r="J50" s="224">
        <v>1</v>
      </c>
      <c r="K50" s="224">
        <v>1</v>
      </c>
      <c r="L50" s="111" t="s">
        <v>152</v>
      </c>
      <c r="M50" s="83">
        <v>270</v>
      </c>
      <c r="N50" s="197">
        <f t="shared" si="5"/>
        <v>270</v>
      </c>
      <c r="O50" s="134"/>
    </row>
    <row r="51" spans="1:15" ht="18" customHeight="1">
      <c r="A51" s="283"/>
      <c r="B51" s="285"/>
      <c r="C51" s="290" t="s">
        <v>227</v>
      </c>
      <c r="D51" s="291"/>
      <c r="E51" s="291"/>
      <c r="F51" s="291"/>
      <c r="G51" s="291"/>
      <c r="H51" s="291"/>
      <c r="I51" s="292"/>
      <c r="J51" s="224">
        <v>2</v>
      </c>
      <c r="K51" s="224">
        <v>1</v>
      </c>
      <c r="L51" s="111" t="s">
        <v>152</v>
      </c>
      <c r="M51" s="83">
        <v>600</v>
      </c>
      <c r="N51" s="197">
        <f t="shared" si="5"/>
        <v>1200</v>
      </c>
      <c r="O51" s="135"/>
    </row>
    <row r="52" spans="1:15" ht="18" hidden="1" customHeight="1">
      <c r="A52" s="284"/>
      <c r="B52" s="286"/>
      <c r="C52" s="293" t="s">
        <v>116</v>
      </c>
      <c r="D52" s="291"/>
      <c r="E52" s="291"/>
      <c r="F52" s="291"/>
      <c r="G52" s="291"/>
      <c r="H52" s="291"/>
      <c r="I52" s="292"/>
      <c r="J52" s="31"/>
      <c r="K52" s="25"/>
      <c r="L52" s="112" t="s">
        <v>152</v>
      </c>
      <c r="M52" s="100"/>
      <c r="N52" s="209">
        <f t="shared" si="5"/>
        <v>0</v>
      </c>
      <c r="O52" s="137"/>
    </row>
    <row r="53" spans="1:15" ht="18" hidden="1" customHeight="1">
      <c r="A53" s="283" t="s">
        <v>36</v>
      </c>
      <c r="B53" s="298" t="s">
        <v>118</v>
      </c>
      <c r="C53" s="301" t="s">
        <v>189</v>
      </c>
      <c r="D53" s="302"/>
      <c r="E53" s="302"/>
      <c r="F53" s="302"/>
      <c r="G53" s="302"/>
      <c r="H53" s="302"/>
      <c r="I53" s="303"/>
      <c r="J53" s="29"/>
      <c r="K53" s="30"/>
      <c r="L53" s="113" t="s">
        <v>153</v>
      </c>
      <c r="M53" s="109"/>
      <c r="N53" s="238">
        <f>J53*K53*M53</f>
        <v>0</v>
      </c>
      <c r="O53" s="110"/>
    </row>
    <row r="54" spans="1:15" ht="18" hidden="1" customHeight="1">
      <c r="A54" s="283"/>
      <c r="B54" s="299"/>
      <c r="C54" s="290" t="s">
        <v>190</v>
      </c>
      <c r="D54" s="291"/>
      <c r="E54" s="291"/>
      <c r="F54" s="291"/>
      <c r="G54" s="291"/>
      <c r="H54" s="291"/>
      <c r="I54" s="292"/>
      <c r="J54" s="224"/>
      <c r="K54" s="224"/>
      <c r="L54" s="111" t="s">
        <v>153</v>
      </c>
      <c r="M54" s="83"/>
      <c r="N54" s="239">
        <f t="shared" ref="N54:N59" si="6">J54*K54*M54</f>
        <v>0</v>
      </c>
      <c r="O54" s="86"/>
    </row>
    <row r="55" spans="1:15" ht="18" hidden="1" customHeight="1">
      <c r="A55" s="283"/>
      <c r="B55" s="299"/>
      <c r="C55" s="293" t="s">
        <v>195</v>
      </c>
      <c r="D55" s="291"/>
      <c r="E55" s="291"/>
      <c r="F55" s="291"/>
      <c r="G55" s="291"/>
      <c r="H55" s="291"/>
      <c r="I55" s="292"/>
      <c r="J55" s="224"/>
      <c r="K55" s="224"/>
      <c r="L55" s="111" t="s">
        <v>153</v>
      </c>
      <c r="M55" s="83"/>
      <c r="N55" s="239">
        <f t="shared" si="6"/>
        <v>0</v>
      </c>
      <c r="O55" s="141"/>
    </row>
    <row r="56" spans="1:15" ht="18" hidden="1" customHeight="1">
      <c r="A56" s="283"/>
      <c r="B56" s="299"/>
      <c r="C56" s="293" t="s">
        <v>196</v>
      </c>
      <c r="D56" s="291"/>
      <c r="E56" s="291"/>
      <c r="F56" s="291"/>
      <c r="G56" s="291"/>
      <c r="H56" s="291"/>
      <c r="I56" s="292"/>
      <c r="J56" s="191"/>
      <c r="K56" s="30"/>
      <c r="L56" s="111" t="s">
        <v>153</v>
      </c>
      <c r="M56" s="109"/>
      <c r="N56" s="238">
        <f t="shared" si="6"/>
        <v>0</v>
      </c>
      <c r="O56" s="141"/>
    </row>
    <row r="57" spans="1:15" ht="18" customHeight="1">
      <c r="A57" s="283"/>
      <c r="B57" s="299"/>
      <c r="C57" s="304" t="s">
        <v>193</v>
      </c>
      <c r="D57" s="296"/>
      <c r="E57" s="296"/>
      <c r="F57" s="296"/>
      <c r="G57" s="296"/>
      <c r="H57" s="296"/>
      <c r="I57" s="297"/>
      <c r="J57" s="31">
        <v>1</v>
      </c>
      <c r="K57" s="25">
        <v>1</v>
      </c>
      <c r="L57" s="114" t="s">
        <v>153</v>
      </c>
      <c r="M57" s="100">
        <v>650</v>
      </c>
      <c r="N57" s="211">
        <f t="shared" si="6"/>
        <v>650</v>
      </c>
      <c r="O57" s="86"/>
    </row>
    <row r="58" spans="1:15" ht="18" customHeight="1">
      <c r="A58" s="283"/>
      <c r="B58" s="299"/>
      <c r="C58" s="304" t="s">
        <v>194</v>
      </c>
      <c r="D58" s="296"/>
      <c r="E58" s="296"/>
      <c r="F58" s="296"/>
      <c r="G58" s="296"/>
      <c r="H58" s="296"/>
      <c r="I58" s="297"/>
      <c r="J58" s="31">
        <v>0</v>
      </c>
      <c r="K58" s="25">
        <v>0</v>
      </c>
      <c r="L58" s="114" t="s">
        <v>153</v>
      </c>
      <c r="M58" s="100">
        <v>0</v>
      </c>
      <c r="N58" s="240">
        <f t="shared" si="6"/>
        <v>0</v>
      </c>
      <c r="O58" s="110"/>
    </row>
    <row r="59" spans="1:15" ht="18" customHeight="1">
      <c r="A59" s="284"/>
      <c r="B59" s="300"/>
      <c r="C59" s="304" t="s">
        <v>192</v>
      </c>
      <c r="D59" s="296"/>
      <c r="E59" s="296"/>
      <c r="F59" s="296"/>
      <c r="G59" s="296"/>
      <c r="H59" s="296"/>
      <c r="I59" s="297"/>
      <c r="J59" s="31"/>
      <c r="K59" s="25"/>
      <c r="L59" s="114" t="s">
        <v>153</v>
      </c>
      <c r="M59" s="100"/>
      <c r="N59" s="240">
        <f t="shared" si="6"/>
        <v>0</v>
      </c>
      <c r="O59" s="101"/>
    </row>
    <row r="60" spans="1:15" ht="18" customHeight="1">
      <c r="A60" s="283" t="s">
        <v>37</v>
      </c>
      <c r="B60" s="285" t="s">
        <v>119</v>
      </c>
      <c r="C60" s="294" t="s">
        <v>115</v>
      </c>
      <c r="D60" s="288"/>
      <c r="E60" s="288"/>
      <c r="F60" s="288"/>
      <c r="G60" s="288"/>
      <c r="H60" s="288"/>
      <c r="I60" s="289"/>
      <c r="J60" s="29">
        <v>100</v>
      </c>
      <c r="K60" s="30">
        <v>2</v>
      </c>
      <c r="L60" s="108" t="s">
        <v>152</v>
      </c>
      <c r="M60" s="109">
        <v>0</v>
      </c>
      <c r="N60" s="204">
        <f>J60*K60*M60</f>
        <v>0</v>
      </c>
      <c r="O60" s="110" t="s">
        <v>174</v>
      </c>
    </row>
    <row r="61" spans="1:15" ht="18" customHeight="1">
      <c r="A61" s="283"/>
      <c r="B61" s="285"/>
      <c r="C61" s="293" t="s">
        <v>116</v>
      </c>
      <c r="D61" s="291"/>
      <c r="E61" s="291"/>
      <c r="F61" s="291"/>
      <c r="G61" s="291"/>
      <c r="H61" s="291"/>
      <c r="I61" s="292"/>
      <c r="J61" s="224"/>
      <c r="K61" s="224"/>
      <c r="L61" s="111" t="s">
        <v>152</v>
      </c>
      <c r="M61" s="83"/>
      <c r="N61" s="197">
        <f t="shared" ref="N61:N67" si="7">J61*K61*M61</f>
        <v>0</v>
      </c>
      <c r="O61" s="86"/>
    </row>
    <row r="62" spans="1:15" ht="18" customHeight="1">
      <c r="A62" s="283"/>
      <c r="B62" s="285"/>
      <c r="C62" s="293" t="s">
        <v>33</v>
      </c>
      <c r="D62" s="291"/>
      <c r="E62" s="291"/>
      <c r="F62" s="291"/>
      <c r="G62" s="291"/>
      <c r="H62" s="291"/>
      <c r="I62" s="292"/>
      <c r="J62" s="224"/>
      <c r="K62" s="224"/>
      <c r="L62" s="111" t="s">
        <v>152</v>
      </c>
      <c r="M62" s="83"/>
      <c r="N62" s="197">
        <f t="shared" si="7"/>
        <v>0</v>
      </c>
      <c r="O62" s="86"/>
    </row>
    <row r="63" spans="1:15" ht="18" customHeight="1">
      <c r="A63" s="283"/>
      <c r="B63" s="285"/>
      <c r="C63" s="293" t="s">
        <v>34</v>
      </c>
      <c r="D63" s="291"/>
      <c r="E63" s="291"/>
      <c r="F63" s="291"/>
      <c r="G63" s="291"/>
      <c r="H63" s="291"/>
      <c r="I63" s="292"/>
      <c r="J63" s="224"/>
      <c r="K63" s="224"/>
      <c r="L63" s="111" t="s">
        <v>152</v>
      </c>
      <c r="M63" s="83"/>
      <c r="N63" s="197">
        <f t="shared" si="7"/>
        <v>0</v>
      </c>
      <c r="O63" s="86"/>
    </row>
    <row r="64" spans="1:15" ht="18" customHeight="1">
      <c r="A64" s="284"/>
      <c r="B64" s="286"/>
      <c r="C64" s="295" t="s">
        <v>117</v>
      </c>
      <c r="D64" s="296"/>
      <c r="E64" s="296"/>
      <c r="F64" s="296"/>
      <c r="G64" s="296"/>
      <c r="H64" s="296"/>
      <c r="I64" s="297"/>
      <c r="J64" s="31"/>
      <c r="K64" s="25"/>
      <c r="L64" s="112" t="s">
        <v>152</v>
      </c>
      <c r="M64" s="100"/>
      <c r="N64" s="209">
        <f t="shared" si="7"/>
        <v>0</v>
      </c>
      <c r="O64" s="101"/>
    </row>
    <row r="65" spans="1:15" ht="18" customHeight="1">
      <c r="A65" s="317" t="s">
        <v>38</v>
      </c>
      <c r="B65" s="320" t="s">
        <v>120</v>
      </c>
      <c r="C65" s="322" t="s">
        <v>172</v>
      </c>
      <c r="D65" s="323"/>
      <c r="E65" s="323"/>
      <c r="F65" s="323"/>
      <c r="G65" s="323"/>
      <c r="H65" s="63" t="s">
        <v>157</v>
      </c>
      <c r="I65" s="11" t="s">
        <v>121</v>
      </c>
      <c r="J65" s="225">
        <v>200</v>
      </c>
      <c r="K65" s="225">
        <v>2</v>
      </c>
      <c r="L65" s="108" t="s">
        <v>154</v>
      </c>
      <c r="M65" s="115">
        <v>0</v>
      </c>
      <c r="N65" s="212">
        <f t="shared" si="7"/>
        <v>0</v>
      </c>
      <c r="O65" s="116"/>
    </row>
    <row r="66" spans="1:15" ht="18" customHeight="1">
      <c r="A66" s="318"/>
      <c r="B66" s="265"/>
      <c r="C66" s="324" t="s">
        <v>162</v>
      </c>
      <c r="D66" s="324"/>
      <c r="E66" s="324"/>
      <c r="F66" s="324"/>
      <c r="G66" s="324"/>
      <c r="H66" s="63" t="s">
        <v>157</v>
      </c>
      <c r="I66" s="13" t="s">
        <v>121</v>
      </c>
      <c r="J66" s="224"/>
      <c r="K66" s="224"/>
      <c r="L66" s="111" t="s">
        <v>154</v>
      </c>
      <c r="M66" s="83"/>
      <c r="N66" s="197">
        <f t="shared" si="7"/>
        <v>0</v>
      </c>
      <c r="O66" s="86"/>
    </row>
    <row r="67" spans="1:15" ht="18" customHeight="1">
      <c r="A67" s="319"/>
      <c r="B67" s="321"/>
      <c r="C67" s="325" t="s">
        <v>162</v>
      </c>
      <c r="D67" s="325"/>
      <c r="E67" s="325"/>
      <c r="F67" s="325"/>
      <c r="G67" s="325"/>
      <c r="H67" s="63" t="s">
        <v>157</v>
      </c>
      <c r="I67" s="32" t="s">
        <v>121</v>
      </c>
      <c r="J67" s="31"/>
      <c r="K67" s="31"/>
      <c r="L67" s="112" t="s">
        <v>154</v>
      </c>
      <c r="M67" s="117"/>
      <c r="N67" s="213">
        <f t="shared" si="7"/>
        <v>0</v>
      </c>
      <c r="O67" s="118"/>
    </row>
    <row r="68" spans="1:15" ht="18" customHeight="1" thickBot="1">
      <c r="A68" s="59" t="s">
        <v>108</v>
      </c>
      <c r="B68" s="60"/>
      <c r="C68" s="60"/>
      <c r="D68" s="60"/>
      <c r="E68" s="60"/>
      <c r="F68" s="60"/>
      <c r="G68" s="60"/>
      <c r="H68" s="60"/>
      <c r="I68" s="60"/>
      <c r="J68" s="26"/>
      <c r="K68" s="26"/>
      <c r="L68" s="26"/>
      <c r="M68" s="102"/>
      <c r="N68" s="214">
        <f>SUM(N48:N67)</f>
        <v>3830</v>
      </c>
      <c r="O68" s="103"/>
    </row>
    <row r="69" spans="1:15" ht="18" customHeight="1">
      <c r="A69" s="27" t="s">
        <v>148</v>
      </c>
      <c r="B69" s="221" t="s">
        <v>78</v>
      </c>
      <c r="C69" s="282" t="s">
        <v>75</v>
      </c>
      <c r="D69" s="268"/>
      <c r="E69" s="268"/>
      <c r="F69" s="268"/>
      <c r="G69" s="268"/>
      <c r="H69" s="268"/>
      <c r="I69" s="268"/>
      <c r="J69" s="305" t="s">
        <v>76</v>
      </c>
      <c r="K69" s="282"/>
      <c r="L69" s="222" t="s">
        <v>151</v>
      </c>
      <c r="M69" s="104" t="s">
        <v>94</v>
      </c>
      <c r="N69" s="207" t="s">
        <v>22</v>
      </c>
      <c r="O69" s="105" t="s">
        <v>0</v>
      </c>
    </row>
    <row r="70" spans="1:15" ht="18" customHeight="1">
      <c r="A70" s="61" t="s">
        <v>39</v>
      </c>
      <c r="B70" s="62" t="s">
        <v>88</v>
      </c>
      <c r="C70" s="62"/>
      <c r="D70" s="62"/>
      <c r="E70" s="62"/>
      <c r="F70" s="62"/>
      <c r="G70" s="62"/>
      <c r="H70" s="62"/>
      <c r="I70" s="62"/>
      <c r="J70" s="28"/>
      <c r="K70" s="28"/>
      <c r="L70" s="28"/>
      <c r="M70" s="106"/>
      <c r="N70" s="208"/>
      <c r="O70" s="107"/>
    </row>
    <row r="71" spans="1:15" ht="18" customHeight="1">
      <c r="A71" s="64" t="s">
        <v>40</v>
      </c>
      <c r="B71" s="228" t="s">
        <v>87</v>
      </c>
      <c r="C71" s="306" t="s">
        <v>122</v>
      </c>
      <c r="D71" s="307"/>
      <c r="E71" s="307"/>
      <c r="F71" s="307"/>
      <c r="G71" s="307"/>
      <c r="H71" s="307"/>
      <c r="I71" s="308"/>
      <c r="J71" s="309"/>
      <c r="K71" s="310"/>
      <c r="L71" s="113" t="s">
        <v>155</v>
      </c>
      <c r="M71" s="98"/>
      <c r="N71" s="215">
        <f>J71*M71</f>
        <v>0</v>
      </c>
      <c r="O71" s="116"/>
    </row>
    <row r="72" spans="1:15" ht="18" customHeight="1">
      <c r="A72" s="65" t="s">
        <v>41</v>
      </c>
      <c r="B72" s="24" t="s">
        <v>71</v>
      </c>
      <c r="C72" s="311" t="s">
        <v>123</v>
      </c>
      <c r="D72" s="312"/>
      <c r="E72" s="312"/>
      <c r="F72" s="312"/>
      <c r="G72" s="312"/>
      <c r="H72" s="312"/>
      <c r="I72" s="313"/>
      <c r="J72" s="314"/>
      <c r="K72" s="315"/>
      <c r="L72" s="111" t="s">
        <v>28</v>
      </c>
      <c r="M72" s="83"/>
      <c r="N72" s="215">
        <f t="shared" ref="N72:N81" si="8">J72*M72</f>
        <v>0</v>
      </c>
      <c r="O72" s="86"/>
    </row>
    <row r="73" spans="1:15" ht="18" customHeight="1">
      <c r="A73" s="65" t="s">
        <v>43</v>
      </c>
      <c r="B73" s="264" t="s">
        <v>42</v>
      </c>
      <c r="C73" s="316" t="s">
        <v>181</v>
      </c>
      <c r="D73" s="312"/>
      <c r="E73" s="312"/>
      <c r="F73" s="312"/>
      <c r="G73" s="312"/>
      <c r="H73" s="312"/>
      <c r="I73" s="313"/>
      <c r="J73" s="314"/>
      <c r="K73" s="315"/>
      <c r="L73" s="111" t="s">
        <v>28</v>
      </c>
      <c r="M73" s="83"/>
      <c r="N73" s="237">
        <f t="shared" si="8"/>
        <v>0</v>
      </c>
      <c r="O73" s="86"/>
    </row>
    <row r="74" spans="1:15" ht="18" customHeight="1">
      <c r="A74" s="65" t="s">
        <v>46</v>
      </c>
      <c r="B74" s="265"/>
      <c r="C74" s="316" t="s">
        <v>182</v>
      </c>
      <c r="D74" s="312"/>
      <c r="E74" s="312"/>
      <c r="F74" s="312"/>
      <c r="G74" s="312"/>
      <c r="H74" s="312"/>
      <c r="I74" s="313"/>
      <c r="J74" s="314">
        <v>70</v>
      </c>
      <c r="K74" s="315"/>
      <c r="L74" s="111" t="s">
        <v>28</v>
      </c>
      <c r="M74" s="83">
        <v>800</v>
      </c>
      <c r="N74" s="202">
        <f t="shared" si="8"/>
        <v>56000</v>
      </c>
      <c r="O74" s="86"/>
    </row>
    <row r="75" spans="1:15" ht="18" customHeight="1">
      <c r="A75" s="65" t="s">
        <v>47</v>
      </c>
      <c r="B75" s="265"/>
      <c r="C75" s="316" t="s">
        <v>183</v>
      </c>
      <c r="D75" s="312"/>
      <c r="E75" s="312"/>
      <c r="F75" s="312"/>
      <c r="G75" s="312"/>
      <c r="H75" s="312"/>
      <c r="I75" s="313"/>
      <c r="J75" s="314"/>
      <c r="K75" s="315"/>
      <c r="L75" s="111" t="s">
        <v>28</v>
      </c>
      <c r="M75" s="83"/>
      <c r="N75" s="237">
        <f t="shared" si="8"/>
        <v>0</v>
      </c>
      <c r="O75" s="86"/>
    </row>
    <row r="76" spans="1:15" ht="18" customHeight="1">
      <c r="A76" s="65" t="s">
        <v>48</v>
      </c>
      <c r="B76" s="266"/>
      <c r="C76" s="316" t="s">
        <v>185</v>
      </c>
      <c r="D76" s="312"/>
      <c r="E76" s="312"/>
      <c r="F76" s="312"/>
      <c r="G76" s="312"/>
      <c r="H76" s="312"/>
      <c r="I76" s="313"/>
      <c r="J76" s="314">
        <v>1</v>
      </c>
      <c r="K76" s="315"/>
      <c r="L76" s="170" t="s">
        <v>184</v>
      </c>
      <c r="M76" s="171">
        <f>(N74)*6%</f>
        <v>3360</v>
      </c>
      <c r="N76" s="202">
        <f t="shared" si="8"/>
        <v>3360</v>
      </c>
      <c r="O76" s="172"/>
    </row>
    <row r="77" spans="1:15" ht="18" customHeight="1">
      <c r="A77" s="65" t="s">
        <v>50</v>
      </c>
      <c r="B77" s="24" t="s">
        <v>49</v>
      </c>
      <c r="C77" s="311"/>
      <c r="D77" s="312"/>
      <c r="E77" s="312"/>
      <c r="F77" s="312"/>
      <c r="G77" s="312"/>
      <c r="H77" s="312"/>
      <c r="I77" s="313"/>
      <c r="J77" s="314"/>
      <c r="K77" s="315"/>
      <c r="L77" s="111" t="s">
        <v>45</v>
      </c>
      <c r="M77" s="83"/>
      <c r="N77" s="215">
        <f t="shared" si="8"/>
        <v>0</v>
      </c>
      <c r="O77" s="86"/>
    </row>
    <row r="78" spans="1:15" ht="18" customHeight="1">
      <c r="A78" s="65" t="s">
        <v>53</v>
      </c>
      <c r="B78" s="24" t="s">
        <v>51</v>
      </c>
      <c r="C78" s="311"/>
      <c r="D78" s="312"/>
      <c r="E78" s="312"/>
      <c r="F78" s="312"/>
      <c r="G78" s="312"/>
      <c r="H78" s="312"/>
      <c r="I78" s="313"/>
      <c r="J78" s="314"/>
      <c r="K78" s="315"/>
      <c r="L78" s="111" t="s">
        <v>52</v>
      </c>
      <c r="M78" s="83"/>
      <c r="N78" s="215">
        <f t="shared" si="8"/>
        <v>0</v>
      </c>
      <c r="O78" s="86"/>
    </row>
    <row r="79" spans="1:15" ht="18" customHeight="1">
      <c r="A79" s="65" t="s">
        <v>55</v>
      </c>
      <c r="B79" s="24" t="s">
        <v>54</v>
      </c>
      <c r="C79" s="311"/>
      <c r="D79" s="312"/>
      <c r="E79" s="312"/>
      <c r="F79" s="312"/>
      <c r="G79" s="312"/>
      <c r="H79" s="312"/>
      <c r="I79" s="313"/>
      <c r="J79" s="314"/>
      <c r="K79" s="315"/>
      <c r="L79" s="111" t="s">
        <v>52</v>
      </c>
      <c r="M79" s="83"/>
      <c r="N79" s="215">
        <f t="shared" si="8"/>
        <v>0</v>
      </c>
      <c r="O79" s="86"/>
    </row>
    <row r="80" spans="1:15" ht="18" customHeight="1">
      <c r="A80" s="65" t="s">
        <v>56</v>
      </c>
      <c r="B80" s="24" t="s">
        <v>44</v>
      </c>
      <c r="C80" s="311"/>
      <c r="D80" s="312"/>
      <c r="E80" s="312"/>
      <c r="F80" s="312"/>
      <c r="G80" s="312"/>
      <c r="H80" s="312"/>
      <c r="I80" s="313"/>
      <c r="J80" s="314"/>
      <c r="K80" s="315"/>
      <c r="L80" s="111" t="s">
        <v>45</v>
      </c>
      <c r="M80" s="83"/>
      <c r="N80" s="215">
        <f t="shared" si="8"/>
        <v>0</v>
      </c>
      <c r="O80" s="86"/>
    </row>
    <row r="81" spans="1:15" ht="18" customHeight="1">
      <c r="A81" s="66" t="s">
        <v>89</v>
      </c>
      <c r="B81" s="33" t="s">
        <v>72</v>
      </c>
      <c r="C81" s="346"/>
      <c r="D81" s="347"/>
      <c r="E81" s="347"/>
      <c r="F81" s="347"/>
      <c r="G81" s="347"/>
      <c r="H81" s="347"/>
      <c r="I81" s="348"/>
      <c r="J81" s="349"/>
      <c r="K81" s="350"/>
      <c r="L81" s="112" t="s">
        <v>83</v>
      </c>
      <c r="M81" s="117"/>
      <c r="N81" s="205">
        <f t="shared" si="8"/>
        <v>0</v>
      </c>
      <c r="O81" s="118"/>
    </row>
    <row r="82" spans="1:15" ht="18" customHeight="1" thickBot="1">
      <c r="A82" s="59" t="s">
        <v>108</v>
      </c>
      <c r="B82" s="60"/>
      <c r="C82" s="60"/>
      <c r="D82" s="60"/>
      <c r="E82" s="60"/>
      <c r="F82" s="60"/>
      <c r="G82" s="60"/>
      <c r="H82" s="60"/>
      <c r="I82" s="60"/>
      <c r="J82" s="26"/>
      <c r="K82" s="26"/>
      <c r="L82" s="26"/>
      <c r="M82" s="102"/>
      <c r="N82" s="206">
        <f>SUM(N71:N81)</f>
        <v>59360</v>
      </c>
      <c r="O82" s="103"/>
    </row>
    <row r="83" spans="1:15" ht="18" customHeight="1">
      <c r="A83" s="27" t="s">
        <v>148</v>
      </c>
      <c r="B83" s="221" t="s">
        <v>78</v>
      </c>
      <c r="C83" s="282" t="s">
        <v>75</v>
      </c>
      <c r="D83" s="268"/>
      <c r="E83" s="268"/>
      <c r="F83" s="268"/>
      <c r="G83" s="268"/>
      <c r="H83" s="268"/>
      <c r="I83" s="268"/>
      <c r="J83" s="221" t="s">
        <v>57</v>
      </c>
      <c r="K83" s="221" t="s">
        <v>58</v>
      </c>
      <c r="L83" s="222" t="s">
        <v>151</v>
      </c>
      <c r="M83" s="104" t="s">
        <v>94</v>
      </c>
      <c r="N83" s="207" t="s">
        <v>22</v>
      </c>
      <c r="O83" s="105" t="s">
        <v>0</v>
      </c>
    </row>
    <row r="84" spans="1:15" ht="18" customHeight="1">
      <c r="A84" s="55" t="s">
        <v>124</v>
      </c>
      <c r="B84" s="56" t="s">
        <v>146</v>
      </c>
      <c r="C84" s="56"/>
      <c r="D84" s="56"/>
      <c r="E84" s="56"/>
      <c r="F84" s="56"/>
      <c r="G84" s="56"/>
      <c r="H84" s="56"/>
      <c r="I84" s="56"/>
      <c r="J84" s="232"/>
      <c r="K84" s="232"/>
      <c r="L84" s="232"/>
      <c r="M84" s="95"/>
      <c r="N84" s="201"/>
      <c r="O84" s="96"/>
    </row>
    <row r="85" spans="1:15" ht="18" customHeight="1">
      <c r="A85" s="173" t="s">
        <v>59</v>
      </c>
      <c r="B85" s="37" t="s">
        <v>125</v>
      </c>
      <c r="C85" s="351" t="s">
        <v>187</v>
      </c>
      <c r="D85" s="344"/>
      <c r="E85" s="344"/>
      <c r="F85" s="344"/>
      <c r="G85" s="344"/>
      <c r="H85" s="344"/>
      <c r="I85" s="344"/>
      <c r="J85" s="223"/>
      <c r="K85" s="223">
        <v>1</v>
      </c>
      <c r="L85" s="235" t="s">
        <v>19</v>
      </c>
      <c r="M85" s="151"/>
      <c r="N85" s="236">
        <f>J85*K85*M85</f>
        <v>0</v>
      </c>
      <c r="O85" s="152"/>
    </row>
    <row r="86" spans="1:15" ht="18" customHeight="1">
      <c r="A86" s="173" t="s">
        <v>60</v>
      </c>
      <c r="B86" s="37" t="s">
        <v>92</v>
      </c>
      <c r="C86" s="344"/>
      <c r="D86" s="344"/>
      <c r="E86" s="344"/>
      <c r="F86" s="344"/>
      <c r="G86" s="344"/>
      <c r="H86" s="344"/>
      <c r="I86" s="344"/>
      <c r="J86" s="223"/>
      <c r="K86" s="223"/>
      <c r="L86" s="235" t="s">
        <v>19</v>
      </c>
      <c r="M86" s="151"/>
      <c r="N86" s="236">
        <f t="shared" ref="N86:N88" si="9">J86*K86*M86</f>
        <v>0</v>
      </c>
      <c r="O86" s="152"/>
    </row>
    <row r="87" spans="1:15" ht="18" customHeight="1">
      <c r="A87" s="173" t="s">
        <v>84</v>
      </c>
      <c r="B87" s="37" t="s">
        <v>90</v>
      </c>
      <c r="C87" s="344"/>
      <c r="D87" s="344"/>
      <c r="E87" s="344"/>
      <c r="F87" s="344"/>
      <c r="G87" s="344"/>
      <c r="H87" s="344"/>
      <c r="I87" s="344"/>
      <c r="J87" s="223"/>
      <c r="K87" s="223"/>
      <c r="L87" s="235" t="s">
        <v>19</v>
      </c>
      <c r="M87" s="151"/>
      <c r="N87" s="236">
        <f t="shared" si="9"/>
        <v>0</v>
      </c>
      <c r="O87" s="152"/>
    </row>
    <row r="88" spans="1:15" ht="18" customHeight="1">
      <c r="A88" s="173" t="s">
        <v>91</v>
      </c>
      <c r="B88" s="37" t="s">
        <v>73</v>
      </c>
      <c r="C88" s="345" t="s">
        <v>188</v>
      </c>
      <c r="D88" s="344"/>
      <c r="E88" s="344"/>
      <c r="F88" s="344"/>
      <c r="G88" s="344"/>
      <c r="H88" s="344"/>
      <c r="I88" s="344"/>
      <c r="J88" s="223"/>
      <c r="K88" s="223">
        <v>1</v>
      </c>
      <c r="L88" s="235" t="s">
        <v>19</v>
      </c>
      <c r="M88" s="151"/>
      <c r="N88" s="236">
        <f t="shared" si="9"/>
        <v>0</v>
      </c>
      <c r="O88" s="152"/>
    </row>
    <row r="89" spans="1:15" ht="18" customHeight="1">
      <c r="A89" s="61" t="s">
        <v>108</v>
      </c>
      <c r="B89" s="62"/>
      <c r="C89" s="62"/>
      <c r="D89" s="62"/>
      <c r="E89" s="62"/>
      <c r="F89" s="62"/>
      <c r="G89" s="62"/>
      <c r="H89" s="62"/>
      <c r="I89" s="62"/>
      <c r="J89" s="28"/>
      <c r="K89" s="28"/>
      <c r="L89" s="28"/>
      <c r="M89" s="106"/>
      <c r="N89" s="208">
        <f>SUM(N85:N88)</f>
        <v>0</v>
      </c>
      <c r="O89" s="107"/>
    </row>
    <row r="90" spans="1:15" ht="18" customHeight="1" thickBot="1">
      <c r="A90" s="67" t="s">
        <v>126</v>
      </c>
      <c r="B90" s="68"/>
      <c r="C90" s="68"/>
      <c r="D90" s="68"/>
      <c r="E90" s="68"/>
      <c r="F90" s="68"/>
      <c r="G90" s="68"/>
      <c r="H90" s="68"/>
      <c r="I90" s="68"/>
      <c r="J90" s="35"/>
      <c r="K90" s="35"/>
      <c r="L90" s="35"/>
      <c r="M90" s="119"/>
      <c r="N90" s="216">
        <f>SUM(N34,N45,N68,N82,N89)</f>
        <v>150340</v>
      </c>
      <c r="O90" s="120"/>
    </row>
    <row r="91" spans="1:15" ht="18" customHeight="1">
      <c r="A91" s="27" t="s">
        <v>148</v>
      </c>
      <c r="B91" s="221" t="s">
        <v>78</v>
      </c>
      <c r="C91" s="282" t="s">
        <v>75</v>
      </c>
      <c r="D91" s="268"/>
      <c r="E91" s="268"/>
      <c r="F91" s="268"/>
      <c r="G91" s="268"/>
      <c r="H91" s="268"/>
      <c r="I91" s="268"/>
      <c r="J91" s="305" t="s">
        <v>76</v>
      </c>
      <c r="K91" s="282"/>
      <c r="L91" s="222" t="s">
        <v>151</v>
      </c>
      <c r="M91" s="104" t="s">
        <v>94</v>
      </c>
      <c r="N91" s="207" t="s">
        <v>22</v>
      </c>
      <c r="O91" s="105" t="s">
        <v>0</v>
      </c>
    </row>
    <row r="92" spans="1:15" ht="18" customHeight="1">
      <c r="A92" s="36" t="s">
        <v>127</v>
      </c>
      <c r="B92" s="56" t="s">
        <v>61</v>
      </c>
      <c r="C92" s="56"/>
      <c r="D92" s="56"/>
      <c r="E92" s="56"/>
      <c r="F92" s="56"/>
      <c r="G92" s="56"/>
      <c r="H92" s="56"/>
      <c r="I92" s="56"/>
      <c r="J92" s="232"/>
      <c r="K92" s="232"/>
      <c r="L92" s="232"/>
      <c r="M92" s="95"/>
      <c r="N92" s="201"/>
      <c r="O92" s="96"/>
    </row>
    <row r="93" spans="1:15" ht="18" customHeight="1">
      <c r="A93" s="2" t="s">
        <v>62</v>
      </c>
      <c r="B93" s="37" t="s">
        <v>61</v>
      </c>
      <c r="C93" s="332" t="s">
        <v>128</v>
      </c>
      <c r="D93" s="333"/>
      <c r="E93" s="333"/>
      <c r="F93" s="333"/>
      <c r="G93" s="333"/>
      <c r="H93" s="333"/>
      <c r="I93" s="334"/>
      <c r="J93" s="329">
        <f>N90</f>
        <v>150340</v>
      </c>
      <c r="K93" s="330"/>
      <c r="L93" s="121"/>
      <c r="M93" s="122">
        <v>0.08</v>
      </c>
      <c r="N93" s="205">
        <f>J93*M93</f>
        <v>12027.2</v>
      </c>
      <c r="O93" s="123"/>
    </row>
    <row r="94" spans="1:15" ht="18" customHeight="1" thickBot="1">
      <c r="A94" s="69" t="s">
        <v>108</v>
      </c>
      <c r="B94" s="70"/>
      <c r="C94" s="70"/>
      <c r="D94" s="70"/>
      <c r="E94" s="70"/>
      <c r="F94" s="70"/>
      <c r="G94" s="70"/>
      <c r="H94" s="70"/>
      <c r="I94" s="70"/>
      <c r="J94" s="38"/>
      <c r="K94" s="38"/>
      <c r="L94" s="38"/>
      <c r="M94" s="124"/>
      <c r="N94" s="217">
        <f>SUM(N93:N93)</f>
        <v>12027.2</v>
      </c>
      <c r="O94" s="125"/>
    </row>
    <row r="95" spans="1:15" ht="18" customHeight="1">
      <c r="A95" s="27" t="s">
        <v>148</v>
      </c>
      <c r="B95" s="221" t="s">
        <v>78</v>
      </c>
      <c r="C95" s="282" t="s">
        <v>75</v>
      </c>
      <c r="D95" s="268"/>
      <c r="E95" s="268"/>
      <c r="F95" s="268"/>
      <c r="G95" s="268"/>
      <c r="H95" s="268"/>
      <c r="I95" s="268"/>
      <c r="J95" s="221" t="s">
        <v>57</v>
      </c>
      <c r="K95" s="221" t="s">
        <v>58</v>
      </c>
      <c r="L95" s="222" t="s">
        <v>151</v>
      </c>
      <c r="M95" s="104" t="s">
        <v>94</v>
      </c>
      <c r="N95" s="207" t="s">
        <v>22</v>
      </c>
      <c r="O95" s="105" t="s">
        <v>0</v>
      </c>
    </row>
    <row r="96" spans="1:15" ht="18" customHeight="1">
      <c r="A96" s="36" t="s">
        <v>129</v>
      </c>
      <c r="B96" s="56" t="s">
        <v>130</v>
      </c>
      <c r="C96" s="56"/>
      <c r="D96" s="56"/>
      <c r="E96" s="56"/>
      <c r="F96" s="56"/>
      <c r="G96" s="56"/>
      <c r="H96" s="56"/>
      <c r="I96" s="56"/>
      <c r="J96" s="232"/>
      <c r="K96" s="232"/>
      <c r="L96" s="232"/>
      <c r="M96" s="95"/>
      <c r="N96" s="201"/>
      <c r="O96" s="96"/>
    </row>
    <row r="97" spans="1:15" ht="18" customHeight="1">
      <c r="A97" s="2" t="s">
        <v>63</v>
      </c>
      <c r="B97" s="37" t="s">
        <v>131</v>
      </c>
      <c r="C97" s="332" t="s">
        <v>64</v>
      </c>
      <c r="D97" s="333"/>
      <c r="E97" s="333"/>
      <c r="F97" s="333"/>
      <c r="G97" s="333"/>
      <c r="H97" s="333"/>
      <c r="I97" s="334"/>
      <c r="J97" s="223">
        <v>0</v>
      </c>
      <c r="K97" s="223">
        <v>0</v>
      </c>
      <c r="L97" s="121" t="s">
        <v>19</v>
      </c>
      <c r="M97" s="126">
        <v>0</v>
      </c>
      <c r="N97" s="236">
        <f>J97*K97*M97</f>
        <v>0</v>
      </c>
      <c r="O97" s="169" t="s">
        <v>180</v>
      </c>
    </row>
    <row r="98" spans="1:15" ht="18" customHeight="1" thickBot="1">
      <c r="A98" s="69" t="s">
        <v>108</v>
      </c>
      <c r="B98" s="70"/>
      <c r="C98" s="70"/>
      <c r="D98" s="70"/>
      <c r="E98" s="70"/>
      <c r="F98" s="70"/>
      <c r="G98" s="70"/>
      <c r="H98" s="70"/>
      <c r="I98" s="70"/>
      <c r="J98" s="38"/>
      <c r="K98" s="38"/>
      <c r="L98" s="38"/>
      <c r="M98" s="124"/>
      <c r="N98" s="217">
        <f>SUM(N97:N97)</f>
        <v>0</v>
      </c>
      <c r="O98" s="125"/>
    </row>
    <row r="99" spans="1:15" ht="18" customHeight="1">
      <c r="A99" s="27" t="s">
        <v>148</v>
      </c>
      <c r="B99" s="221" t="s">
        <v>78</v>
      </c>
      <c r="C99" s="305" t="s">
        <v>75</v>
      </c>
      <c r="D99" s="335"/>
      <c r="E99" s="335"/>
      <c r="F99" s="335"/>
      <c r="G99" s="282"/>
      <c r="H99" s="221" t="s">
        <v>132</v>
      </c>
      <c r="I99" s="221" t="s">
        <v>133</v>
      </c>
      <c r="J99" s="305" t="s">
        <v>57</v>
      </c>
      <c r="K99" s="282"/>
      <c r="L99" s="222" t="s">
        <v>151</v>
      </c>
      <c r="M99" s="104" t="s">
        <v>94</v>
      </c>
      <c r="N99" s="207" t="s">
        <v>22</v>
      </c>
      <c r="O99" s="105" t="s">
        <v>0</v>
      </c>
    </row>
    <row r="100" spans="1:15" ht="18" customHeight="1">
      <c r="A100" s="55" t="s">
        <v>65</v>
      </c>
      <c r="B100" s="56" t="s">
        <v>66</v>
      </c>
      <c r="C100" s="56"/>
      <c r="D100" s="56"/>
      <c r="E100" s="56"/>
      <c r="F100" s="56"/>
      <c r="G100" s="56"/>
      <c r="H100" s="56"/>
      <c r="I100" s="56"/>
      <c r="J100" s="232"/>
      <c r="K100" s="232"/>
      <c r="L100" s="232"/>
      <c r="M100" s="95"/>
      <c r="N100" s="201"/>
      <c r="O100" s="96"/>
    </row>
    <row r="101" spans="1:15" ht="18" customHeight="1">
      <c r="A101" s="226" t="s">
        <v>67</v>
      </c>
      <c r="B101" s="40" t="s">
        <v>134</v>
      </c>
      <c r="C101" s="336" t="s">
        <v>173</v>
      </c>
      <c r="D101" s="337"/>
      <c r="E101" s="337"/>
      <c r="F101" s="337"/>
      <c r="G101" s="337"/>
      <c r="H101" s="63" t="s">
        <v>158</v>
      </c>
      <c r="I101" s="63" t="s">
        <v>159</v>
      </c>
      <c r="J101" s="338">
        <v>0</v>
      </c>
      <c r="K101" s="338"/>
      <c r="L101" s="81" t="s">
        <v>77</v>
      </c>
      <c r="M101" s="115">
        <v>0</v>
      </c>
      <c r="N101" s="242">
        <f>J101*M101</f>
        <v>0</v>
      </c>
      <c r="O101" s="116" t="s">
        <v>163</v>
      </c>
    </row>
    <row r="102" spans="1:15" ht="18" customHeight="1">
      <c r="A102" s="227" t="s">
        <v>136</v>
      </c>
      <c r="B102" s="34" t="s">
        <v>137</v>
      </c>
      <c r="C102" s="324" t="s">
        <v>135</v>
      </c>
      <c r="D102" s="324"/>
      <c r="E102" s="324"/>
      <c r="F102" s="324"/>
      <c r="G102" s="324"/>
      <c r="H102" s="58"/>
      <c r="I102" s="58"/>
      <c r="J102" s="331"/>
      <c r="K102" s="331"/>
      <c r="L102" s="82" t="s">
        <v>77</v>
      </c>
      <c r="M102" s="83"/>
      <c r="N102" s="197">
        <f t="shared" ref="N102:N104" si="10">J102*M102</f>
        <v>0</v>
      </c>
      <c r="O102" s="86"/>
    </row>
    <row r="103" spans="1:15" ht="18" customHeight="1">
      <c r="A103" s="227" t="s">
        <v>138</v>
      </c>
      <c r="B103" s="34" t="s">
        <v>139</v>
      </c>
      <c r="C103" s="324" t="s">
        <v>135</v>
      </c>
      <c r="D103" s="324"/>
      <c r="E103" s="324"/>
      <c r="F103" s="324"/>
      <c r="G103" s="324"/>
      <c r="H103" s="58"/>
      <c r="I103" s="58"/>
      <c r="J103" s="331"/>
      <c r="K103" s="331"/>
      <c r="L103" s="82" t="s">
        <v>77</v>
      </c>
      <c r="M103" s="83"/>
      <c r="N103" s="197">
        <f t="shared" si="10"/>
        <v>0</v>
      </c>
      <c r="O103" s="86"/>
    </row>
    <row r="104" spans="1:15" ht="18" customHeight="1">
      <c r="A104" s="227" t="s">
        <v>140</v>
      </c>
      <c r="B104" s="34" t="s">
        <v>141</v>
      </c>
      <c r="C104" s="324" t="s">
        <v>135</v>
      </c>
      <c r="D104" s="324"/>
      <c r="E104" s="324"/>
      <c r="F104" s="324"/>
      <c r="G104" s="324"/>
      <c r="H104" s="58"/>
      <c r="I104" s="58"/>
      <c r="J104" s="331"/>
      <c r="K104" s="331"/>
      <c r="L104" s="82" t="s">
        <v>77</v>
      </c>
      <c r="M104" s="83"/>
      <c r="N104" s="197">
        <f t="shared" si="10"/>
        <v>0</v>
      </c>
      <c r="O104" s="86"/>
    </row>
    <row r="105" spans="1:15" ht="18" customHeight="1">
      <c r="A105" s="230"/>
      <c r="B105" s="41" t="s">
        <v>61</v>
      </c>
      <c r="C105" s="343" t="s">
        <v>142</v>
      </c>
      <c r="D105" s="343"/>
      <c r="E105" s="343"/>
      <c r="F105" s="343"/>
      <c r="G105" s="343"/>
      <c r="H105" s="343"/>
      <c r="I105" s="343"/>
      <c r="J105" s="343"/>
      <c r="K105" s="343"/>
      <c r="L105" s="343"/>
      <c r="M105" s="127">
        <v>0.03</v>
      </c>
      <c r="N105" s="240">
        <f>SUM(N101,N104)*M105</f>
        <v>0</v>
      </c>
      <c r="O105" s="101"/>
    </row>
    <row r="106" spans="1:15" ht="18" customHeight="1" thickBot="1">
      <c r="A106" s="69" t="s">
        <v>108</v>
      </c>
      <c r="B106" s="70"/>
      <c r="C106" s="70"/>
      <c r="D106" s="70"/>
      <c r="E106" s="70"/>
      <c r="F106" s="70"/>
      <c r="G106" s="70"/>
      <c r="H106" s="70"/>
      <c r="I106" s="70"/>
      <c r="J106" s="38"/>
      <c r="K106" s="38"/>
      <c r="L106" s="38"/>
      <c r="M106" s="124"/>
      <c r="N106" s="217">
        <f>SUM(N101:N105)</f>
        <v>0</v>
      </c>
      <c r="O106" s="125"/>
    </row>
    <row r="107" spans="1:15" ht="18" customHeight="1">
      <c r="A107" s="27" t="s">
        <v>148</v>
      </c>
      <c r="B107" s="221" t="s">
        <v>78</v>
      </c>
      <c r="C107" s="282" t="s">
        <v>75</v>
      </c>
      <c r="D107" s="268"/>
      <c r="E107" s="268"/>
      <c r="F107" s="268"/>
      <c r="G107" s="268"/>
      <c r="H107" s="268"/>
      <c r="I107" s="268"/>
      <c r="J107" s="305" t="s">
        <v>76</v>
      </c>
      <c r="K107" s="282"/>
      <c r="L107" s="222" t="s">
        <v>151</v>
      </c>
      <c r="M107" s="104" t="s">
        <v>94</v>
      </c>
      <c r="N107" s="207" t="s">
        <v>22</v>
      </c>
      <c r="O107" s="105" t="s">
        <v>0</v>
      </c>
    </row>
    <row r="108" spans="1:15" ht="18" customHeight="1">
      <c r="A108" s="36" t="s">
        <v>68</v>
      </c>
      <c r="B108" s="56" t="s">
        <v>69</v>
      </c>
      <c r="C108" s="56"/>
      <c r="D108" s="56"/>
      <c r="E108" s="56"/>
      <c r="F108" s="56"/>
      <c r="G108" s="56"/>
      <c r="H108" s="56"/>
      <c r="I108" s="56"/>
      <c r="J108" s="232"/>
      <c r="K108" s="232"/>
      <c r="L108" s="232"/>
      <c r="M108" s="95"/>
      <c r="N108" s="201"/>
      <c r="O108" s="96"/>
    </row>
    <row r="109" spans="1:15" ht="18" customHeight="1">
      <c r="A109" s="2" t="s">
        <v>70</v>
      </c>
      <c r="B109" s="37" t="s">
        <v>69</v>
      </c>
      <c r="C109" s="326"/>
      <c r="D109" s="327"/>
      <c r="E109" s="327"/>
      <c r="F109" s="327"/>
      <c r="G109" s="327"/>
      <c r="H109" s="327"/>
      <c r="I109" s="328"/>
      <c r="J109" s="329">
        <f>SUM(N90,N94,N98,N106)</f>
        <v>162367.20000000001</v>
      </c>
      <c r="K109" s="330"/>
      <c r="L109" s="121"/>
      <c r="M109" s="122">
        <v>0.06</v>
      </c>
      <c r="N109" s="205">
        <f>J109*M109</f>
        <v>9742.0320000000011</v>
      </c>
      <c r="O109" s="123"/>
    </row>
    <row r="110" spans="1:15" ht="18" customHeight="1">
      <c r="A110" s="67" t="s">
        <v>108</v>
      </c>
      <c r="B110" s="68"/>
      <c r="C110" s="68"/>
      <c r="D110" s="68"/>
      <c r="E110" s="68"/>
      <c r="F110" s="68"/>
      <c r="G110" s="68"/>
      <c r="H110" s="68"/>
      <c r="I110" s="68"/>
      <c r="J110" s="35"/>
      <c r="K110" s="35"/>
      <c r="L110" s="35"/>
      <c r="M110" s="119"/>
      <c r="N110" s="216">
        <f>SUM(N109,J109)</f>
        <v>172109.23200000002</v>
      </c>
      <c r="O110" s="120"/>
    </row>
    <row r="111" spans="1:15" ht="18" customHeight="1" thickBot="1">
      <c r="A111" s="53"/>
      <c r="B111" s="54" t="s">
        <v>145</v>
      </c>
      <c r="C111" s="54"/>
      <c r="D111" s="54"/>
      <c r="E111" s="54"/>
      <c r="F111" s="54"/>
      <c r="G111" s="54"/>
      <c r="H111" s="54"/>
      <c r="I111" s="54"/>
      <c r="J111" s="19"/>
      <c r="K111" s="19"/>
      <c r="L111" s="19"/>
      <c r="M111" s="128"/>
      <c r="N111" s="219"/>
      <c r="O111" s="129"/>
    </row>
    <row r="112" spans="1:15" ht="18" customHeight="1"/>
    <row r="113" ht="18" customHeight="1"/>
  </sheetData>
  <mergeCells count="118">
    <mergeCell ref="C109:I109"/>
    <mergeCell ref="J109:K109"/>
    <mergeCell ref="C103:G103"/>
    <mergeCell ref="J103:K103"/>
    <mergeCell ref="C104:G104"/>
    <mergeCell ref="J104:K104"/>
    <mergeCell ref="C105:L105"/>
    <mergeCell ref="C107:I107"/>
    <mergeCell ref="J107:K107"/>
    <mergeCell ref="C97:I97"/>
    <mergeCell ref="C99:G99"/>
    <mergeCell ref="J99:K99"/>
    <mergeCell ref="C101:G101"/>
    <mergeCell ref="J101:K101"/>
    <mergeCell ref="C102:G102"/>
    <mergeCell ref="J102:K102"/>
    <mergeCell ref="C88:I88"/>
    <mergeCell ref="C91:I91"/>
    <mergeCell ref="J91:K91"/>
    <mergeCell ref="C93:I93"/>
    <mergeCell ref="J93:K93"/>
    <mergeCell ref="C95:I95"/>
    <mergeCell ref="C83:I83"/>
    <mergeCell ref="C85:I85"/>
    <mergeCell ref="C86:I86"/>
    <mergeCell ref="C87:I87"/>
    <mergeCell ref="C78:I78"/>
    <mergeCell ref="J78:K78"/>
    <mergeCell ref="C79:I79"/>
    <mergeCell ref="J79:K79"/>
    <mergeCell ref="C80:I80"/>
    <mergeCell ref="J80:K80"/>
    <mergeCell ref="C77:I77"/>
    <mergeCell ref="J77:K77"/>
    <mergeCell ref="J69:K69"/>
    <mergeCell ref="C71:I71"/>
    <mergeCell ref="J71:K71"/>
    <mergeCell ref="C72:I72"/>
    <mergeCell ref="J72:K72"/>
    <mergeCell ref="C81:I81"/>
    <mergeCell ref="J81:K81"/>
    <mergeCell ref="B73:B76"/>
    <mergeCell ref="C73:I73"/>
    <mergeCell ref="J73:K73"/>
    <mergeCell ref="C74:I74"/>
    <mergeCell ref="J74:K74"/>
    <mergeCell ref="A65:A67"/>
    <mergeCell ref="B65:B67"/>
    <mergeCell ref="C65:G65"/>
    <mergeCell ref="C66:G66"/>
    <mergeCell ref="C67:G67"/>
    <mergeCell ref="C69:I69"/>
    <mergeCell ref="C75:I75"/>
    <mergeCell ref="J75:K75"/>
    <mergeCell ref="C76:I76"/>
    <mergeCell ref="J76:K76"/>
    <mergeCell ref="A60:A64"/>
    <mergeCell ref="B60:B64"/>
    <mergeCell ref="C60:I60"/>
    <mergeCell ref="C61:I61"/>
    <mergeCell ref="C62:I62"/>
    <mergeCell ref="C63:I63"/>
    <mergeCell ref="C64:I64"/>
    <mergeCell ref="A53:A59"/>
    <mergeCell ref="B53:B59"/>
    <mergeCell ref="C53:I53"/>
    <mergeCell ref="C54:I54"/>
    <mergeCell ref="C55:I55"/>
    <mergeCell ref="C56:I56"/>
    <mergeCell ref="C57:I57"/>
    <mergeCell ref="C58:I58"/>
    <mergeCell ref="C59:I59"/>
    <mergeCell ref="C35:I35"/>
    <mergeCell ref="C46:I46"/>
    <mergeCell ref="A48:A52"/>
    <mergeCell ref="B48:B52"/>
    <mergeCell ref="C48:I48"/>
    <mergeCell ref="C49:I49"/>
    <mergeCell ref="C50:I50"/>
    <mergeCell ref="C51:I51"/>
    <mergeCell ref="C52:I52"/>
    <mergeCell ref="C27:I27"/>
    <mergeCell ref="A28:A33"/>
    <mergeCell ref="C28:I28"/>
    <mergeCell ref="C29:I29"/>
    <mergeCell ref="C30:I30"/>
    <mergeCell ref="C31:I31"/>
    <mergeCell ref="C32:I32"/>
    <mergeCell ref="C33:I33"/>
    <mergeCell ref="A15:A17"/>
    <mergeCell ref="B15:B17"/>
    <mergeCell ref="A20:A21"/>
    <mergeCell ref="B20:B21"/>
    <mergeCell ref="A22:A27"/>
    <mergeCell ref="C22:I22"/>
    <mergeCell ref="C23:I23"/>
    <mergeCell ref="C24:I24"/>
    <mergeCell ref="C25:I25"/>
    <mergeCell ref="C26:I26"/>
    <mergeCell ref="C8:I8"/>
    <mergeCell ref="A10:A14"/>
    <mergeCell ref="B10:B14"/>
    <mergeCell ref="A3:B3"/>
    <mergeCell ref="I3:J3"/>
    <mergeCell ref="L3:M3"/>
    <mergeCell ref="N3:O3"/>
    <mergeCell ref="A4:B4"/>
    <mergeCell ref="L4:M4"/>
    <mergeCell ref="N4:O4"/>
    <mergeCell ref="A1:O1"/>
    <mergeCell ref="A2:B2"/>
    <mergeCell ref="C2:E2"/>
    <mergeCell ref="I2:J2"/>
    <mergeCell ref="L2:M2"/>
    <mergeCell ref="N2:O2"/>
    <mergeCell ref="B6:O6"/>
    <mergeCell ref="A7:L7"/>
    <mergeCell ref="M7:O7"/>
  </mergeCells>
  <phoneticPr fontId="26" type="noConversion"/>
  <dataValidations count="2">
    <dataValidation type="list" allowBlank="1" showInputMessage="1" showErrorMessage="1" sqref="H65:H67 H37:H44 C37:C44 D10:D21 H101:I104 F19:F21 F13:F14 D39:D44 F39:F44">
      <formula1>#REF!</formula1>
    </dataValidation>
    <dataValidation type="list" allowBlank="1" showInputMessage="1" showErrorMessage="1" sqref="C3:E3">
      <formula1>"国内会议,国际会议"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Q112"/>
  <sheetViews>
    <sheetView workbookViewId="0">
      <selection sqref="A1:O1"/>
    </sheetView>
  </sheetViews>
  <sheetFormatPr defaultColWidth="9.15234375" defaultRowHeight="11.6"/>
  <cols>
    <col min="1" max="1" width="4.69140625" style="4" customWidth="1"/>
    <col min="2" max="2" width="19.53515625" style="4" customWidth="1"/>
    <col min="3" max="3" width="14.69140625" style="4" customWidth="1"/>
    <col min="4" max="4" width="4.3046875" style="4" customWidth="1"/>
    <col min="5" max="5" width="6.15234375" style="4" customWidth="1"/>
    <col min="6" max="8" width="4.3046875" style="4" customWidth="1"/>
    <col min="9" max="9" width="13.15234375" style="4" customWidth="1"/>
    <col min="10" max="10" width="8.07421875" style="233" customWidth="1"/>
    <col min="11" max="11" width="5.3046875" style="233" customWidth="1"/>
    <col min="12" max="12" width="7.4609375" style="233" customWidth="1"/>
    <col min="13" max="13" width="9.3828125" style="4" customWidth="1"/>
    <col min="14" max="14" width="12.765625" style="220" customWidth="1"/>
    <col min="15" max="15" width="23.3828125" style="4" customWidth="1"/>
    <col min="16" max="16384" width="9.15234375" style="4"/>
  </cols>
  <sheetData>
    <row r="1" spans="1:17" s="1" customFormat="1" ht="42.75" customHeight="1">
      <c r="A1" s="363" t="s">
        <v>235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</row>
    <row r="2" spans="1:17" s="44" customFormat="1" ht="28.5" customHeight="1" thickBot="1">
      <c r="A2" s="341" t="s">
        <v>147</v>
      </c>
      <c r="B2" s="341"/>
      <c r="C2" s="342" t="s">
        <v>175</v>
      </c>
      <c r="D2" s="342"/>
      <c r="E2" s="342"/>
      <c r="F2" s="42" t="s">
        <v>144</v>
      </c>
      <c r="G2" s="45"/>
      <c r="H2" s="45"/>
      <c r="I2" s="355" t="s">
        <v>166</v>
      </c>
      <c r="J2" s="355"/>
      <c r="K2" s="43"/>
      <c r="L2" s="356" t="s">
        <v>1</v>
      </c>
      <c r="M2" s="356"/>
      <c r="N2" s="352" t="s">
        <v>176</v>
      </c>
      <c r="O2" s="352"/>
    </row>
    <row r="3" spans="1:17" s="44" customFormat="1" ht="15" customHeight="1" thickBot="1">
      <c r="A3" s="341" t="s">
        <v>2</v>
      </c>
      <c r="B3" s="341"/>
      <c r="C3" s="130" t="s">
        <v>161</v>
      </c>
      <c r="D3" s="130"/>
      <c r="E3" s="130"/>
      <c r="F3" s="42" t="s">
        <v>143</v>
      </c>
      <c r="G3" s="45"/>
      <c r="H3" s="45"/>
      <c r="I3" s="355">
        <v>540</v>
      </c>
      <c r="J3" s="355"/>
      <c r="K3" s="43"/>
      <c r="L3" s="356" t="s">
        <v>3</v>
      </c>
      <c r="M3" s="356"/>
      <c r="N3" s="352" t="s">
        <v>177</v>
      </c>
      <c r="O3" s="352"/>
      <c r="Q3" s="133"/>
    </row>
    <row r="4" spans="1:17" s="44" customFormat="1" ht="15" customHeight="1" thickBot="1">
      <c r="A4" s="341" t="s">
        <v>4</v>
      </c>
      <c r="B4" s="341"/>
      <c r="C4" s="131" t="s">
        <v>165</v>
      </c>
      <c r="D4" s="131"/>
      <c r="E4" s="131"/>
      <c r="F4" s="46"/>
      <c r="G4" s="45"/>
      <c r="H4" s="47"/>
      <c r="I4" s="47"/>
      <c r="J4" s="47"/>
      <c r="K4" s="47"/>
      <c r="L4" s="356" t="s">
        <v>5</v>
      </c>
      <c r="M4" s="356"/>
      <c r="N4" s="353">
        <v>43028</v>
      </c>
      <c r="O4" s="352"/>
    </row>
    <row r="5" spans="1:17" ht="10" customHeight="1" thickBot="1">
      <c r="A5" s="48"/>
      <c r="B5" s="48"/>
      <c r="C5" s="48"/>
      <c r="D5" s="48"/>
      <c r="E5" s="48"/>
      <c r="F5" s="48"/>
      <c r="G5" s="132"/>
      <c r="H5" s="48"/>
      <c r="I5" s="48"/>
      <c r="M5" s="48"/>
      <c r="N5" s="192"/>
      <c r="O5" s="48"/>
    </row>
    <row r="6" spans="1:17" ht="48" customHeight="1" thickTop="1" thickBot="1">
      <c r="A6" s="49" t="s">
        <v>6</v>
      </c>
      <c r="B6" s="339" t="s">
        <v>80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40"/>
    </row>
    <row r="7" spans="1:17" ht="18" customHeight="1">
      <c r="A7" s="267" t="s">
        <v>78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 t="s">
        <v>93</v>
      </c>
      <c r="N7" s="268"/>
      <c r="O7" s="269"/>
    </row>
    <row r="8" spans="1:17" ht="18" customHeight="1">
      <c r="A8" s="6" t="s">
        <v>148</v>
      </c>
      <c r="B8" s="234" t="s">
        <v>78</v>
      </c>
      <c r="C8" s="270" t="s">
        <v>75</v>
      </c>
      <c r="D8" s="271"/>
      <c r="E8" s="271"/>
      <c r="F8" s="271"/>
      <c r="G8" s="271"/>
      <c r="H8" s="271"/>
      <c r="I8" s="271"/>
      <c r="J8" s="234" t="s">
        <v>149</v>
      </c>
      <c r="K8" s="234" t="s">
        <v>150</v>
      </c>
      <c r="L8" s="234" t="s">
        <v>151</v>
      </c>
      <c r="M8" s="234" t="s">
        <v>94</v>
      </c>
      <c r="N8" s="193" t="s">
        <v>74</v>
      </c>
      <c r="O8" s="7" t="s">
        <v>0</v>
      </c>
    </row>
    <row r="9" spans="1:17" s="8" customFormat="1" ht="18" customHeight="1">
      <c r="A9" s="50" t="s">
        <v>7</v>
      </c>
      <c r="B9" s="51" t="s">
        <v>95</v>
      </c>
      <c r="C9" s="156"/>
      <c r="D9" s="9"/>
      <c r="E9" s="9"/>
      <c r="F9" s="9"/>
      <c r="G9" s="9"/>
      <c r="H9" s="9"/>
      <c r="I9" s="9"/>
      <c r="J9" s="9"/>
      <c r="K9" s="9"/>
      <c r="L9" s="9"/>
      <c r="M9" s="9"/>
      <c r="N9" s="194"/>
      <c r="O9" s="52"/>
    </row>
    <row r="10" spans="1:17" ht="18" customHeight="1">
      <c r="A10" s="272" t="s">
        <v>8</v>
      </c>
      <c r="B10" s="262" t="s">
        <v>199</v>
      </c>
      <c r="C10" s="149" t="s">
        <v>178</v>
      </c>
      <c r="D10" s="148">
        <v>11</v>
      </c>
      <c r="E10" s="149" t="s">
        <v>97</v>
      </c>
      <c r="F10" s="148">
        <v>2</v>
      </c>
      <c r="G10" s="149" t="s">
        <v>98</v>
      </c>
      <c r="H10" s="148">
        <v>1</v>
      </c>
      <c r="I10" s="149" t="s">
        <v>99</v>
      </c>
      <c r="J10" s="241">
        <v>63.5</v>
      </c>
      <c r="K10" s="149">
        <v>1</v>
      </c>
      <c r="L10" s="235" t="s">
        <v>79</v>
      </c>
      <c r="M10" s="151">
        <v>420</v>
      </c>
      <c r="N10" s="195">
        <f>J10*K10*M10</f>
        <v>26670</v>
      </c>
      <c r="O10" s="163" t="s">
        <v>179</v>
      </c>
    </row>
    <row r="11" spans="1:17" ht="18" customHeight="1">
      <c r="A11" s="272"/>
      <c r="B11" s="263"/>
      <c r="C11" s="149" t="s">
        <v>178</v>
      </c>
      <c r="D11" s="148">
        <v>11</v>
      </c>
      <c r="E11" s="149" t="s">
        <v>97</v>
      </c>
      <c r="F11" s="148">
        <v>3</v>
      </c>
      <c r="G11" s="149" t="s">
        <v>98</v>
      </c>
      <c r="H11" s="148">
        <v>1</v>
      </c>
      <c r="I11" s="149" t="s">
        <v>99</v>
      </c>
      <c r="J11" s="241">
        <v>67.5</v>
      </c>
      <c r="K11" s="149">
        <v>1</v>
      </c>
      <c r="L11" s="235" t="s">
        <v>79</v>
      </c>
      <c r="M11" s="151">
        <v>420</v>
      </c>
      <c r="N11" s="195">
        <f t="shared" ref="N11:N14" si="0">J11*K11*M11</f>
        <v>28350</v>
      </c>
      <c r="O11" s="163" t="s">
        <v>179</v>
      </c>
    </row>
    <row r="12" spans="1:17" ht="18" customHeight="1">
      <c r="A12" s="272"/>
      <c r="B12" s="263"/>
      <c r="C12" s="149" t="s">
        <v>178</v>
      </c>
      <c r="D12" s="148">
        <v>11</v>
      </c>
      <c r="E12" s="149" t="s">
        <v>97</v>
      </c>
      <c r="F12" s="148">
        <v>4</v>
      </c>
      <c r="G12" s="149" t="s">
        <v>98</v>
      </c>
      <c r="H12" s="148">
        <v>1</v>
      </c>
      <c r="I12" s="149" t="s">
        <v>99</v>
      </c>
      <c r="J12" s="241">
        <v>55</v>
      </c>
      <c r="K12" s="149">
        <v>1</v>
      </c>
      <c r="L12" s="235" t="s">
        <v>79</v>
      </c>
      <c r="M12" s="151">
        <v>420</v>
      </c>
      <c r="N12" s="195">
        <f t="shared" si="0"/>
        <v>23100</v>
      </c>
      <c r="O12" s="163" t="s">
        <v>179</v>
      </c>
    </row>
    <row r="13" spans="1:17" ht="18" hidden="1" customHeight="1">
      <c r="A13" s="272"/>
      <c r="B13" s="263"/>
      <c r="C13" s="149" t="s">
        <v>178</v>
      </c>
      <c r="D13" s="148"/>
      <c r="E13" s="149" t="s">
        <v>97</v>
      </c>
      <c r="F13" s="148"/>
      <c r="G13" s="149" t="s">
        <v>98</v>
      </c>
      <c r="H13" s="148"/>
      <c r="I13" s="149" t="s">
        <v>99</v>
      </c>
      <c r="J13" s="241"/>
      <c r="K13" s="149"/>
      <c r="L13" s="235" t="s">
        <v>79</v>
      </c>
      <c r="M13" s="151"/>
      <c r="N13" s="236">
        <f t="shared" si="0"/>
        <v>0</v>
      </c>
      <c r="O13" s="163" t="s">
        <v>179</v>
      </c>
    </row>
    <row r="14" spans="1:17" ht="18" hidden="1" customHeight="1">
      <c r="A14" s="272"/>
      <c r="B14" s="263"/>
      <c r="C14" s="149" t="s">
        <v>101</v>
      </c>
      <c r="D14" s="148"/>
      <c r="E14" s="149" t="s">
        <v>97</v>
      </c>
      <c r="F14" s="148"/>
      <c r="G14" s="149" t="s">
        <v>98</v>
      </c>
      <c r="H14" s="148"/>
      <c r="I14" s="149" t="s">
        <v>99</v>
      </c>
      <c r="J14" s="162"/>
      <c r="K14" s="149"/>
      <c r="L14" s="235" t="s">
        <v>79</v>
      </c>
      <c r="M14" s="151"/>
      <c r="N14" s="236">
        <f t="shared" si="0"/>
        <v>0</v>
      </c>
      <c r="O14" s="163"/>
    </row>
    <row r="15" spans="1:17" ht="18" hidden="1" customHeight="1">
      <c r="A15" s="259" t="s">
        <v>9</v>
      </c>
      <c r="B15" s="263" t="s">
        <v>198</v>
      </c>
      <c r="C15" s="149" t="s">
        <v>178</v>
      </c>
      <c r="D15" s="148"/>
      <c r="E15" s="149" t="s">
        <v>97</v>
      </c>
      <c r="F15" s="148"/>
      <c r="G15" s="149" t="s">
        <v>98</v>
      </c>
      <c r="H15" s="148"/>
      <c r="I15" s="149" t="s">
        <v>99</v>
      </c>
      <c r="J15" s="162"/>
      <c r="K15" s="149"/>
      <c r="L15" s="235" t="s">
        <v>79</v>
      </c>
      <c r="M15" s="151"/>
      <c r="N15" s="236">
        <f>J15*K15*M15</f>
        <v>0</v>
      </c>
      <c r="O15" s="163"/>
    </row>
    <row r="16" spans="1:17" ht="18" hidden="1" customHeight="1">
      <c r="A16" s="260"/>
      <c r="B16" s="263"/>
      <c r="C16" s="149" t="s">
        <v>178</v>
      </c>
      <c r="D16" s="148"/>
      <c r="E16" s="149" t="s">
        <v>97</v>
      </c>
      <c r="F16" s="148"/>
      <c r="G16" s="149" t="s">
        <v>98</v>
      </c>
      <c r="H16" s="148"/>
      <c r="I16" s="149" t="s">
        <v>99</v>
      </c>
      <c r="J16" s="162"/>
      <c r="K16" s="149"/>
      <c r="L16" s="235" t="s">
        <v>79</v>
      </c>
      <c r="M16" s="151"/>
      <c r="N16" s="236">
        <f t="shared" ref="N16" si="1">J16*K16*M16</f>
        <v>0</v>
      </c>
      <c r="O16" s="163"/>
    </row>
    <row r="17" spans="1:15" ht="18" hidden="1" customHeight="1">
      <c r="A17" s="261"/>
      <c r="B17" s="263"/>
      <c r="C17" s="149" t="s">
        <v>178</v>
      </c>
      <c r="D17" s="148"/>
      <c r="E17" s="149" t="s">
        <v>97</v>
      </c>
      <c r="F17" s="148"/>
      <c r="G17" s="149" t="s">
        <v>98</v>
      </c>
      <c r="H17" s="148"/>
      <c r="I17" s="149" t="s">
        <v>99</v>
      </c>
      <c r="J17" s="164"/>
      <c r="K17" s="149"/>
      <c r="L17" s="235" t="s">
        <v>79</v>
      </c>
      <c r="M17" s="151"/>
      <c r="N17" s="236">
        <f>J17*K17*M17</f>
        <v>0</v>
      </c>
      <c r="O17" s="163"/>
    </row>
    <row r="18" spans="1:15" ht="18" hidden="1" customHeight="1">
      <c r="A18" s="167" t="s">
        <v>20</v>
      </c>
      <c r="B18" s="165" t="s">
        <v>102</v>
      </c>
      <c r="C18" s="157"/>
      <c r="D18" s="158"/>
      <c r="E18" s="157"/>
      <c r="F18" s="158"/>
      <c r="G18" s="157"/>
      <c r="H18" s="158"/>
      <c r="I18" s="157"/>
      <c r="J18" s="159"/>
      <c r="K18" s="157"/>
      <c r="L18" s="160"/>
      <c r="M18" s="161"/>
      <c r="N18" s="196"/>
      <c r="O18" s="155"/>
    </row>
    <row r="19" spans="1:15" ht="18" hidden="1" customHeight="1">
      <c r="A19" s="168"/>
      <c r="B19" s="166"/>
      <c r="C19" s="13" t="s">
        <v>100</v>
      </c>
      <c r="D19" s="12"/>
      <c r="E19" s="13" t="s">
        <v>97</v>
      </c>
      <c r="F19" s="12"/>
      <c r="G19" s="13" t="s">
        <v>98</v>
      </c>
      <c r="H19" s="12"/>
      <c r="I19" s="13" t="s">
        <v>99</v>
      </c>
      <c r="J19" s="14"/>
      <c r="K19" s="13"/>
      <c r="L19" s="82" t="s">
        <v>79</v>
      </c>
      <c r="M19" s="83"/>
      <c r="N19" s="197">
        <f t="shared" ref="N19" si="2">J19*K19*M19</f>
        <v>0</v>
      </c>
      <c r="O19" s="84"/>
    </row>
    <row r="20" spans="1:15" ht="18" hidden="1" customHeight="1">
      <c r="A20" s="275" t="s">
        <v>82</v>
      </c>
      <c r="B20" s="279" t="s">
        <v>103</v>
      </c>
      <c r="C20" s="13" t="s">
        <v>96</v>
      </c>
      <c r="D20" s="12"/>
      <c r="E20" s="13" t="s">
        <v>97</v>
      </c>
      <c r="F20" s="12"/>
      <c r="G20" s="13" t="s">
        <v>98</v>
      </c>
      <c r="H20" s="12"/>
      <c r="I20" s="13" t="s">
        <v>99</v>
      </c>
      <c r="J20" s="14"/>
      <c r="K20" s="13"/>
      <c r="L20" s="82" t="s">
        <v>79</v>
      </c>
      <c r="M20" s="83"/>
      <c r="N20" s="197">
        <f>J20*K20*M20</f>
        <v>0</v>
      </c>
      <c r="O20" s="84"/>
    </row>
    <row r="21" spans="1:15" ht="18" hidden="1" customHeight="1">
      <c r="A21" s="275"/>
      <c r="B21" s="279"/>
      <c r="C21" s="13" t="s">
        <v>100</v>
      </c>
      <c r="D21" s="12"/>
      <c r="E21" s="13" t="s">
        <v>97</v>
      </c>
      <c r="F21" s="12"/>
      <c r="G21" s="13" t="s">
        <v>98</v>
      </c>
      <c r="H21" s="12"/>
      <c r="I21" s="13" t="s">
        <v>99</v>
      </c>
      <c r="J21" s="14"/>
      <c r="K21" s="13"/>
      <c r="L21" s="82" t="s">
        <v>79</v>
      </c>
      <c r="M21" s="83"/>
      <c r="N21" s="197">
        <f t="shared" ref="N21:N33" si="3">J21*K21*M21</f>
        <v>0</v>
      </c>
      <c r="O21" s="84"/>
    </row>
    <row r="22" spans="1:15" ht="18" hidden="1" customHeight="1">
      <c r="A22" s="275" t="s">
        <v>85</v>
      </c>
      <c r="B22" s="15" t="s">
        <v>10</v>
      </c>
      <c r="C22" s="277"/>
      <c r="D22" s="277"/>
      <c r="E22" s="277"/>
      <c r="F22" s="277"/>
      <c r="G22" s="277"/>
      <c r="H22" s="277"/>
      <c r="I22" s="277"/>
      <c r="J22" s="12"/>
      <c r="K22" s="12"/>
      <c r="L22" s="85" t="s">
        <v>81</v>
      </c>
      <c r="M22" s="83"/>
      <c r="N22" s="197">
        <f t="shared" si="3"/>
        <v>0</v>
      </c>
      <c r="O22" s="86"/>
    </row>
    <row r="23" spans="1:15" ht="18" hidden="1" customHeight="1">
      <c r="A23" s="275"/>
      <c r="B23" s="15" t="s">
        <v>11</v>
      </c>
      <c r="C23" s="274"/>
      <c r="D23" s="274"/>
      <c r="E23" s="274"/>
      <c r="F23" s="274"/>
      <c r="G23" s="274"/>
      <c r="H23" s="274"/>
      <c r="I23" s="274"/>
      <c r="J23" s="12"/>
      <c r="K23" s="12"/>
      <c r="L23" s="85" t="s">
        <v>18</v>
      </c>
      <c r="M23" s="83"/>
      <c r="N23" s="197">
        <f t="shared" si="3"/>
        <v>0</v>
      </c>
      <c r="O23" s="86"/>
    </row>
    <row r="24" spans="1:15" ht="18" hidden="1" customHeight="1">
      <c r="A24" s="275"/>
      <c r="B24" s="15" t="s">
        <v>13</v>
      </c>
      <c r="C24" s="274"/>
      <c r="D24" s="274"/>
      <c r="E24" s="274"/>
      <c r="F24" s="274"/>
      <c r="G24" s="274"/>
      <c r="H24" s="274"/>
      <c r="I24" s="274"/>
      <c r="J24" s="12"/>
      <c r="K24" s="12"/>
      <c r="L24" s="85" t="s">
        <v>19</v>
      </c>
      <c r="M24" s="83"/>
      <c r="N24" s="197">
        <f t="shared" si="3"/>
        <v>0</v>
      </c>
      <c r="O24" s="86"/>
    </row>
    <row r="25" spans="1:15" ht="18" hidden="1" customHeight="1">
      <c r="A25" s="275"/>
      <c r="B25" s="15" t="s">
        <v>14</v>
      </c>
      <c r="C25" s="274" t="s">
        <v>105</v>
      </c>
      <c r="D25" s="274"/>
      <c r="E25" s="274"/>
      <c r="F25" s="274"/>
      <c r="G25" s="274"/>
      <c r="H25" s="274"/>
      <c r="I25" s="274"/>
      <c r="J25" s="12"/>
      <c r="K25" s="12"/>
      <c r="L25" s="85" t="s">
        <v>15</v>
      </c>
      <c r="M25" s="83"/>
      <c r="N25" s="197">
        <f t="shared" si="3"/>
        <v>0</v>
      </c>
      <c r="O25" s="86"/>
    </row>
    <row r="26" spans="1:15" ht="18" hidden="1" customHeight="1">
      <c r="A26" s="275"/>
      <c r="B26" s="16" t="s">
        <v>16</v>
      </c>
      <c r="C26" s="274" t="s">
        <v>17</v>
      </c>
      <c r="D26" s="274"/>
      <c r="E26" s="274"/>
      <c r="F26" s="274"/>
      <c r="G26" s="274"/>
      <c r="H26" s="274"/>
      <c r="I26" s="274"/>
      <c r="J26" s="12"/>
      <c r="K26" s="12"/>
      <c r="L26" s="85" t="s">
        <v>18</v>
      </c>
      <c r="M26" s="83"/>
      <c r="N26" s="197">
        <f t="shared" si="3"/>
        <v>0</v>
      </c>
      <c r="O26" s="86"/>
    </row>
    <row r="27" spans="1:15" ht="18" hidden="1" customHeight="1">
      <c r="A27" s="275"/>
      <c r="B27" s="16" t="s">
        <v>35</v>
      </c>
      <c r="C27" s="274" t="s">
        <v>106</v>
      </c>
      <c r="D27" s="274"/>
      <c r="E27" s="274"/>
      <c r="F27" s="274"/>
      <c r="G27" s="274"/>
      <c r="H27" s="274"/>
      <c r="I27" s="274"/>
      <c r="J27" s="12"/>
      <c r="K27" s="12"/>
      <c r="L27" s="85"/>
      <c r="M27" s="83"/>
      <c r="N27" s="197">
        <f t="shared" si="3"/>
        <v>0</v>
      </c>
      <c r="O27" s="86"/>
    </row>
    <row r="28" spans="1:15" ht="18" hidden="1" customHeight="1">
      <c r="A28" s="275" t="s">
        <v>86</v>
      </c>
      <c r="B28" s="15" t="s">
        <v>21</v>
      </c>
      <c r="C28" s="277" t="s">
        <v>104</v>
      </c>
      <c r="D28" s="277"/>
      <c r="E28" s="277"/>
      <c r="F28" s="277"/>
      <c r="G28" s="277"/>
      <c r="H28" s="277"/>
      <c r="I28" s="277"/>
      <c r="J28" s="12"/>
      <c r="K28" s="12"/>
      <c r="L28" s="85" t="s">
        <v>81</v>
      </c>
      <c r="M28" s="83"/>
      <c r="N28" s="197">
        <f t="shared" si="3"/>
        <v>0</v>
      </c>
      <c r="O28" s="86"/>
    </row>
    <row r="29" spans="1:15" ht="18" hidden="1" customHeight="1">
      <c r="A29" s="275"/>
      <c r="B29" s="15" t="s">
        <v>11</v>
      </c>
      <c r="C29" s="274" t="s">
        <v>12</v>
      </c>
      <c r="D29" s="274"/>
      <c r="E29" s="274"/>
      <c r="F29" s="274"/>
      <c r="G29" s="274"/>
      <c r="H29" s="274"/>
      <c r="I29" s="274"/>
      <c r="J29" s="12"/>
      <c r="K29" s="12"/>
      <c r="L29" s="85" t="s">
        <v>18</v>
      </c>
      <c r="M29" s="83"/>
      <c r="N29" s="197">
        <f t="shared" si="3"/>
        <v>0</v>
      </c>
      <c r="O29" s="86"/>
    </row>
    <row r="30" spans="1:15" ht="18" hidden="1" customHeight="1">
      <c r="A30" s="275"/>
      <c r="B30" s="15" t="s">
        <v>13</v>
      </c>
      <c r="C30" s="274"/>
      <c r="D30" s="274"/>
      <c r="E30" s="274"/>
      <c r="F30" s="274"/>
      <c r="G30" s="274"/>
      <c r="H30" s="274"/>
      <c r="I30" s="274"/>
      <c r="J30" s="12"/>
      <c r="K30" s="12"/>
      <c r="L30" s="85" t="s">
        <v>19</v>
      </c>
      <c r="M30" s="83"/>
      <c r="N30" s="197">
        <f t="shared" si="3"/>
        <v>0</v>
      </c>
      <c r="O30" s="86"/>
    </row>
    <row r="31" spans="1:15" ht="18" hidden="1" customHeight="1">
      <c r="A31" s="275"/>
      <c r="B31" s="15" t="s">
        <v>14</v>
      </c>
      <c r="C31" s="274" t="s">
        <v>107</v>
      </c>
      <c r="D31" s="274"/>
      <c r="E31" s="274"/>
      <c r="F31" s="274"/>
      <c r="G31" s="274"/>
      <c r="H31" s="274"/>
      <c r="I31" s="274"/>
      <c r="J31" s="12"/>
      <c r="K31" s="12"/>
      <c r="L31" s="85" t="s">
        <v>15</v>
      </c>
      <c r="M31" s="83"/>
      <c r="N31" s="197">
        <f t="shared" si="3"/>
        <v>0</v>
      </c>
      <c r="O31" s="86"/>
    </row>
    <row r="32" spans="1:15" ht="18" hidden="1" customHeight="1">
      <c r="A32" s="275"/>
      <c r="B32" s="16" t="s">
        <v>16</v>
      </c>
      <c r="C32" s="274" t="s">
        <v>17</v>
      </c>
      <c r="D32" s="274"/>
      <c r="E32" s="274"/>
      <c r="F32" s="274"/>
      <c r="G32" s="274"/>
      <c r="H32" s="274"/>
      <c r="I32" s="274"/>
      <c r="J32" s="12"/>
      <c r="K32" s="12"/>
      <c r="L32" s="85" t="s">
        <v>18</v>
      </c>
      <c r="M32" s="83"/>
      <c r="N32" s="197">
        <f t="shared" si="3"/>
        <v>0</v>
      </c>
      <c r="O32" s="86"/>
    </row>
    <row r="33" spans="1:15" ht="18" hidden="1" customHeight="1">
      <c r="A33" s="276"/>
      <c r="B33" s="17" t="s">
        <v>35</v>
      </c>
      <c r="C33" s="278" t="s">
        <v>106</v>
      </c>
      <c r="D33" s="278"/>
      <c r="E33" s="278"/>
      <c r="F33" s="278"/>
      <c r="G33" s="278"/>
      <c r="H33" s="278"/>
      <c r="I33" s="278"/>
      <c r="J33" s="18"/>
      <c r="K33" s="18"/>
      <c r="L33" s="87"/>
      <c r="M33" s="88"/>
      <c r="N33" s="198">
        <f t="shared" si="3"/>
        <v>0</v>
      </c>
      <c r="O33" s="89"/>
    </row>
    <row r="34" spans="1:15" ht="18" customHeight="1" thickBot="1">
      <c r="A34" s="53" t="s">
        <v>108</v>
      </c>
      <c r="B34" s="54"/>
      <c r="C34" s="54"/>
      <c r="D34" s="54"/>
      <c r="E34" s="54"/>
      <c r="F34" s="54"/>
      <c r="G34" s="54"/>
      <c r="H34" s="54"/>
      <c r="I34" s="54"/>
      <c r="J34" s="19"/>
      <c r="K34" s="19"/>
      <c r="L34" s="19"/>
      <c r="M34" s="90"/>
      <c r="N34" s="199">
        <f>SUM(N10:N33)</f>
        <v>78120</v>
      </c>
      <c r="O34" s="91"/>
    </row>
    <row r="35" spans="1:15" ht="18" customHeight="1">
      <c r="A35" s="20" t="s">
        <v>148</v>
      </c>
      <c r="B35" s="231" t="s">
        <v>78</v>
      </c>
      <c r="C35" s="280" t="s">
        <v>75</v>
      </c>
      <c r="D35" s="281"/>
      <c r="E35" s="281"/>
      <c r="F35" s="281"/>
      <c r="G35" s="281"/>
      <c r="H35" s="281"/>
      <c r="I35" s="281"/>
      <c r="J35" s="231" t="s">
        <v>57</v>
      </c>
      <c r="K35" s="231" t="s">
        <v>109</v>
      </c>
      <c r="L35" s="92" t="s">
        <v>151</v>
      </c>
      <c r="M35" s="93" t="s">
        <v>94</v>
      </c>
      <c r="N35" s="200" t="s">
        <v>22</v>
      </c>
      <c r="O35" s="94" t="s">
        <v>0</v>
      </c>
    </row>
    <row r="36" spans="1:15" ht="18" customHeight="1">
      <c r="A36" s="55" t="s">
        <v>24</v>
      </c>
      <c r="B36" s="56" t="s">
        <v>110</v>
      </c>
      <c r="C36" s="56"/>
      <c r="D36" s="56"/>
      <c r="E36" s="56"/>
      <c r="F36" s="56"/>
      <c r="G36" s="56"/>
      <c r="H36" s="56"/>
      <c r="I36" s="56"/>
      <c r="J36" s="232"/>
      <c r="K36" s="232"/>
      <c r="L36" s="232"/>
      <c r="M36" s="95"/>
      <c r="N36" s="201"/>
      <c r="O36" s="96"/>
    </row>
    <row r="37" spans="1:15" ht="18" customHeight="1">
      <c r="A37" s="3" t="s">
        <v>25</v>
      </c>
      <c r="B37" s="228" t="s">
        <v>111</v>
      </c>
      <c r="C37" s="57" t="s">
        <v>160</v>
      </c>
      <c r="D37" s="12">
        <v>11</v>
      </c>
      <c r="E37" s="22" t="s">
        <v>97</v>
      </c>
      <c r="F37" s="12"/>
      <c r="G37" s="22" t="s">
        <v>98</v>
      </c>
      <c r="H37" s="10" t="s">
        <v>156</v>
      </c>
      <c r="I37" s="22" t="s">
        <v>112</v>
      </c>
      <c r="J37" s="23"/>
      <c r="K37" s="23">
        <v>1</v>
      </c>
      <c r="L37" s="97" t="s">
        <v>28</v>
      </c>
      <c r="M37" s="174"/>
      <c r="N37" s="237">
        <f>J37*K37*M37</f>
        <v>0</v>
      </c>
      <c r="O37" s="175" t="s">
        <v>191</v>
      </c>
    </row>
    <row r="38" spans="1:15" ht="18" customHeight="1">
      <c r="A38" s="227" t="s">
        <v>26</v>
      </c>
      <c r="B38" s="24" t="s">
        <v>111</v>
      </c>
      <c r="C38" s="58" t="s">
        <v>160</v>
      </c>
      <c r="D38" s="12">
        <v>11</v>
      </c>
      <c r="E38" s="13" t="s">
        <v>97</v>
      </c>
      <c r="F38" s="12"/>
      <c r="G38" s="13" t="s">
        <v>98</v>
      </c>
      <c r="H38" s="10" t="s">
        <v>156</v>
      </c>
      <c r="I38" s="13" t="s">
        <v>112</v>
      </c>
      <c r="J38" s="224"/>
      <c r="K38" s="224">
        <v>1</v>
      </c>
      <c r="L38" s="82" t="s">
        <v>28</v>
      </c>
      <c r="M38" s="171"/>
      <c r="N38" s="239">
        <f t="shared" ref="N38:N43" si="4">J38*K38*M38</f>
        <v>0</v>
      </c>
      <c r="O38" s="99" t="s">
        <v>164</v>
      </c>
    </row>
    <row r="39" spans="1:15" ht="18" customHeight="1">
      <c r="A39" s="227" t="s">
        <v>27</v>
      </c>
      <c r="B39" s="24" t="s">
        <v>111</v>
      </c>
      <c r="C39" s="58" t="s">
        <v>160</v>
      </c>
      <c r="D39" s="12"/>
      <c r="E39" s="13" t="s">
        <v>97</v>
      </c>
      <c r="F39" s="12"/>
      <c r="G39" s="13" t="s">
        <v>98</v>
      </c>
      <c r="H39" s="10" t="s">
        <v>99</v>
      </c>
      <c r="I39" s="13" t="s">
        <v>112</v>
      </c>
      <c r="J39" s="224"/>
      <c r="K39" s="224"/>
      <c r="L39" s="82" t="s">
        <v>28</v>
      </c>
      <c r="M39" s="83"/>
      <c r="N39" s="197">
        <f t="shared" si="4"/>
        <v>0</v>
      </c>
      <c r="O39" s="99" t="s">
        <v>164</v>
      </c>
    </row>
    <row r="40" spans="1:15" ht="18" customHeight="1">
      <c r="A40" s="227" t="s">
        <v>29</v>
      </c>
      <c r="B40" s="24" t="s">
        <v>111</v>
      </c>
      <c r="C40" s="58" t="s">
        <v>160</v>
      </c>
      <c r="D40" s="12"/>
      <c r="E40" s="13" t="s">
        <v>97</v>
      </c>
      <c r="F40" s="12"/>
      <c r="G40" s="13" t="s">
        <v>98</v>
      </c>
      <c r="H40" s="10" t="s">
        <v>156</v>
      </c>
      <c r="I40" s="13" t="s">
        <v>112</v>
      </c>
      <c r="J40" s="224"/>
      <c r="K40" s="224"/>
      <c r="L40" s="82" t="s">
        <v>28</v>
      </c>
      <c r="M40" s="83"/>
      <c r="N40" s="197">
        <f t="shared" si="4"/>
        <v>0</v>
      </c>
      <c r="O40" s="99" t="s">
        <v>164</v>
      </c>
    </row>
    <row r="41" spans="1:15" ht="18" customHeight="1">
      <c r="A41" s="230" t="s">
        <v>30</v>
      </c>
      <c r="B41" s="229" t="s">
        <v>111</v>
      </c>
      <c r="C41" s="142" t="s">
        <v>160</v>
      </c>
      <c r="D41" s="143"/>
      <c r="E41" s="144" t="s">
        <v>97</v>
      </c>
      <c r="F41" s="18"/>
      <c r="G41" s="144" t="s">
        <v>98</v>
      </c>
      <c r="H41" s="10" t="s">
        <v>99</v>
      </c>
      <c r="I41" s="144" t="s">
        <v>112</v>
      </c>
      <c r="J41" s="30"/>
      <c r="K41" s="224"/>
      <c r="L41" s="145" t="s">
        <v>28</v>
      </c>
      <c r="M41" s="83"/>
      <c r="N41" s="204">
        <f t="shared" si="4"/>
        <v>0</v>
      </c>
      <c r="O41" s="99" t="s">
        <v>164</v>
      </c>
    </row>
    <row r="42" spans="1:15" ht="18" customHeight="1">
      <c r="A42" s="230" t="s">
        <v>167</v>
      </c>
      <c r="B42" s="146" t="s">
        <v>111</v>
      </c>
      <c r="C42" s="147" t="s">
        <v>160</v>
      </c>
      <c r="D42" s="148"/>
      <c r="E42" s="149" t="s">
        <v>97</v>
      </c>
      <c r="F42" s="148"/>
      <c r="G42" s="153" t="s">
        <v>170</v>
      </c>
      <c r="H42" s="10" t="s">
        <v>156</v>
      </c>
      <c r="I42" s="144" t="s">
        <v>112</v>
      </c>
      <c r="J42" s="223"/>
      <c r="K42" s="224"/>
      <c r="L42" s="145" t="s">
        <v>28</v>
      </c>
      <c r="M42" s="83"/>
      <c r="N42" s="205">
        <f t="shared" si="4"/>
        <v>0</v>
      </c>
      <c r="O42" s="99" t="s">
        <v>164</v>
      </c>
    </row>
    <row r="43" spans="1:15" ht="18" customHeight="1">
      <c r="A43" s="230" t="s">
        <v>168</v>
      </c>
      <c r="B43" s="146" t="s">
        <v>111</v>
      </c>
      <c r="C43" s="147" t="s">
        <v>160</v>
      </c>
      <c r="D43" s="148"/>
      <c r="E43" s="149" t="s">
        <v>97</v>
      </c>
      <c r="F43" s="148"/>
      <c r="G43" s="153" t="s">
        <v>170</v>
      </c>
      <c r="H43" s="154" t="s">
        <v>171</v>
      </c>
      <c r="I43" s="144" t="s">
        <v>112</v>
      </c>
      <c r="J43" s="223"/>
      <c r="K43" s="224"/>
      <c r="L43" s="145" t="s">
        <v>28</v>
      </c>
      <c r="M43" s="83"/>
      <c r="N43" s="205">
        <f t="shared" si="4"/>
        <v>0</v>
      </c>
      <c r="O43" s="99" t="s">
        <v>164</v>
      </c>
    </row>
    <row r="44" spans="1:15" ht="18" customHeight="1">
      <c r="A44" s="230" t="s">
        <v>169</v>
      </c>
      <c r="B44" s="146" t="s">
        <v>111</v>
      </c>
      <c r="C44" s="147"/>
      <c r="D44" s="148"/>
      <c r="E44" s="149"/>
      <c r="F44" s="148"/>
      <c r="G44" s="149"/>
      <c r="H44" s="148"/>
      <c r="I44" s="149"/>
      <c r="J44" s="223"/>
      <c r="K44" s="223"/>
      <c r="L44" s="235"/>
      <c r="M44" s="151"/>
      <c r="N44" s="205"/>
      <c r="O44" s="152"/>
    </row>
    <row r="45" spans="1:15" ht="18" customHeight="1" thickBot="1">
      <c r="A45" s="59" t="s">
        <v>108</v>
      </c>
      <c r="B45" s="60"/>
      <c r="C45" s="60"/>
      <c r="D45" s="60"/>
      <c r="E45" s="60"/>
      <c r="F45" s="60"/>
      <c r="G45" s="60"/>
      <c r="H45" s="60"/>
      <c r="I45" s="60"/>
      <c r="J45" s="26"/>
      <c r="K45" s="26"/>
      <c r="L45" s="26"/>
      <c r="M45" s="102"/>
      <c r="N45" s="206">
        <f>SUM(N37:N44)</f>
        <v>0</v>
      </c>
      <c r="O45" s="103"/>
    </row>
    <row r="46" spans="1:15" ht="18" customHeight="1">
      <c r="A46" s="27" t="s">
        <v>148</v>
      </c>
      <c r="B46" s="221" t="s">
        <v>78</v>
      </c>
      <c r="C46" s="282" t="s">
        <v>75</v>
      </c>
      <c r="D46" s="268"/>
      <c r="E46" s="268"/>
      <c r="F46" s="268"/>
      <c r="G46" s="268"/>
      <c r="H46" s="268"/>
      <c r="I46" s="268"/>
      <c r="J46" s="221" t="s">
        <v>57</v>
      </c>
      <c r="K46" s="221" t="s">
        <v>23</v>
      </c>
      <c r="L46" s="222" t="s">
        <v>151</v>
      </c>
      <c r="M46" s="104" t="s">
        <v>94</v>
      </c>
      <c r="N46" s="207" t="s">
        <v>22</v>
      </c>
      <c r="O46" s="105" t="s">
        <v>0</v>
      </c>
    </row>
    <row r="47" spans="1:15" ht="18" customHeight="1">
      <c r="A47" s="61" t="s">
        <v>31</v>
      </c>
      <c r="B47" s="62" t="s">
        <v>113</v>
      </c>
      <c r="C47" s="62"/>
      <c r="D47" s="62"/>
      <c r="E47" s="62"/>
      <c r="F47" s="62"/>
      <c r="G47" s="62"/>
      <c r="H47" s="62"/>
      <c r="I47" s="62"/>
      <c r="J47" s="28"/>
      <c r="K47" s="28"/>
      <c r="L47" s="28"/>
      <c r="M47" s="106"/>
      <c r="N47" s="208"/>
      <c r="O47" s="107"/>
    </row>
    <row r="48" spans="1:15" ht="18" customHeight="1">
      <c r="A48" s="283" t="s">
        <v>32</v>
      </c>
      <c r="B48" s="285" t="s">
        <v>114</v>
      </c>
      <c r="C48" s="294" t="s">
        <v>115</v>
      </c>
      <c r="D48" s="288"/>
      <c r="E48" s="288"/>
      <c r="F48" s="288"/>
      <c r="G48" s="288"/>
      <c r="H48" s="288"/>
      <c r="I48" s="289"/>
      <c r="J48" s="29">
        <v>22</v>
      </c>
      <c r="K48" s="30">
        <v>1</v>
      </c>
      <c r="L48" s="108" t="s">
        <v>152</v>
      </c>
      <c r="M48" s="109">
        <v>270</v>
      </c>
      <c r="N48" s="204">
        <f>J48*K48*M48</f>
        <v>5940</v>
      </c>
      <c r="O48" s="136"/>
    </row>
    <row r="49" spans="1:15" ht="18" customHeight="1">
      <c r="A49" s="283"/>
      <c r="B49" s="285"/>
      <c r="C49" s="293" t="s">
        <v>116</v>
      </c>
      <c r="D49" s="291"/>
      <c r="E49" s="291"/>
      <c r="F49" s="291"/>
      <c r="G49" s="291"/>
      <c r="H49" s="291"/>
      <c r="I49" s="292"/>
      <c r="J49" s="224">
        <v>25</v>
      </c>
      <c r="K49" s="224">
        <v>1</v>
      </c>
      <c r="L49" s="111" t="s">
        <v>152</v>
      </c>
      <c r="M49" s="83">
        <v>240</v>
      </c>
      <c r="N49" s="197">
        <f t="shared" ref="N49:N52" si="5">J49*K49*M49</f>
        <v>6000</v>
      </c>
      <c r="O49" s="134"/>
    </row>
    <row r="50" spans="1:15" ht="18" customHeight="1">
      <c r="A50" s="283"/>
      <c r="B50" s="285"/>
      <c r="C50" s="290" t="s">
        <v>231</v>
      </c>
      <c r="D50" s="291"/>
      <c r="E50" s="291"/>
      <c r="F50" s="291"/>
      <c r="G50" s="291"/>
      <c r="H50" s="291"/>
      <c r="I50" s="292"/>
      <c r="J50" s="224">
        <v>4</v>
      </c>
      <c r="K50" s="224">
        <v>1</v>
      </c>
      <c r="L50" s="111" t="s">
        <v>152</v>
      </c>
      <c r="M50" s="83">
        <v>270</v>
      </c>
      <c r="N50" s="197">
        <f t="shared" si="5"/>
        <v>1080</v>
      </c>
      <c r="O50" s="134"/>
    </row>
    <row r="51" spans="1:15" ht="18" customHeight="1">
      <c r="A51" s="283"/>
      <c r="B51" s="285"/>
      <c r="C51" s="290" t="s">
        <v>226</v>
      </c>
      <c r="D51" s="291"/>
      <c r="E51" s="291"/>
      <c r="F51" s="291"/>
      <c r="G51" s="291"/>
      <c r="H51" s="291"/>
      <c r="I51" s="292"/>
      <c r="J51" s="224">
        <v>6</v>
      </c>
      <c r="K51" s="224">
        <v>1</v>
      </c>
      <c r="L51" s="111" t="s">
        <v>152</v>
      </c>
      <c r="M51" s="83">
        <v>750</v>
      </c>
      <c r="N51" s="197">
        <f t="shared" si="5"/>
        <v>4500</v>
      </c>
      <c r="O51" s="135"/>
    </row>
    <row r="52" spans="1:15" ht="18" customHeight="1">
      <c r="A52" s="284"/>
      <c r="B52" s="286"/>
      <c r="C52" s="293" t="s">
        <v>116</v>
      </c>
      <c r="D52" s="291"/>
      <c r="E52" s="291"/>
      <c r="F52" s="291"/>
      <c r="G52" s="291"/>
      <c r="H52" s="291"/>
      <c r="I52" s="292"/>
      <c r="J52" s="31"/>
      <c r="K52" s="25"/>
      <c r="L52" s="112" t="s">
        <v>152</v>
      </c>
      <c r="M52" s="100"/>
      <c r="N52" s="209">
        <f t="shared" si="5"/>
        <v>0</v>
      </c>
      <c r="O52" s="137"/>
    </row>
    <row r="53" spans="1:15" ht="18" hidden="1" customHeight="1">
      <c r="A53" s="283" t="s">
        <v>36</v>
      </c>
      <c r="B53" s="298" t="s">
        <v>118</v>
      </c>
      <c r="C53" s="301" t="s">
        <v>189</v>
      </c>
      <c r="D53" s="302"/>
      <c r="E53" s="302"/>
      <c r="F53" s="302"/>
      <c r="G53" s="302"/>
      <c r="H53" s="302"/>
      <c r="I53" s="303"/>
      <c r="J53" s="29"/>
      <c r="K53" s="30"/>
      <c r="L53" s="113" t="s">
        <v>153</v>
      </c>
      <c r="M53" s="109"/>
      <c r="N53" s="238">
        <f>J53*K53*M53</f>
        <v>0</v>
      </c>
      <c r="O53" s="110"/>
    </row>
    <row r="54" spans="1:15" ht="18" hidden="1" customHeight="1">
      <c r="A54" s="283"/>
      <c r="B54" s="299"/>
      <c r="C54" s="290" t="s">
        <v>190</v>
      </c>
      <c r="D54" s="291"/>
      <c r="E54" s="291"/>
      <c r="F54" s="291"/>
      <c r="G54" s="291"/>
      <c r="H54" s="291"/>
      <c r="I54" s="292"/>
      <c r="J54" s="224"/>
      <c r="K54" s="224"/>
      <c r="L54" s="111" t="s">
        <v>153</v>
      </c>
      <c r="M54" s="83"/>
      <c r="N54" s="239">
        <f t="shared" ref="N54:N59" si="6">J54*K54*M54</f>
        <v>0</v>
      </c>
      <c r="O54" s="86"/>
    </row>
    <row r="55" spans="1:15" ht="18" hidden="1" customHeight="1">
      <c r="A55" s="283"/>
      <c r="B55" s="299"/>
      <c r="C55" s="293" t="s">
        <v>195</v>
      </c>
      <c r="D55" s="291"/>
      <c r="E55" s="291"/>
      <c r="F55" s="291"/>
      <c r="G55" s="291"/>
      <c r="H55" s="291"/>
      <c r="I55" s="292"/>
      <c r="J55" s="224"/>
      <c r="K55" s="224"/>
      <c r="L55" s="111" t="s">
        <v>153</v>
      </c>
      <c r="M55" s="83"/>
      <c r="N55" s="239">
        <f t="shared" si="6"/>
        <v>0</v>
      </c>
      <c r="O55" s="141"/>
    </row>
    <row r="56" spans="1:15" ht="18" hidden="1" customHeight="1">
      <c r="A56" s="283"/>
      <c r="B56" s="299"/>
      <c r="C56" s="293" t="s">
        <v>196</v>
      </c>
      <c r="D56" s="291"/>
      <c r="E56" s="291"/>
      <c r="F56" s="291"/>
      <c r="G56" s="291"/>
      <c r="H56" s="291"/>
      <c r="I56" s="292"/>
      <c r="J56" s="191"/>
      <c r="K56" s="30"/>
      <c r="L56" s="111" t="s">
        <v>153</v>
      </c>
      <c r="M56" s="109"/>
      <c r="N56" s="238">
        <f t="shared" si="6"/>
        <v>0</v>
      </c>
      <c r="O56" s="141"/>
    </row>
    <row r="57" spans="1:15" ht="18" customHeight="1">
      <c r="A57" s="283"/>
      <c r="B57" s="299"/>
      <c r="C57" s="304" t="s">
        <v>193</v>
      </c>
      <c r="D57" s="296"/>
      <c r="E57" s="296"/>
      <c r="F57" s="296"/>
      <c r="G57" s="296"/>
      <c r="H57" s="296"/>
      <c r="I57" s="297"/>
      <c r="J57" s="31">
        <v>3</v>
      </c>
      <c r="K57" s="25">
        <v>2</v>
      </c>
      <c r="L57" s="114" t="s">
        <v>153</v>
      </c>
      <c r="M57" s="100">
        <v>650</v>
      </c>
      <c r="N57" s="211">
        <f t="shared" si="6"/>
        <v>3900</v>
      </c>
      <c r="O57" s="86"/>
    </row>
    <row r="58" spans="1:15" ht="18" customHeight="1">
      <c r="A58" s="283"/>
      <c r="B58" s="299"/>
      <c r="C58" s="304" t="s">
        <v>194</v>
      </c>
      <c r="D58" s="296"/>
      <c r="E58" s="296"/>
      <c r="F58" s="296"/>
      <c r="G58" s="296"/>
      <c r="H58" s="296"/>
      <c r="I58" s="297"/>
      <c r="J58" s="31">
        <v>3</v>
      </c>
      <c r="K58" s="25">
        <v>1</v>
      </c>
      <c r="L58" s="114" t="s">
        <v>153</v>
      </c>
      <c r="M58" s="100">
        <v>650</v>
      </c>
      <c r="N58" s="211">
        <f t="shared" si="6"/>
        <v>1950</v>
      </c>
      <c r="O58" s="110"/>
    </row>
    <row r="59" spans="1:15" ht="18" customHeight="1">
      <c r="A59" s="284"/>
      <c r="B59" s="300"/>
      <c r="C59" s="304" t="s">
        <v>192</v>
      </c>
      <c r="D59" s="296"/>
      <c r="E59" s="296"/>
      <c r="F59" s="296"/>
      <c r="G59" s="296"/>
      <c r="H59" s="296"/>
      <c r="I59" s="297"/>
      <c r="J59" s="31"/>
      <c r="K59" s="25"/>
      <c r="L59" s="114" t="s">
        <v>153</v>
      </c>
      <c r="M59" s="100"/>
      <c r="N59" s="240">
        <f t="shared" si="6"/>
        <v>0</v>
      </c>
      <c r="O59" s="101"/>
    </row>
    <row r="60" spans="1:15" ht="18" customHeight="1">
      <c r="A60" s="283" t="s">
        <v>37</v>
      </c>
      <c r="B60" s="285" t="s">
        <v>119</v>
      </c>
      <c r="C60" s="294" t="s">
        <v>115</v>
      </c>
      <c r="D60" s="288"/>
      <c r="E60" s="288"/>
      <c r="F60" s="288"/>
      <c r="G60" s="288"/>
      <c r="H60" s="288"/>
      <c r="I60" s="289"/>
      <c r="J60" s="29">
        <v>100</v>
      </c>
      <c r="K60" s="30">
        <v>2</v>
      </c>
      <c r="L60" s="108" t="s">
        <v>152</v>
      </c>
      <c r="M60" s="109">
        <v>0</v>
      </c>
      <c r="N60" s="204">
        <f>J60*K60*M60</f>
        <v>0</v>
      </c>
      <c r="O60" s="110" t="s">
        <v>174</v>
      </c>
    </row>
    <row r="61" spans="1:15" ht="18" customHeight="1">
      <c r="A61" s="283"/>
      <c r="B61" s="285"/>
      <c r="C61" s="293" t="s">
        <v>116</v>
      </c>
      <c r="D61" s="291"/>
      <c r="E61" s="291"/>
      <c r="F61" s="291"/>
      <c r="G61" s="291"/>
      <c r="H61" s="291"/>
      <c r="I61" s="292"/>
      <c r="J61" s="224"/>
      <c r="K61" s="224"/>
      <c r="L61" s="111" t="s">
        <v>152</v>
      </c>
      <c r="M61" s="83"/>
      <c r="N61" s="197">
        <f t="shared" ref="N61:N67" si="7">J61*K61*M61</f>
        <v>0</v>
      </c>
      <c r="O61" s="86"/>
    </row>
    <row r="62" spans="1:15" ht="18" customHeight="1">
      <c r="A62" s="283"/>
      <c r="B62" s="285"/>
      <c r="C62" s="293" t="s">
        <v>33</v>
      </c>
      <c r="D62" s="291"/>
      <c r="E62" s="291"/>
      <c r="F62" s="291"/>
      <c r="G62" s="291"/>
      <c r="H62" s="291"/>
      <c r="I62" s="292"/>
      <c r="J62" s="224"/>
      <c r="K62" s="224"/>
      <c r="L62" s="111" t="s">
        <v>152</v>
      </c>
      <c r="M62" s="83"/>
      <c r="N62" s="197">
        <f t="shared" si="7"/>
        <v>0</v>
      </c>
      <c r="O62" s="86"/>
    </row>
    <row r="63" spans="1:15" ht="18" customHeight="1">
      <c r="A63" s="283"/>
      <c r="B63" s="285"/>
      <c r="C63" s="293" t="s">
        <v>34</v>
      </c>
      <c r="D63" s="291"/>
      <c r="E63" s="291"/>
      <c r="F63" s="291"/>
      <c r="G63" s="291"/>
      <c r="H63" s="291"/>
      <c r="I63" s="292"/>
      <c r="J63" s="224"/>
      <c r="K63" s="224"/>
      <c r="L63" s="111" t="s">
        <v>152</v>
      </c>
      <c r="M63" s="83"/>
      <c r="N63" s="197">
        <f t="shared" si="7"/>
        <v>0</v>
      </c>
      <c r="O63" s="86"/>
    </row>
    <row r="64" spans="1:15" ht="18" customHeight="1">
      <c r="A64" s="284"/>
      <c r="B64" s="286"/>
      <c r="C64" s="295" t="s">
        <v>117</v>
      </c>
      <c r="D64" s="296"/>
      <c r="E64" s="296"/>
      <c r="F64" s="296"/>
      <c r="G64" s="296"/>
      <c r="H64" s="296"/>
      <c r="I64" s="297"/>
      <c r="J64" s="31"/>
      <c r="K64" s="25"/>
      <c r="L64" s="112" t="s">
        <v>152</v>
      </c>
      <c r="M64" s="100"/>
      <c r="N64" s="209">
        <f t="shared" si="7"/>
        <v>0</v>
      </c>
      <c r="O64" s="101"/>
    </row>
    <row r="65" spans="1:15" ht="18" customHeight="1">
      <c r="A65" s="317" t="s">
        <v>38</v>
      </c>
      <c r="B65" s="320" t="s">
        <v>120</v>
      </c>
      <c r="C65" s="322" t="s">
        <v>172</v>
      </c>
      <c r="D65" s="323"/>
      <c r="E65" s="323"/>
      <c r="F65" s="323"/>
      <c r="G65" s="323"/>
      <c r="H65" s="63" t="s">
        <v>157</v>
      </c>
      <c r="I65" s="11" t="s">
        <v>121</v>
      </c>
      <c r="J65" s="225">
        <v>200</v>
      </c>
      <c r="K65" s="225">
        <v>2</v>
      </c>
      <c r="L65" s="108" t="s">
        <v>154</v>
      </c>
      <c r="M65" s="115">
        <v>0</v>
      </c>
      <c r="N65" s="212">
        <f t="shared" si="7"/>
        <v>0</v>
      </c>
      <c r="O65" s="116"/>
    </row>
    <row r="66" spans="1:15" ht="18" customHeight="1">
      <c r="A66" s="318"/>
      <c r="B66" s="265"/>
      <c r="C66" s="324" t="s">
        <v>162</v>
      </c>
      <c r="D66" s="324"/>
      <c r="E66" s="324"/>
      <c r="F66" s="324"/>
      <c r="G66" s="324"/>
      <c r="H66" s="63" t="s">
        <v>157</v>
      </c>
      <c r="I66" s="13" t="s">
        <v>121</v>
      </c>
      <c r="J66" s="224"/>
      <c r="K66" s="224"/>
      <c r="L66" s="111" t="s">
        <v>154</v>
      </c>
      <c r="M66" s="83"/>
      <c r="N66" s="197">
        <f t="shared" si="7"/>
        <v>0</v>
      </c>
      <c r="O66" s="86"/>
    </row>
    <row r="67" spans="1:15" ht="18" customHeight="1">
      <c r="A67" s="319"/>
      <c r="B67" s="321"/>
      <c r="C67" s="325" t="s">
        <v>162</v>
      </c>
      <c r="D67" s="325"/>
      <c r="E67" s="325"/>
      <c r="F67" s="325"/>
      <c r="G67" s="325"/>
      <c r="H67" s="63" t="s">
        <v>157</v>
      </c>
      <c r="I67" s="32" t="s">
        <v>121</v>
      </c>
      <c r="J67" s="31"/>
      <c r="K67" s="31"/>
      <c r="L67" s="112" t="s">
        <v>154</v>
      </c>
      <c r="M67" s="117"/>
      <c r="N67" s="213">
        <f t="shared" si="7"/>
        <v>0</v>
      </c>
      <c r="O67" s="118"/>
    </row>
    <row r="68" spans="1:15" ht="18" customHeight="1" thickBot="1">
      <c r="A68" s="59" t="s">
        <v>108</v>
      </c>
      <c r="B68" s="60"/>
      <c r="C68" s="60"/>
      <c r="D68" s="60"/>
      <c r="E68" s="60"/>
      <c r="F68" s="60"/>
      <c r="G68" s="60"/>
      <c r="H68" s="60"/>
      <c r="I68" s="60"/>
      <c r="J68" s="26"/>
      <c r="K68" s="26"/>
      <c r="L68" s="26"/>
      <c r="M68" s="102"/>
      <c r="N68" s="214">
        <f>SUM(N48:N67)</f>
        <v>23370</v>
      </c>
      <c r="O68" s="103"/>
    </row>
    <row r="69" spans="1:15" ht="18" customHeight="1">
      <c r="A69" s="27" t="s">
        <v>148</v>
      </c>
      <c r="B69" s="221" t="s">
        <v>78</v>
      </c>
      <c r="C69" s="282" t="s">
        <v>75</v>
      </c>
      <c r="D69" s="268"/>
      <c r="E69" s="268"/>
      <c r="F69" s="268"/>
      <c r="G69" s="268"/>
      <c r="H69" s="268"/>
      <c r="I69" s="268"/>
      <c r="J69" s="305" t="s">
        <v>76</v>
      </c>
      <c r="K69" s="282"/>
      <c r="L69" s="222" t="s">
        <v>151</v>
      </c>
      <c r="M69" s="104" t="s">
        <v>94</v>
      </c>
      <c r="N69" s="207" t="s">
        <v>22</v>
      </c>
      <c r="O69" s="105" t="s">
        <v>0</v>
      </c>
    </row>
    <row r="70" spans="1:15" ht="18" customHeight="1">
      <c r="A70" s="61" t="s">
        <v>39</v>
      </c>
      <c r="B70" s="62" t="s">
        <v>88</v>
      </c>
      <c r="C70" s="62"/>
      <c r="D70" s="62"/>
      <c r="E70" s="62"/>
      <c r="F70" s="62"/>
      <c r="G70" s="62"/>
      <c r="H70" s="62"/>
      <c r="I70" s="62"/>
      <c r="J70" s="28"/>
      <c r="K70" s="28"/>
      <c r="L70" s="28"/>
      <c r="M70" s="106"/>
      <c r="N70" s="208"/>
      <c r="O70" s="107"/>
    </row>
    <row r="71" spans="1:15" ht="18" customHeight="1">
      <c r="A71" s="64" t="s">
        <v>40</v>
      </c>
      <c r="B71" s="228" t="s">
        <v>87</v>
      </c>
      <c r="C71" s="306" t="s">
        <v>122</v>
      </c>
      <c r="D71" s="307"/>
      <c r="E71" s="307"/>
      <c r="F71" s="307"/>
      <c r="G71" s="307"/>
      <c r="H71" s="307"/>
      <c r="I71" s="308"/>
      <c r="J71" s="309"/>
      <c r="K71" s="310"/>
      <c r="L71" s="113" t="s">
        <v>155</v>
      </c>
      <c r="M71" s="98"/>
      <c r="N71" s="215">
        <f>J71*M71</f>
        <v>0</v>
      </c>
      <c r="O71" s="116"/>
    </row>
    <row r="72" spans="1:15" ht="18" customHeight="1">
      <c r="A72" s="65" t="s">
        <v>41</v>
      </c>
      <c r="B72" s="24" t="s">
        <v>71</v>
      </c>
      <c r="C72" s="311" t="s">
        <v>123</v>
      </c>
      <c r="D72" s="312"/>
      <c r="E72" s="312"/>
      <c r="F72" s="312"/>
      <c r="G72" s="312"/>
      <c r="H72" s="312"/>
      <c r="I72" s="313"/>
      <c r="J72" s="314"/>
      <c r="K72" s="315"/>
      <c r="L72" s="111" t="s">
        <v>28</v>
      </c>
      <c r="M72" s="83"/>
      <c r="N72" s="215">
        <f t="shared" ref="N72:N81" si="8">J72*M72</f>
        <v>0</v>
      </c>
      <c r="O72" s="86"/>
    </row>
    <row r="73" spans="1:15" ht="18" customHeight="1">
      <c r="A73" s="65" t="s">
        <v>43</v>
      </c>
      <c r="B73" s="264" t="s">
        <v>42</v>
      </c>
      <c r="C73" s="316" t="s">
        <v>181</v>
      </c>
      <c r="D73" s="312"/>
      <c r="E73" s="312"/>
      <c r="F73" s="312"/>
      <c r="G73" s="312"/>
      <c r="H73" s="312"/>
      <c r="I73" s="313"/>
      <c r="J73" s="314">
        <v>101</v>
      </c>
      <c r="K73" s="315"/>
      <c r="L73" s="111" t="s">
        <v>28</v>
      </c>
      <c r="M73" s="83">
        <v>500</v>
      </c>
      <c r="N73" s="202">
        <f t="shared" si="8"/>
        <v>50500</v>
      </c>
      <c r="O73" s="86"/>
    </row>
    <row r="74" spans="1:15" ht="18" customHeight="1">
      <c r="A74" s="65" t="s">
        <v>46</v>
      </c>
      <c r="B74" s="265"/>
      <c r="C74" s="316" t="s">
        <v>182</v>
      </c>
      <c r="D74" s="312"/>
      <c r="E74" s="312"/>
      <c r="F74" s="312"/>
      <c r="G74" s="312"/>
      <c r="H74" s="312"/>
      <c r="I74" s="313"/>
      <c r="J74" s="314"/>
      <c r="K74" s="315"/>
      <c r="L74" s="111" t="s">
        <v>28</v>
      </c>
      <c r="M74" s="83"/>
      <c r="N74" s="237">
        <f t="shared" si="8"/>
        <v>0</v>
      </c>
      <c r="O74" s="86"/>
    </row>
    <row r="75" spans="1:15" ht="18" customHeight="1">
      <c r="A75" s="65" t="s">
        <v>47</v>
      </c>
      <c r="B75" s="265"/>
      <c r="C75" s="316" t="s">
        <v>183</v>
      </c>
      <c r="D75" s="312"/>
      <c r="E75" s="312"/>
      <c r="F75" s="312"/>
      <c r="G75" s="312"/>
      <c r="H75" s="312"/>
      <c r="I75" s="313"/>
      <c r="J75" s="314">
        <v>3</v>
      </c>
      <c r="K75" s="315"/>
      <c r="L75" s="111" t="s">
        <v>28</v>
      </c>
      <c r="M75" s="83">
        <v>800</v>
      </c>
      <c r="N75" s="202">
        <f t="shared" si="8"/>
        <v>2400</v>
      </c>
      <c r="O75" s="86"/>
    </row>
    <row r="76" spans="1:15" ht="18" customHeight="1">
      <c r="A76" s="65" t="s">
        <v>48</v>
      </c>
      <c r="B76" s="266"/>
      <c r="C76" s="316" t="s">
        <v>185</v>
      </c>
      <c r="D76" s="312"/>
      <c r="E76" s="312"/>
      <c r="F76" s="312"/>
      <c r="G76" s="312"/>
      <c r="H76" s="312"/>
      <c r="I76" s="313"/>
      <c r="J76" s="314">
        <v>1</v>
      </c>
      <c r="K76" s="315"/>
      <c r="L76" s="170" t="s">
        <v>184</v>
      </c>
      <c r="M76" s="171">
        <f>N73*6%</f>
        <v>3030</v>
      </c>
      <c r="N76" s="202">
        <f t="shared" si="8"/>
        <v>3030</v>
      </c>
      <c r="O76" s="172"/>
    </row>
    <row r="77" spans="1:15" ht="18" customHeight="1">
      <c r="A77" s="65" t="s">
        <v>50</v>
      </c>
      <c r="B77" s="24" t="s">
        <v>49</v>
      </c>
      <c r="C77" s="311"/>
      <c r="D77" s="312"/>
      <c r="E77" s="312"/>
      <c r="F77" s="312"/>
      <c r="G77" s="312"/>
      <c r="H77" s="312"/>
      <c r="I77" s="313"/>
      <c r="J77" s="314"/>
      <c r="K77" s="315"/>
      <c r="L77" s="111" t="s">
        <v>45</v>
      </c>
      <c r="M77" s="83"/>
      <c r="N77" s="215">
        <f t="shared" si="8"/>
        <v>0</v>
      </c>
      <c r="O77" s="86"/>
    </row>
    <row r="78" spans="1:15" ht="18" customHeight="1">
      <c r="A78" s="65" t="s">
        <v>53</v>
      </c>
      <c r="B78" s="24" t="s">
        <v>51</v>
      </c>
      <c r="C78" s="311"/>
      <c r="D78" s="312"/>
      <c r="E78" s="312"/>
      <c r="F78" s="312"/>
      <c r="G78" s="312"/>
      <c r="H78" s="312"/>
      <c r="I78" s="313"/>
      <c r="J78" s="314"/>
      <c r="K78" s="315"/>
      <c r="L78" s="111" t="s">
        <v>52</v>
      </c>
      <c r="M78" s="83"/>
      <c r="N78" s="215">
        <f t="shared" si="8"/>
        <v>0</v>
      </c>
      <c r="O78" s="86"/>
    </row>
    <row r="79" spans="1:15" ht="18" customHeight="1">
      <c r="A79" s="65" t="s">
        <v>55</v>
      </c>
      <c r="B79" s="24" t="s">
        <v>54</v>
      </c>
      <c r="C79" s="311"/>
      <c r="D79" s="312"/>
      <c r="E79" s="312"/>
      <c r="F79" s="312"/>
      <c r="G79" s="312"/>
      <c r="H79" s="312"/>
      <c r="I79" s="313"/>
      <c r="J79" s="314"/>
      <c r="K79" s="315"/>
      <c r="L79" s="111" t="s">
        <v>52</v>
      </c>
      <c r="M79" s="83"/>
      <c r="N79" s="215">
        <f t="shared" si="8"/>
        <v>0</v>
      </c>
      <c r="O79" s="86"/>
    </row>
    <row r="80" spans="1:15" ht="18" customHeight="1">
      <c r="A80" s="65" t="s">
        <v>56</v>
      </c>
      <c r="B80" s="24" t="s">
        <v>44</v>
      </c>
      <c r="C80" s="311"/>
      <c r="D80" s="312"/>
      <c r="E80" s="312"/>
      <c r="F80" s="312"/>
      <c r="G80" s="312"/>
      <c r="H80" s="312"/>
      <c r="I80" s="313"/>
      <c r="J80" s="314"/>
      <c r="K80" s="315"/>
      <c r="L80" s="111" t="s">
        <v>45</v>
      </c>
      <c r="M80" s="83"/>
      <c r="N80" s="215">
        <f t="shared" si="8"/>
        <v>0</v>
      </c>
      <c r="O80" s="86"/>
    </row>
    <row r="81" spans="1:15" ht="18" customHeight="1">
      <c r="A81" s="66" t="s">
        <v>89</v>
      </c>
      <c r="B81" s="33" t="s">
        <v>72</v>
      </c>
      <c r="C81" s="346"/>
      <c r="D81" s="347"/>
      <c r="E81" s="347"/>
      <c r="F81" s="347"/>
      <c r="G81" s="347"/>
      <c r="H81" s="347"/>
      <c r="I81" s="348"/>
      <c r="J81" s="349"/>
      <c r="K81" s="350"/>
      <c r="L81" s="112" t="s">
        <v>83</v>
      </c>
      <c r="M81" s="117"/>
      <c r="N81" s="205">
        <f t="shared" si="8"/>
        <v>0</v>
      </c>
      <c r="O81" s="118"/>
    </row>
    <row r="82" spans="1:15" ht="18" customHeight="1" thickBot="1">
      <c r="A82" s="59" t="s">
        <v>108</v>
      </c>
      <c r="B82" s="60"/>
      <c r="C82" s="60"/>
      <c r="D82" s="60"/>
      <c r="E82" s="60"/>
      <c r="F82" s="60"/>
      <c r="G82" s="60"/>
      <c r="H82" s="60"/>
      <c r="I82" s="60"/>
      <c r="J82" s="26"/>
      <c r="K82" s="26"/>
      <c r="L82" s="26"/>
      <c r="M82" s="102"/>
      <c r="N82" s="206">
        <f>SUM(N71:N81)</f>
        <v>55930</v>
      </c>
      <c r="O82" s="103"/>
    </row>
    <row r="83" spans="1:15" ht="18" customHeight="1">
      <c r="A83" s="27" t="s">
        <v>148</v>
      </c>
      <c r="B83" s="221" t="s">
        <v>78</v>
      </c>
      <c r="C83" s="282" t="s">
        <v>75</v>
      </c>
      <c r="D83" s="268"/>
      <c r="E83" s="268"/>
      <c r="F83" s="268"/>
      <c r="G83" s="268"/>
      <c r="H83" s="268"/>
      <c r="I83" s="268"/>
      <c r="J83" s="221" t="s">
        <v>57</v>
      </c>
      <c r="K83" s="221" t="s">
        <v>58</v>
      </c>
      <c r="L83" s="222" t="s">
        <v>151</v>
      </c>
      <c r="M83" s="104" t="s">
        <v>94</v>
      </c>
      <c r="N83" s="207" t="s">
        <v>22</v>
      </c>
      <c r="O83" s="105" t="s">
        <v>0</v>
      </c>
    </row>
    <row r="84" spans="1:15" ht="18" customHeight="1">
      <c r="A84" s="55" t="s">
        <v>124</v>
      </c>
      <c r="B84" s="56" t="s">
        <v>146</v>
      </c>
      <c r="C84" s="56"/>
      <c r="D84" s="56"/>
      <c r="E84" s="56"/>
      <c r="F84" s="56"/>
      <c r="G84" s="56"/>
      <c r="H84" s="56"/>
      <c r="I84" s="56"/>
      <c r="J84" s="232"/>
      <c r="K84" s="232"/>
      <c r="L84" s="232"/>
      <c r="M84" s="95"/>
      <c r="N84" s="201"/>
      <c r="O84" s="96"/>
    </row>
    <row r="85" spans="1:15" ht="18" customHeight="1">
      <c r="A85" s="173" t="s">
        <v>59</v>
      </c>
      <c r="B85" s="37" t="s">
        <v>125</v>
      </c>
      <c r="C85" s="351" t="s">
        <v>187</v>
      </c>
      <c r="D85" s="344"/>
      <c r="E85" s="344"/>
      <c r="F85" s="344"/>
      <c r="G85" s="344"/>
      <c r="H85" s="344"/>
      <c r="I85" s="344"/>
      <c r="J85" s="223"/>
      <c r="K85" s="223">
        <v>1</v>
      </c>
      <c r="L85" s="235" t="s">
        <v>19</v>
      </c>
      <c r="M85" s="151"/>
      <c r="N85" s="236">
        <f>J85*K85*M85</f>
        <v>0</v>
      </c>
      <c r="O85" s="152"/>
    </row>
    <row r="86" spans="1:15" ht="18" customHeight="1">
      <c r="A86" s="173" t="s">
        <v>60</v>
      </c>
      <c r="B86" s="37" t="s">
        <v>92</v>
      </c>
      <c r="C86" s="344"/>
      <c r="D86" s="344"/>
      <c r="E86" s="344"/>
      <c r="F86" s="344"/>
      <c r="G86" s="344"/>
      <c r="H86" s="344"/>
      <c r="I86" s="344"/>
      <c r="J86" s="223"/>
      <c r="K86" s="223"/>
      <c r="L86" s="235" t="s">
        <v>19</v>
      </c>
      <c r="M86" s="151"/>
      <c r="N86" s="236">
        <f t="shared" ref="N86:N88" si="9">J86*K86*M86</f>
        <v>0</v>
      </c>
      <c r="O86" s="152"/>
    </row>
    <row r="87" spans="1:15" ht="18" customHeight="1">
      <c r="A87" s="173" t="s">
        <v>84</v>
      </c>
      <c r="B87" s="37" t="s">
        <v>90</v>
      </c>
      <c r="C87" s="344"/>
      <c r="D87" s="344"/>
      <c r="E87" s="344"/>
      <c r="F87" s="344"/>
      <c r="G87" s="344"/>
      <c r="H87" s="344"/>
      <c r="I87" s="344"/>
      <c r="J87" s="223"/>
      <c r="K87" s="223"/>
      <c r="L87" s="235" t="s">
        <v>19</v>
      </c>
      <c r="M87" s="151"/>
      <c r="N87" s="236">
        <f t="shared" si="9"/>
        <v>0</v>
      </c>
      <c r="O87" s="152"/>
    </row>
    <row r="88" spans="1:15" ht="18" customHeight="1">
      <c r="A88" s="173" t="s">
        <v>91</v>
      </c>
      <c r="B88" s="37" t="s">
        <v>73</v>
      </c>
      <c r="C88" s="345" t="s">
        <v>188</v>
      </c>
      <c r="D88" s="344"/>
      <c r="E88" s="344"/>
      <c r="F88" s="344"/>
      <c r="G88" s="344"/>
      <c r="H88" s="344"/>
      <c r="I88" s="344"/>
      <c r="J88" s="223"/>
      <c r="K88" s="223">
        <v>1</v>
      </c>
      <c r="L88" s="235" t="s">
        <v>19</v>
      </c>
      <c r="M88" s="151"/>
      <c r="N88" s="236">
        <f t="shared" si="9"/>
        <v>0</v>
      </c>
      <c r="O88" s="152"/>
    </row>
    <row r="89" spans="1:15" ht="18" customHeight="1">
      <c r="A89" s="61" t="s">
        <v>108</v>
      </c>
      <c r="B89" s="62"/>
      <c r="C89" s="62"/>
      <c r="D89" s="62"/>
      <c r="E89" s="62"/>
      <c r="F89" s="62"/>
      <c r="G89" s="62"/>
      <c r="H89" s="62"/>
      <c r="I89" s="62"/>
      <c r="J89" s="28"/>
      <c r="K89" s="28"/>
      <c r="L89" s="28"/>
      <c r="M89" s="106"/>
      <c r="N89" s="208">
        <f>SUM(N85:N88)</f>
        <v>0</v>
      </c>
      <c r="O89" s="107"/>
    </row>
    <row r="90" spans="1:15" ht="18" customHeight="1" thickBot="1">
      <c r="A90" s="67" t="s">
        <v>126</v>
      </c>
      <c r="B90" s="68"/>
      <c r="C90" s="68"/>
      <c r="D90" s="68"/>
      <c r="E90" s="68"/>
      <c r="F90" s="68"/>
      <c r="G90" s="68"/>
      <c r="H90" s="68"/>
      <c r="I90" s="68"/>
      <c r="J90" s="35"/>
      <c r="K90" s="35"/>
      <c r="L90" s="35"/>
      <c r="M90" s="119"/>
      <c r="N90" s="216">
        <f>SUM(N34,N45,N68,N82,N89)</f>
        <v>157420</v>
      </c>
      <c r="O90" s="120"/>
    </row>
    <row r="91" spans="1:15" ht="18" customHeight="1">
      <c r="A91" s="27" t="s">
        <v>148</v>
      </c>
      <c r="B91" s="221" t="s">
        <v>78</v>
      </c>
      <c r="C91" s="282" t="s">
        <v>75</v>
      </c>
      <c r="D91" s="268"/>
      <c r="E91" s="268"/>
      <c r="F91" s="268"/>
      <c r="G91" s="268"/>
      <c r="H91" s="268"/>
      <c r="I91" s="268"/>
      <c r="J91" s="305" t="s">
        <v>76</v>
      </c>
      <c r="K91" s="282"/>
      <c r="L91" s="222" t="s">
        <v>151</v>
      </c>
      <c r="M91" s="104" t="s">
        <v>94</v>
      </c>
      <c r="N91" s="207" t="s">
        <v>22</v>
      </c>
      <c r="O91" s="105" t="s">
        <v>0</v>
      </c>
    </row>
    <row r="92" spans="1:15" ht="18" customHeight="1">
      <c r="A92" s="36" t="s">
        <v>127</v>
      </c>
      <c r="B92" s="56" t="s">
        <v>61</v>
      </c>
      <c r="C92" s="56"/>
      <c r="D92" s="56"/>
      <c r="E92" s="56"/>
      <c r="F92" s="56"/>
      <c r="G92" s="56"/>
      <c r="H92" s="56"/>
      <c r="I92" s="56"/>
      <c r="J92" s="232"/>
      <c r="K92" s="232"/>
      <c r="L92" s="232"/>
      <c r="M92" s="95"/>
      <c r="N92" s="201"/>
      <c r="O92" s="96"/>
    </row>
    <row r="93" spans="1:15" ht="18" customHeight="1">
      <c r="A93" s="2" t="s">
        <v>62</v>
      </c>
      <c r="B93" s="37" t="s">
        <v>61</v>
      </c>
      <c r="C93" s="332" t="s">
        <v>128</v>
      </c>
      <c r="D93" s="333"/>
      <c r="E93" s="333"/>
      <c r="F93" s="333"/>
      <c r="G93" s="333"/>
      <c r="H93" s="333"/>
      <c r="I93" s="334"/>
      <c r="J93" s="329">
        <f>N90</f>
        <v>157420</v>
      </c>
      <c r="K93" s="330"/>
      <c r="L93" s="121"/>
      <c r="M93" s="122">
        <v>0.08</v>
      </c>
      <c r="N93" s="205">
        <f>J93*M93</f>
        <v>12593.6</v>
      </c>
      <c r="O93" s="123"/>
    </row>
    <row r="94" spans="1:15" ht="18" customHeight="1" thickBot="1">
      <c r="A94" s="69" t="s">
        <v>108</v>
      </c>
      <c r="B94" s="70"/>
      <c r="C94" s="70"/>
      <c r="D94" s="70"/>
      <c r="E94" s="70"/>
      <c r="F94" s="70"/>
      <c r="G94" s="70"/>
      <c r="H94" s="70"/>
      <c r="I94" s="70"/>
      <c r="J94" s="38"/>
      <c r="K94" s="38"/>
      <c r="L94" s="38"/>
      <c r="M94" s="124"/>
      <c r="N94" s="217">
        <f>SUM(N93:N93)</f>
        <v>12593.6</v>
      </c>
      <c r="O94" s="125"/>
    </row>
    <row r="95" spans="1:15" ht="18" customHeight="1">
      <c r="A95" s="27" t="s">
        <v>148</v>
      </c>
      <c r="B95" s="221" t="s">
        <v>78</v>
      </c>
      <c r="C95" s="282" t="s">
        <v>75</v>
      </c>
      <c r="D95" s="268"/>
      <c r="E95" s="268"/>
      <c r="F95" s="268"/>
      <c r="G95" s="268"/>
      <c r="H95" s="268"/>
      <c r="I95" s="268"/>
      <c r="J95" s="221" t="s">
        <v>57</v>
      </c>
      <c r="K95" s="221" t="s">
        <v>58</v>
      </c>
      <c r="L95" s="222" t="s">
        <v>151</v>
      </c>
      <c r="M95" s="104" t="s">
        <v>94</v>
      </c>
      <c r="N95" s="207" t="s">
        <v>22</v>
      </c>
      <c r="O95" s="105" t="s">
        <v>0</v>
      </c>
    </row>
    <row r="96" spans="1:15" ht="18" customHeight="1">
      <c r="A96" s="36" t="s">
        <v>129</v>
      </c>
      <c r="B96" s="56" t="s">
        <v>130</v>
      </c>
      <c r="C96" s="56"/>
      <c r="D96" s="56"/>
      <c r="E96" s="56"/>
      <c r="F96" s="56"/>
      <c r="G96" s="56"/>
      <c r="H96" s="56"/>
      <c r="I96" s="56"/>
      <c r="J96" s="232"/>
      <c r="K96" s="232"/>
      <c r="L96" s="232"/>
      <c r="M96" s="95"/>
      <c r="N96" s="201"/>
      <c r="O96" s="96"/>
    </row>
    <row r="97" spans="1:15" ht="18" customHeight="1">
      <c r="A97" s="2" t="s">
        <v>63</v>
      </c>
      <c r="B97" s="37" t="s">
        <v>131</v>
      </c>
      <c r="C97" s="332" t="s">
        <v>64</v>
      </c>
      <c r="D97" s="333"/>
      <c r="E97" s="333"/>
      <c r="F97" s="333"/>
      <c r="G97" s="333"/>
      <c r="H97" s="333"/>
      <c r="I97" s="334"/>
      <c r="J97" s="223">
        <v>0</v>
      </c>
      <c r="K97" s="223">
        <v>0</v>
      </c>
      <c r="L97" s="121" t="s">
        <v>19</v>
      </c>
      <c r="M97" s="126">
        <v>0</v>
      </c>
      <c r="N97" s="236">
        <f>J97*K97*M97</f>
        <v>0</v>
      </c>
      <c r="O97" s="169" t="s">
        <v>180</v>
      </c>
    </row>
    <row r="98" spans="1:15" ht="18" customHeight="1" thickBot="1">
      <c r="A98" s="69" t="s">
        <v>108</v>
      </c>
      <c r="B98" s="70"/>
      <c r="C98" s="70"/>
      <c r="D98" s="70"/>
      <c r="E98" s="70"/>
      <c r="F98" s="70"/>
      <c r="G98" s="70"/>
      <c r="H98" s="70"/>
      <c r="I98" s="70"/>
      <c r="J98" s="38"/>
      <c r="K98" s="38"/>
      <c r="L98" s="38"/>
      <c r="M98" s="124"/>
      <c r="N98" s="217">
        <f>SUM(N97:N97)</f>
        <v>0</v>
      </c>
      <c r="O98" s="125"/>
    </row>
    <row r="99" spans="1:15" ht="18" customHeight="1">
      <c r="A99" s="27" t="s">
        <v>148</v>
      </c>
      <c r="B99" s="221" t="s">
        <v>78</v>
      </c>
      <c r="C99" s="305" t="s">
        <v>75</v>
      </c>
      <c r="D99" s="335"/>
      <c r="E99" s="335"/>
      <c r="F99" s="335"/>
      <c r="G99" s="282"/>
      <c r="H99" s="221" t="s">
        <v>132</v>
      </c>
      <c r="I99" s="221" t="s">
        <v>133</v>
      </c>
      <c r="J99" s="305" t="s">
        <v>57</v>
      </c>
      <c r="K99" s="282"/>
      <c r="L99" s="222" t="s">
        <v>151</v>
      </c>
      <c r="M99" s="104" t="s">
        <v>94</v>
      </c>
      <c r="N99" s="207" t="s">
        <v>22</v>
      </c>
      <c r="O99" s="105" t="s">
        <v>0</v>
      </c>
    </row>
    <row r="100" spans="1:15" ht="18" customHeight="1">
      <c r="A100" s="55" t="s">
        <v>65</v>
      </c>
      <c r="B100" s="56" t="s">
        <v>66</v>
      </c>
      <c r="C100" s="56"/>
      <c r="D100" s="56"/>
      <c r="E100" s="56"/>
      <c r="F100" s="56"/>
      <c r="G100" s="56"/>
      <c r="H100" s="56"/>
      <c r="I100" s="56"/>
      <c r="J100" s="232"/>
      <c r="K100" s="232"/>
      <c r="L100" s="232"/>
      <c r="M100" s="95"/>
      <c r="N100" s="201"/>
      <c r="O100" s="96"/>
    </row>
    <row r="101" spans="1:15" ht="18" customHeight="1">
      <c r="A101" s="226" t="s">
        <v>67</v>
      </c>
      <c r="B101" s="40" t="s">
        <v>134</v>
      </c>
      <c r="C101" s="336" t="s">
        <v>173</v>
      </c>
      <c r="D101" s="337"/>
      <c r="E101" s="337"/>
      <c r="F101" s="337"/>
      <c r="G101" s="337"/>
      <c r="H101" s="63" t="s">
        <v>158</v>
      </c>
      <c r="I101" s="63" t="s">
        <v>159</v>
      </c>
      <c r="J101" s="338">
        <v>199</v>
      </c>
      <c r="K101" s="338"/>
      <c r="L101" s="81" t="s">
        <v>77</v>
      </c>
      <c r="M101" s="115">
        <f>189286/199</f>
        <v>951.1859296482412</v>
      </c>
      <c r="N101" s="242">
        <f>J101*M101</f>
        <v>189286</v>
      </c>
      <c r="O101" s="116" t="s">
        <v>163</v>
      </c>
    </row>
    <row r="102" spans="1:15" ht="18" customHeight="1">
      <c r="A102" s="227" t="s">
        <v>136</v>
      </c>
      <c r="B102" s="34" t="s">
        <v>137</v>
      </c>
      <c r="C102" s="324" t="s">
        <v>135</v>
      </c>
      <c r="D102" s="324"/>
      <c r="E102" s="324"/>
      <c r="F102" s="324"/>
      <c r="G102" s="324"/>
      <c r="H102" s="58"/>
      <c r="I102" s="58"/>
      <c r="J102" s="331"/>
      <c r="K102" s="331"/>
      <c r="L102" s="82" t="s">
        <v>77</v>
      </c>
      <c r="M102" s="83"/>
      <c r="N102" s="197">
        <f t="shared" ref="N102:N104" si="10">J102*M102</f>
        <v>0</v>
      </c>
      <c r="O102" s="86"/>
    </row>
    <row r="103" spans="1:15" ht="18" customHeight="1">
      <c r="A103" s="227" t="s">
        <v>138</v>
      </c>
      <c r="B103" s="34" t="s">
        <v>139</v>
      </c>
      <c r="C103" s="324" t="s">
        <v>135</v>
      </c>
      <c r="D103" s="324"/>
      <c r="E103" s="324"/>
      <c r="F103" s="324"/>
      <c r="G103" s="324"/>
      <c r="H103" s="58"/>
      <c r="I103" s="58"/>
      <c r="J103" s="331"/>
      <c r="K103" s="331"/>
      <c r="L103" s="82" t="s">
        <v>77</v>
      </c>
      <c r="M103" s="83"/>
      <c r="N103" s="197">
        <f t="shared" si="10"/>
        <v>0</v>
      </c>
      <c r="O103" s="86"/>
    </row>
    <row r="104" spans="1:15" ht="18" customHeight="1">
      <c r="A104" s="227" t="s">
        <v>140</v>
      </c>
      <c r="B104" s="34" t="s">
        <v>141</v>
      </c>
      <c r="C104" s="324" t="s">
        <v>135</v>
      </c>
      <c r="D104" s="324"/>
      <c r="E104" s="324"/>
      <c r="F104" s="324"/>
      <c r="G104" s="324"/>
      <c r="H104" s="58"/>
      <c r="I104" s="58"/>
      <c r="J104" s="331"/>
      <c r="K104" s="331"/>
      <c r="L104" s="82" t="s">
        <v>77</v>
      </c>
      <c r="M104" s="83"/>
      <c r="N104" s="197">
        <f t="shared" si="10"/>
        <v>0</v>
      </c>
      <c r="O104" s="86"/>
    </row>
    <row r="105" spans="1:15" ht="18" customHeight="1">
      <c r="A105" s="230"/>
      <c r="B105" s="41" t="s">
        <v>61</v>
      </c>
      <c r="C105" s="343" t="s">
        <v>142</v>
      </c>
      <c r="D105" s="343"/>
      <c r="E105" s="343"/>
      <c r="F105" s="343"/>
      <c r="G105" s="343"/>
      <c r="H105" s="343"/>
      <c r="I105" s="343"/>
      <c r="J105" s="343"/>
      <c r="K105" s="343"/>
      <c r="L105" s="343"/>
      <c r="M105" s="127">
        <v>0.03</v>
      </c>
      <c r="N105" s="240">
        <f>SUM(N101,N104)*M105</f>
        <v>5678.58</v>
      </c>
      <c r="O105" s="101"/>
    </row>
    <row r="106" spans="1:15" ht="18" customHeight="1" thickBot="1">
      <c r="A106" s="69" t="s">
        <v>108</v>
      </c>
      <c r="B106" s="70"/>
      <c r="C106" s="70"/>
      <c r="D106" s="70"/>
      <c r="E106" s="70"/>
      <c r="F106" s="70"/>
      <c r="G106" s="70"/>
      <c r="H106" s="70"/>
      <c r="I106" s="70"/>
      <c r="J106" s="38"/>
      <c r="K106" s="38"/>
      <c r="L106" s="38"/>
      <c r="M106" s="124"/>
      <c r="N106" s="217">
        <f>SUM(N101:N105)</f>
        <v>194964.58</v>
      </c>
      <c r="O106" s="125"/>
    </row>
    <row r="107" spans="1:15" ht="18" customHeight="1">
      <c r="A107" s="27" t="s">
        <v>148</v>
      </c>
      <c r="B107" s="221" t="s">
        <v>78</v>
      </c>
      <c r="C107" s="282" t="s">
        <v>75</v>
      </c>
      <c r="D107" s="268"/>
      <c r="E107" s="268"/>
      <c r="F107" s="268"/>
      <c r="G107" s="268"/>
      <c r="H107" s="268"/>
      <c r="I107" s="268"/>
      <c r="J107" s="305" t="s">
        <v>76</v>
      </c>
      <c r="K107" s="282"/>
      <c r="L107" s="222" t="s">
        <v>151</v>
      </c>
      <c r="M107" s="104" t="s">
        <v>94</v>
      </c>
      <c r="N107" s="207" t="s">
        <v>22</v>
      </c>
      <c r="O107" s="105" t="s">
        <v>0</v>
      </c>
    </row>
    <row r="108" spans="1:15" ht="18" customHeight="1">
      <c r="A108" s="36" t="s">
        <v>68</v>
      </c>
      <c r="B108" s="56" t="s">
        <v>69</v>
      </c>
      <c r="C108" s="56"/>
      <c r="D108" s="56"/>
      <c r="E108" s="56"/>
      <c r="F108" s="56"/>
      <c r="G108" s="56"/>
      <c r="H108" s="56"/>
      <c r="I108" s="56"/>
      <c r="J108" s="232"/>
      <c r="K108" s="232"/>
      <c r="L108" s="232"/>
      <c r="M108" s="95"/>
      <c r="N108" s="201"/>
      <c r="O108" s="96"/>
    </row>
    <row r="109" spans="1:15" ht="18" customHeight="1">
      <c r="A109" s="2" t="s">
        <v>70</v>
      </c>
      <c r="B109" s="37" t="s">
        <v>69</v>
      </c>
      <c r="C109" s="326"/>
      <c r="D109" s="327"/>
      <c r="E109" s="327"/>
      <c r="F109" s="327"/>
      <c r="G109" s="327"/>
      <c r="H109" s="327"/>
      <c r="I109" s="328"/>
      <c r="J109" s="329">
        <f>SUM(N90,N94,N98,N106)</f>
        <v>364978.18</v>
      </c>
      <c r="K109" s="330"/>
      <c r="L109" s="121"/>
      <c r="M109" s="122">
        <v>0.06</v>
      </c>
      <c r="N109" s="205">
        <f>J109*M109</f>
        <v>21898.6908</v>
      </c>
      <c r="O109" s="123"/>
    </row>
    <row r="110" spans="1:15" ht="18" customHeight="1">
      <c r="A110" s="67" t="s">
        <v>108</v>
      </c>
      <c r="B110" s="68"/>
      <c r="C110" s="68"/>
      <c r="D110" s="68"/>
      <c r="E110" s="68"/>
      <c r="F110" s="68"/>
      <c r="G110" s="68"/>
      <c r="H110" s="68"/>
      <c r="I110" s="68"/>
      <c r="J110" s="35"/>
      <c r="K110" s="35"/>
      <c r="L110" s="35"/>
      <c r="M110" s="119"/>
      <c r="N110" s="216">
        <f>SUM(N109,J109)</f>
        <v>386876.87079999998</v>
      </c>
      <c r="O110" s="120"/>
    </row>
    <row r="111" spans="1:15" ht="18" customHeight="1" thickBot="1">
      <c r="A111" s="53"/>
      <c r="B111" s="54" t="s">
        <v>145</v>
      </c>
      <c r="C111" s="54"/>
      <c r="D111" s="54"/>
      <c r="E111" s="54"/>
      <c r="F111" s="54"/>
      <c r="G111" s="54"/>
      <c r="H111" s="54"/>
      <c r="I111" s="54"/>
      <c r="J111" s="19"/>
      <c r="K111" s="19"/>
      <c r="L111" s="19"/>
      <c r="M111" s="128"/>
      <c r="N111" s="219"/>
      <c r="O111" s="129"/>
    </row>
    <row r="112" spans="1:15" ht="18" customHeight="1"/>
  </sheetData>
  <mergeCells count="118">
    <mergeCell ref="C109:I109"/>
    <mergeCell ref="J109:K109"/>
    <mergeCell ref="C103:G103"/>
    <mergeCell ref="J103:K103"/>
    <mergeCell ref="C104:G104"/>
    <mergeCell ref="J104:K104"/>
    <mergeCell ref="C105:L105"/>
    <mergeCell ref="C107:I107"/>
    <mergeCell ref="J107:K107"/>
    <mergeCell ref="C97:I97"/>
    <mergeCell ref="C99:G99"/>
    <mergeCell ref="J99:K99"/>
    <mergeCell ref="C101:G101"/>
    <mergeCell ref="J101:K101"/>
    <mergeCell ref="C102:G102"/>
    <mergeCell ref="J102:K102"/>
    <mergeCell ref="C88:I88"/>
    <mergeCell ref="C91:I91"/>
    <mergeCell ref="J91:K91"/>
    <mergeCell ref="C93:I93"/>
    <mergeCell ref="J93:K93"/>
    <mergeCell ref="C95:I95"/>
    <mergeCell ref="C83:I83"/>
    <mergeCell ref="C85:I85"/>
    <mergeCell ref="C86:I86"/>
    <mergeCell ref="C87:I87"/>
    <mergeCell ref="C78:I78"/>
    <mergeCell ref="J78:K78"/>
    <mergeCell ref="C79:I79"/>
    <mergeCell ref="J79:K79"/>
    <mergeCell ref="C80:I80"/>
    <mergeCell ref="J80:K80"/>
    <mergeCell ref="C77:I77"/>
    <mergeCell ref="J77:K77"/>
    <mergeCell ref="J69:K69"/>
    <mergeCell ref="C71:I71"/>
    <mergeCell ref="J71:K71"/>
    <mergeCell ref="C72:I72"/>
    <mergeCell ref="J72:K72"/>
    <mergeCell ref="C81:I81"/>
    <mergeCell ref="J81:K81"/>
    <mergeCell ref="B73:B76"/>
    <mergeCell ref="C73:I73"/>
    <mergeCell ref="J73:K73"/>
    <mergeCell ref="C74:I74"/>
    <mergeCell ref="J74:K74"/>
    <mergeCell ref="A65:A67"/>
    <mergeCell ref="B65:B67"/>
    <mergeCell ref="C65:G65"/>
    <mergeCell ref="C66:G66"/>
    <mergeCell ref="C67:G67"/>
    <mergeCell ref="C69:I69"/>
    <mergeCell ref="C75:I75"/>
    <mergeCell ref="J75:K75"/>
    <mergeCell ref="C76:I76"/>
    <mergeCell ref="J76:K76"/>
    <mergeCell ref="A60:A64"/>
    <mergeCell ref="B60:B64"/>
    <mergeCell ref="C60:I60"/>
    <mergeCell ref="C61:I61"/>
    <mergeCell ref="C62:I62"/>
    <mergeCell ref="C63:I63"/>
    <mergeCell ref="C64:I64"/>
    <mergeCell ref="A53:A59"/>
    <mergeCell ref="B53:B59"/>
    <mergeCell ref="C53:I53"/>
    <mergeCell ref="C54:I54"/>
    <mergeCell ref="C55:I55"/>
    <mergeCell ref="C56:I56"/>
    <mergeCell ref="C57:I57"/>
    <mergeCell ref="C58:I58"/>
    <mergeCell ref="C59:I59"/>
    <mergeCell ref="C35:I35"/>
    <mergeCell ref="C46:I46"/>
    <mergeCell ref="A48:A52"/>
    <mergeCell ref="B48:B52"/>
    <mergeCell ref="C48:I48"/>
    <mergeCell ref="C49:I49"/>
    <mergeCell ref="C50:I50"/>
    <mergeCell ref="C51:I51"/>
    <mergeCell ref="C52:I52"/>
    <mergeCell ref="C27:I27"/>
    <mergeCell ref="A28:A33"/>
    <mergeCell ref="C28:I28"/>
    <mergeCell ref="C29:I29"/>
    <mergeCell ref="C30:I30"/>
    <mergeCell ref="C31:I31"/>
    <mergeCell ref="C32:I32"/>
    <mergeCell ref="C33:I33"/>
    <mergeCell ref="A15:A17"/>
    <mergeCell ref="B15:B17"/>
    <mergeCell ref="A20:A21"/>
    <mergeCell ref="B20:B21"/>
    <mergeCell ref="A22:A27"/>
    <mergeCell ref="C22:I22"/>
    <mergeCell ref="C23:I23"/>
    <mergeCell ref="C24:I24"/>
    <mergeCell ref="C25:I25"/>
    <mergeCell ref="C26:I26"/>
    <mergeCell ref="C8:I8"/>
    <mergeCell ref="A10:A14"/>
    <mergeCell ref="B10:B14"/>
    <mergeCell ref="A3:B3"/>
    <mergeCell ref="I3:J3"/>
    <mergeCell ref="L3:M3"/>
    <mergeCell ref="N3:O3"/>
    <mergeCell ref="A4:B4"/>
    <mergeCell ref="L4:M4"/>
    <mergeCell ref="N4:O4"/>
    <mergeCell ref="A1:O1"/>
    <mergeCell ref="A2:B2"/>
    <mergeCell ref="C2:E2"/>
    <mergeCell ref="I2:J2"/>
    <mergeCell ref="L2:M2"/>
    <mergeCell ref="N2:O2"/>
    <mergeCell ref="B6:O6"/>
    <mergeCell ref="A7:L7"/>
    <mergeCell ref="M7:O7"/>
  </mergeCells>
  <phoneticPr fontId="26" type="noConversion"/>
  <dataValidations count="2">
    <dataValidation type="list" allowBlank="1" showInputMessage="1" showErrorMessage="1" sqref="C3:E3">
      <formula1>"国内会议,国际会议"</formula1>
    </dataValidation>
    <dataValidation type="list" allowBlank="1" showInputMessage="1" showErrorMessage="1" sqref="H65:H67 H37:H44 C37:C44 D10:D21 H101:I104 F19:F21 F13:F14 D39:D44 F39:F44">
      <formula1>#REF!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Q111"/>
  <sheetViews>
    <sheetView workbookViewId="0">
      <selection sqref="A1:O1"/>
    </sheetView>
  </sheetViews>
  <sheetFormatPr defaultColWidth="9.15234375" defaultRowHeight="11.6"/>
  <cols>
    <col min="1" max="1" width="4.69140625" style="4" customWidth="1"/>
    <col min="2" max="2" width="19.53515625" style="4" customWidth="1"/>
    <col min="3" max="3" width="14.69140625" style="4" customWidth="1"/>
    <col min="4" max="4" width="4.3046875" style="4" customWidth="1"/>
    <col min="5" max="5" width="6.15234375" style="4" customWidth="1"/>
    <col min="6" max="8" width="4.3046875" style="4" customWidth="1"/>
    <col min="9" max="9" width="13.15234375" style="4" customWidth="1"/>
    <col min="10" max="10" width="8.07421875" style="233" customWidth="1"/>
    <col min="11" max="11" width="5.3046875" style="233" customWidth="1"/>
    <col min="12" max="12" width="7.4609375" style="233" customWidth="1"/>
    <col min="13" max="13" width="9.3828125" style="4" customWidth="1"/>
    <col min="14" max="14" width="12.765625" style="220" customWidth="1"/>
    <col min="15" max="15" width="23.3828125" style="4" customWidth="1"/>
    <col min="16" max="16384" width="9.15234375" style="4"/>
  </cols>
  <sheetData>
    <row r="1" spans="1:17" s="1" customFormat="1" ht="42.75" customHeight="1">
      <c r="A1" s="363" t="s">
        <v>235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</row>
    <row r="2" spans="1:17" s="44" customFormat="1" ht="28.5" customHeight="1" thickBot="1">
      <c r="A2" s="341" t="s">
        <v>147</v>
      </c>
      <c r="B2" s="341"/>
      <c r="C2" s="342" t="s">
        <v>175</v>
      </c>
      <c r="D2" s="342"/>
      <c r="E2" s="342"/>
      <c r="F2" s="42" t="s">
        <v>144</v>
      </c>
      <c r="G2" s="45"/>
      <c r="H2" s="45"/>
      <c r="I2" s="355" t="s">
        <v>166</v>
      </c>
      <c r="J2" s="355"/>
      <c r="K2" s="43"/>
      <c r="L2" s="356" t="s">
        <v>1</v>
      </c>
      <c r="M2" s="356"/>
      <c r="N2" s="352" t="s">
        <v>176</v>
      </c>
      <c r="O2" s="352"/>
    </row>
    <row r="3" spans="1:17" s="44" customFormat="1" ht="15" customHeight="1" thickBot="1">
      <c r="A3" s="341" t="s">
        <v>2</v>
      </c>
      <c r="B3" s="341"/>
      <c r="C3" s="130" t="s">
        <v>161</v>
      </c>
      <c r="D3" s="130"/>
      <c r="E3" s="130"/>
      <c r="F3" s="42" t="s">
        <v>143</v>
      </c>
      <c r="G3" s="45"/>
      <c r="H3" s="45"/>
      <c r="I3" s="355">
        <v>540</v>
      </c>
      <c r="J3" s="355"/>
      <c r="K3" s="43"/>
      <c r="L3" s="356" t="s">
        <v>3</v>
      </c>
      <c r="M3" s="356"/>
      <c r="N3" s="352" t="s">
        <v>177</v>
      </c>
      <c r="O3" s="352"/>
      <c r="Q3" s="133"/>
    </row>
    <row r="4" spans="1:17" s="44" customFormat="1" ht="15" customHeight="1" thickBot="1">
      <c r="A4" s="341" t="s">
        <v>4</v>
      </c>
      <c r="B4" s="341"/>
      <c r="C4" s="131" t="s">
        <v>165</v>
      </c>
      <c r="D4" s="131"/>
      <c r="E4" s="131"/>
      <c r="F4" s="46"/>
      <c r="G4" s="45"/>
      <c r="H4" s="47"/>
      <c r="I4" s="47"/>
      <c r="J4" s="47"/>
      <c r="K4" s="47"/>
      <c r="L4" s="356" t="s">
        <v>5</v>
      </c>
      <c r="M4" s="356"/>
      <c r="N4" s="353">
        <v>43028</v>
      </c>
      <c r="O4" s="352"/>
    </row>
    <row r="5" spans="1:17" ht="10" customHeight="1" thickBot="1">
      <c r="A5" s="48"/>
      <c r="B5" s="48"/>
      <c r="C5" s="48"/>
      <c r="D5" s="48"/>
      <c r="E5" s="48"/>
      <c r="F5" s="48"/>
      <c r="G5" s="132"/>
      <c r="H5" s="48"/>
      <c r="I5" s="48"/>
      <c r="M5" s="48"/>
      <c r="N5" s="192"/>
      <c r="O5" s="48"/>
    </row>
    <row r="6" spans="1:17" ht="48" customHeight="1" thickTop="1" thickBot="1">
      <c r="A6" s="49" t="s">
        <v>6</v>
      </c>
      <c r="B6" s="339" t="s">
        <v>80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40"/>
    </row>
    <row r="7" spans="1:17" ht="18" customHeight="1">
      <c r="A7" s="267" t="s">
        <v>78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 t="s">
        <v>93</v>
      </c>
      <c r="N7" s="268"/>
      <c r="O7" s="269"/>
    </row>
    <row r="8" spans="1:17" ht="18" customHeight="1">
      <c r="A8" s="6" t="s">
        <v>148</v>
      </c>
      <c r="B8" s="234" t="s">
        <v>78</v>
      </c>
      <c r="C8" s="270" t="s">
        <v>75</v>
      </c>
      <c r="D8" s="271"/>
      <c r="E8" s="271"/>
      <c r="F8" s="271"/>
      <c r="G8" s="271"/>
      <c r="H8" s="271"/>
      <c r="I8" s="271"/>
      <c r="J8" s="234" t="s">
        <v>149</v>
      </c>
      <c r="K8" s="234" t="s">
        <v>150</v>
      </c>
      <c r="L8" s="234" t="s">
        <v>151</v>
      </c>
      <c r="M8" s="234" t="s">
        <v>94</v>
      </c>
      <c r="N8" s="193" t="s">
        <v>74</v>
      </c>
      <c r="O8" s="7" t="s">
        <v>0</v>
      </c>
    </row>
    <row r="9" spans="1:17" s="8" customFormat="1" ht="18" customHeight="1">
      <c r="A9" s="50" t="s">
        <v>7</v>
      </c>
      <c r="B9" s="51" t="s">
        <v>95</v>
      </c>
      <c r="C9" s="156"/>
      <c r="D9" s="9"/>
      <c r="E9" s="9"/>
      <c r="F9" s="9"/>
      <c r="G9" s="9"/>
      <c r="H9" s="9"/>
      <c r="I9" s="9"/>
      <c r="J9" s="9"/>
      <c r="K9" s="9"/>
      <c r="L9" s="9"/>
      <c r="M9" s="9"/>
      <c r="N9" s="194"/>
      <c r="O9" s="52"/>
    </row>
    <row r="10" spans="1:17" ht="18" customHeight="1">
      <c r="A10" s="272" t="s">
        <v>8</v>
      </c>
      <c r="B10" s="262" t="s">
        <v>199</v>
      </c>
      <c r="C10" s="149" t="s">
        <v>178</v>
      </c>
      <c r="D10" s="148">
        <v>11</v>
      </c>
      <c r="E10" s="149" t="s">
        <v>97</v>
      </c>
      <c r="F10" s="148">
        <v>2</v>
      </c>
      <c r="G10" s="149" t="s">
        <v>98</v>
      </c>
      <c r="H10" s="148">
        <v>1</v>
      </c>
      <c r="I10" s="149" t="s">
        <v>99</v>
      </c>
      <c r="J10" s="241">
        <v>37.5</v>
      </c>
      <c r="K10" s="149">
        <v>1</v>
      </c>
      <c r="L10" s="235" t="s">
        <v>79</v>
      </c>
      <c r="M10" s="151">
        <v>420</v>
      </c>
      <c r="N10" s="195">
        <f>J10*K10*M10</f>
        <v>15750</v>
      </c>
      <c r="O10" s="163" t="s">
        <v>179</v>
      </c>
    </row>
    <row r="11" spans="1:17" ht="18" customHeight="1">
      <c r="A11" s="272"/>
      <c r="B11" s="263"/>
      <c r="C11" s="149" t="s">
        <v>178</v>
      </c>
      <c r="D11" s="148">
        <v>11</v>
      </c>
      <c r="E11" s="149" t="s">
        <v>97</v>
      </c>
      <c r="F11" s="148">
        <v>3</v>
      </c>
      <c r="G11" s="149" t="s">
        <v>98</v>
      </c>
      <c r="H11" s="148">
        <v>1</v>
      </c>
      <c r="I11" s="149" t="s">
        <v>99</v>
      </c>
      <c r="J11" s="241">
        <v>42.5</v>
      </c>
      <c r="K11" s="149">
        <v>1</v>
      </c>
      <c r="L11" s="235" t="s">
        <v>79</v>
      </c>
      <c r="M11" s="151">
        <v>420</v>
      </c>
      <c r="N11" s="195">
        <f t="shared" ref="N11:N14" si="0">J11*K11*M11</f>
        <v>17850</v>
      </c>
      <c r="O11" s="163" t="s">
        <v>179</v>
      </c>
    </row>
    <row r="12" spans="1:17" ht="18" customHeight="1">
      <c r="A12" s="272"/>
      <c r="B12" s="263"/>
      <c r="C12" s="149" t="s">
        <v>178</v>
      </c>
      <c r="D12" s="148">
        <v>11</v>
      </c>
      <c r="E12" s="149" t="s">
        <v>97</v>
      </c>
      <c r="F12" s="148">
        <v>4</v>
      </c>
      <c r="G12" s="149" t="s">
        <v>98</v>
      </c>
      <c r="H12" s="148">
        <v>1</v>
      </c>
      <c r="I12" s="149" t="s">
        <v>99</v>
      </c>
      <c r="J12" s="241">
        <v>33.5</v>
      </c>
      <c r="K12" s="149">
        <v>1</v>
      </c>
      <c r="L12" s="235" t="s">
        <v>79</v>
      </c>
      <c r="M12" s="151">
        <v>420</v>
      </c>
      <c r="N12" s="195">
        <f t="shared" si="0"/>
        <v>14070</v>
      </c>
      <c r="O12" s="163" t="s">
        <v>179</v>
      </c>
    </row>
    <row r="13" spans="1:17" ht="18" hidden="1" customHeight="1">
      <c r="A13" s="272"/>
      <c r="B13" s="263"/>
      <c r="C13" s="149" t="s">
        <v>178</v>
      </c>
      <c r="D13" s="148"/>
      <c r="E13" s="149" t="s">
        <v>97</v>
      </c>
      <c r="F13" s="148"/>
      <c r="G13" s="149" t="s">
        <v>98</v>
      </c>
      <c r="H13" s="148"/>
      <c r="I13" s="149" t="s">
        <v>99</v>
      </c>
      <c r="J13" s="241"/>
      <c r="K13" s="149"/>
      <c r="L13" s="235" t="s">
        <v>79</v>
      </c>
      <c r="M13" s="151"/>
      <c r="N13" s="236">
        <f t="shared" si="0"/>
        <v>0</v>
      </c>
      <c r="O13" s="163" t="s">
        <v>179</v>
      </c>
    </row>
    <row r="14" spans="1:17" ht="18" hidden="1" customHeight="1">
      <c r="A14" s="272"/>
      <c r="B14" s="263"/>
      <c r="C14" s="149" t="s">
        <v>101</v>
      </c>
      <c r="D14" s="148"/>
      <c r="E14" s="149" t="s">
        <v>97</v>
      </c>
      <c r="F14" s="148"/>
      <c r="G14" s="149" t="s">
        <v>98</v>
      </c>
      <c r="H14" s="148"/>
      <c r="I14" s="149" t="s">
        <v>99</v>
      </c>
      <c r="J14" s="162"/>
      <c r="K14" s="149"/>
      <c r="L14" s="235" t="s">
        <v>79</v>
      </c>
      <c r="M14" s="151"/>
      <c r="N14" s="236">
        <f t="shared" si="0"/>
        <v>0</v>
      </c>
      <c r="O14" s="163"/>
    </row>
    <row r="15" spans="1:17" ht="18" hidden="1" customHeight="1">
      <c r="A15" s="259" t="s">
        <v>9</v>
      </c>
      <c r="B15" s="263" t="s">
        <v>198</v>
      </c>
      <c r="C15" s="149" t="s">
        <v>178</v>
      </c>
      <c r="D15" s="148"/>
      <c r="E15" s="149" t="s">
        <v>97</v>
      </c>
      <c r="F15" s="148"/>
      <c r="G15" s="149" t="s">
        <v>98</v>
      </c>
      <c r="H15" s="148"/>
      <c r="I15" s="149" t="s">
        <v>99</v>
      </c>
      <c r="J15" s="162"/>
      <c r="K15" s="149"/>
      <c r="L15" s="235" t="s">
        <v>79</v>
      </c>
      <c r="M15" s="151"/>
      <c r="N15" s="236">
        <f>J15*K15*M15</f>
        <v>0</v>
      </c>
      <c r="O15" s="163"/>
    </row>
    <row r="16" spans="1:17" ht="18" hidden="1" customHeight="1">
      <c r="A16" s="260"/>
      <c r="B16" s="263"/>
      <c r="C16" s="149" t="s">
        <v>178</v>
      </c>
      <c r="D16" s="148"/>
      <c r="E16" s="149" t="s">
        <v>97</v>
      </c>
      <c r="F16" s="148"/>
      <c r="G16" s="149" t="s">
        <v>98</v>
      </c>
      <c r="H16" s="148"/>
      <c r="I16" s="149" t="s">
        <v>99</v>
      </c>
      <c r="J16" s="162"/>
      <c r="K16" s="149"/>
      <c r="L16" s="235" t="s">
        <v>79</v>
      </c>
      <c r="M16" s="151"/>
      <c r="N16" s="236">
        <f t="shared" ref="N16" si="1">J16*K16*M16</f>
        <v>0</v>
      </c>
      <c r="O16" s="163"/>
    </row>
    <row r="17" spans="1:15" ht="18" hidden="1" customHeight="1">
      <c r="A17" s="261"/>
      <c r="B17" s="263"/>
      <c r="C17" s="149" t="s">
        <v>178</v>
      </c>
      <c r="D17" s="148"/>
      <c r="E17" s="149" t="s">
        <v>97</v>
      </c>
      <c r="F17" s="148"/>
      <c r="G17" s="149" t="s">
        <v>98</v>
      </c>
      <c r="H17" s="148"/>
      <c r="I17" s="149" t="s">
        <v>99</v>
      </c>
      <c r="J17" s="164"/>
      <c r="K17" s="149"/>
      <c r="L17" s="235" t="s">
        <v>79</v>
      </c>
      <c r="M17" s="151"/>
      <c r="N17" s="236">
        <f>J17*K17*M17</f>
        <v>0</v>
      </c>
      <c r="O17" s="163"/>
    </row>
    <row r="18" spans="1:15" ht="18" hidden="1" customHeight="1">
      <c r="A18" s="167" t="s">
        <v>20</v>
      </c>
      <c r="B18" s="165" t="s">
        <v>102</v>
      </c>
      <c r="C18" s="157"/>
      <c r="D18" s="158"/>
      <c r="E18" s="157"/>
      <c r="F18" s="158"/>
      <c r="G18" s="157"/>
      <c r="H18" s="158"/>
      <c r="I18" s="157"/>
      <c r="J18" s="159"/>
      <c r="K18" s="157"/>
      <c r="L18" s="160"/>
      <c r="M18" s="161"/>
      <c r="N18" s="196"/>
      <c r="O18" s="155"/>
    </row>
    <row r="19" spans="1:15" ht="18" hidden="1" customHeight="1">
      <c r="A19" s="168"/>
      <c r="B19" s="166"/>
      <c r="C19" s="13" t="s">
        <v>100</v>
      </c>
      <c r="D19" s="12"/>
      <c r="E19" s="13" t="s">
        <v>97</v>
      </c>
      <c r="F19" s="12"/>
      <c r="G19" s="13" t="s">
        <v>98</v>
      </c>
      <c r="H19" s="12"/>
      <c r="I19" s="13" t="s">
        <v>99</v>
      </c>
      <c r="J19" s="14"/>
      <c r="K19" s="13"/>
      <c r="L19" s="82" t="s">
        <v>79</v>
      </c>
      <c r="M19" s="83"/>
      <c r="N19" s="197">
        <f t="shared" ref="N19" si="2">J19*K19*M19</f>
        <v>0</v>
      </c>
      <c r="O19" s="84"/>
    </row>
    <row r="20" spans="1:15" ht="18" hidden="1" customHeight="1">
      <c r="A20" s="275" t="s">
        <v>82</v>
      </c>
      <c r="B20" s="279" t="s">
        <v>103</v>
      </c>
      <c r="C20" s="13" t="s">
        <v>96</v>
      </c>
      <c r="D20" s="12"/>
      <c r="E20" s="13" t="s">
        <v>97</v>
      </c>
      <c r="F20" s="12"/>
      <c r="G20" s="13" t="s">
        <v>98</v>
      </c>
      <c r="H20" s="12"/>
      <c r="I20" s="13" t="s">
        <v>99</v>
      </c>
      <c r="J20" s="14"/>
      <c r="K20" s="13"/>
      <c r="L20" s="82" t="s">
        <v>79</v>
      </c>
      <c r="M20" s="83"/>
      <c r="N20" s="197">
        <f>J20*K20*M20</f>
        <v>0</v>
      </c>
      <c r="O20" s="84"/>
    </row>
    <row r="21" spans="1:15" ht="18" hidden="1" customHeight="1">
      <c r="A21" s="275"/>
      <c r="B21" s="279"/>
      <c r="C21" s="13" t="s">
        <v>100</v>
      </c>
      <c r="D21" s="12"/>
      <c r="E21" s="13" t="s">
        <v>97</v>
      </c>
      <c r="F21" s="12"/>
      <c r="G21" s="13" t="s">
        <v>98</v>
      </c>
      <c r="H21" s="12"/>
      <c r="I21" s="13" t="s">
        <v>99</v>
      </c>
      <c r="J21" s="14"/>
      <c r="K21" s="13"/>
      <c r="L21" s="82" t="s">
        <v>79</v>
      </c>
      <c r="M21" s="83"/>
      <c r="N21" s="197">
        <f t="shared" ref="N21:N33" si="3">J21*K21*M21</f>
        <v>0</v>
      </c>
      <c r="O21" s="84"/>
    </row>
    <row r="22" spans="1:15" ht="18" hidden="1" customHeight="1">
      <c r="A22" s="275" t="s">
        <v>85</v>
      </c>
      <c r="B22" s="15" t="s">
        <v>10</v>
      </c>
      <c r="C22" s="277"/>
      <c r="D22" s="277"/>
      <c r="E22" s="277"/>
      <c r="F22" s="277"/>
      <c r="G22" s="277"/>
      <c r="H22" s="277"/>
      <c r="I22" s="277"/>
      <c r="J22" s="12"/>
      <c r="K22" s="12"/>
      <c r="L22" s="85" t="s">
        <v>81</v>
      </c>
      <c r="M22" s="83"/>
      <c r="N22" s="197">
        <f t="shared" si="3"/>
        <v>0</v>
      </c>
      <c r="O22" s="86"/>
    </row>
    <row r="23" spans="1:15" ht="18" hidden="1" customHeight="1">
      <c r="A23" s="275"/>
      <c r="B23" s="15" t="s">
        <v>11</v>
      </c>
      <c r="C23" s="274"/>
      <c r="D23" s="274"/>
      <c r="E23" s="274"/>
      <c r="F23" s="274"/>
      <c r="G23" s="274"/>
      <c r="H23" s="274"/>
      <c r="I23" s="274"/>
      <c r="J23" s="12"/>
      <c r="K23" s="12"/>
      <c r="L23" s="85" t="s">
        <v>18</v>
      </c>
      <c r="M23" s="83"/>
      <c r="N23" s="197">
        <f t="shared" si="3"/>
        <v>0</v>
      </c>
      <c r="O23" s="86"/>
    </row>
    <row r="24" spans="1:15" ht="18" hidden="1" customHeight="1">
      <c r="A24" s="275"/>
      <c r="B24" s="15" t="s">
        <v>13</v>
      </c>
      <c r="C24" s="274"/>
      <c r="D24" s="274"/>
      <c r="E24" s="274"/>
      <c r="F24" s="274"/>
      <c r="G24" s="274"/>
      <c r="H24" s="274"/>
      <c r="I24" s="274"/>
      <c r="J24" s="12"/>
      <c r="K24" s="12"/>
      <c r="L24" s="85" t="s">
        <v>19</v>
      </c>
      <c r="M24" s="83"/>
      <c r="N24" s="197">
        <f t="shared" si="3"/>
        <v>0</v>
      </c>
      <c r="O24" s="86"/>
    </row>
    <row r="25" spans="1:15" ht="18" hidden="1" customHeight="1">
      <c r="A25" s="275"/>
      <c r="B25" s="15" t="s">
        <v>14</v>
      </c>
      <c r="C25" s="274" t="s">
        <v>105</v>
      </c>
      <c r="D25" s="274"/>
      <c r="E25" s="274"/>
      <c r="F25" s="274"/>
      <c r="G25" s="274"/>
      <c r="H25" s="274"/>
      <c r="I25" s="274"/>
      <c r="J25" s="12"/>
      <c r="K25" s="12"/>
      <c r="L25" s="85" t="s">
        <v>15</v>
      </c>
      <c r="M25" s="83"/>
      <c r="N25" s="197">
        <f t="shared" si="3"/>
        <v>0</v>
      </c>
      <c r="O25" s="86"/>
    </row>
    <row r="26" spans="1:15" ht="18" hidden="1" customHeight="1">
      <c r="A26" s="275"/>
      <c r="B26" s="16" t="s">
        <v>16</v>
      </c>
      <c r="C26" s="274" t="s">
        <v>17</v>
      </c>
      <c r="D26" s="274"/>
      <c r="E26" s="274"/>
      <c r="F26" s="274"/>
      <c r="G26" s="274"/>
      <c r="H26" s="274"/>
      <c r="I26" s="274"/>
      <c r="J26" s="12"/>
      <c r="K26" s="12"/>
      <c r="L26" s="85" t="s">
        <v>18</v>
      </c>
      <c r="M26" s="83"/>
      <c r="N26" s="197">
        <f t="shared" si="3"/>
        <v>0</v>
      </c>
      <c r="O26" s="86"/>
    </row>
    <row r="27" spans="1:15" ht="18" hidden="1" customHeight="1">
      <c r="A27" s="275"/>
      <c r="B27" s="16" t="s">
        <v>35</v>
      </c>
      <c r="C27" s="274" t="s">
        <v>106</v>
      </c>
      <c r="D27" s="274"/>
      <c r="E27" s="274"/>
      <c r="F27" s="274"/>
      <c r="G27" s="274"/>
      <c r="H27" s="274"/>
      <c r="I27" s="274"/>
      <c r="J27" s="12"/>
      <c r="K27" s="12"/>
      <c r="L27" s="85"/>
      <c r="M27" s="83"/>
      <c r="N27" s="197">
        <f t="shared" si="3"/>
        <v>0</v>
      </c>
      <c r="O27" s="86"/>
    </row>
    <row r="28" spans="1:15" ht="18" hidden="1" customHeight="1">
      <c r="A28" s="275" t="s">
        <v>86</v>
      </c>
      <c r="B28" s="15" t="s">
        <v>21</v>
      </c>
      <c r="C28" s="277" t="s">
        <v>104</v>
      </c>
      <c r="D28" s="277"/>
      <c r="E28" s="277"/>
      <c r="F28" s="277"/>
      <c r="G28" s="277"/>
      <c r="H28" s="277"/>
      <c r="I28" s="277"/>
      <c r="J28" s="12"/>
      <c r="K28" s="12"/>
      <c r="L28" s="85" t="s">
        <v>81</v>
      </c>
      <c r="M28" s="83"/>
      <c r="N28" s="197">
        <f t="shared" si="3"/>
        <v>0</v>
      </c>
      <c r="O28" s="86"/>
    </row>
    <row r="29" spans="1:15" ht="18" hidden="1" customHeight="1">
      <c r="A29" s="275"/>
      <c r="B29" s="15" t="s">
        <v>11</v>
      </c>
      <c r="C29" s="274" t="s">
        <v>12</v>
      </c>
      <c r="D29" s="274"/>
      <c r="E29" s="274"/>
      <c r="F29" s="274"/>
      <c r="G29" s="274"/>
      <c r="H29" s="274"/>
      <c r="I29" s="274"/>
      <c r="J29" s="12"/>
      <c r="K29" s="12"/>
      <c r="L29" s="85" t="s">
        <v>18</v>
      </c>
      <c r="M29" s="83"/>
      <c r="N29" s="197">
        <f t="shared" si="3"/>
        <v>0</v>
      </c>
      <c r="O29" s="86"/>
    </row>
    <row r="30" spans="1:15" ht="18" hidden="1" customHeight="1">
      <c r="A30" s="275"/>
      <c r="B30" s="15" t="s">
        <v>13</v>
      </c>
      <c r="C30" s="274"/>
      <c r="D30" s="274"/>
      <c r="E30" s="274"/>
      <c r="F30" s="274"/>
      <c r="G30" s="274"/>
      <c r="H30" s="274"/>
      <c r="I30" s="274"/>
      <c r="J30" s="12"/>
      <c r="K30" s="12"/>
      <c r="L30" s="85" t="s">
        <v>19</v>
      </c>
      <c r="M30" s="83"/>
      <c r="N30" s="197">
        <f t="shared" si="3"/>
        <v>0</v>
      </c>
      <c r="O30" s="86"/>
    </row>
    <row r="31" spans="1:15" ht="18" hidden="1" customHeight="1">
      <c r="A31" s="275"/>
      <c r="B31" s="15" t="s">
        <v>14</v>
      </c>
      <c r="C31" s="274" t="s">
        <v>107</v>
      </c>
      <c r="D31" s="274"/>
      <c r="E31" s="274"/>
      <c r="F31" s="274"/>
      <c r="G31" s="274"/>
      <c r="H31" s="274"/>
      <c r="I31" s="274"/>
      <c r="J31" s="12"/>
      <c r="K31" s="12"/>
      <c r="L31" s="85" t="s">
        <v>15</v>
      </c>
      <c r="M31" s="83"/>
      <c r="N31" s="197">
        <f t="shared" si="3"/>
        <v>0</v>
      </c>
      <c r="O31" s="86"/>
    </row>
    <row r="32" spans="1:15" ht="18" hidden="1" customHeight="1">
      <c r="A32" s="275"/>
      <c r="B32" s="16" t="s">
        <v>16</v>
      </c>
      <c r="C32" s="274" t="s">
        <v>17</v>
      </c>
      <c r="D32" s="274"/>
      <c r="E32" s="274"/>
      <c r="F32" s="274"/>
      <c r="G32" s="274"/>
      <c r="H32" s="274"/>
      <c r="I32" s="274"/>
      <c r="J32" s="12"/>
      <c r="K32" s="12"/>
      <c r="L32" s="85" t="s">
        <v>18</v>
      </c>
      <c r="M32" s="83"/>
      <c r="N32" s="197">
        <f t="shared" si="3"/>
        <v>0</v>
      </c>
      <c r="O32" s="86"/>
    </row>
    <row r="33" spans="1:15" ht="18" hidden="1" customHeight="1">
      <c r="A33" s="276"/>
      <c r="B33" s="17" t="s">
        <v>35</v>
      </c>
      <c r="C33" s="278" t="s">
        <v>106</v>
      </c>
      <c r="D33" s="278"/>
      <c r="E33" s="278"/>
      <c r="F33" s="278"/>
      <c r="G33" s="278"/>
      <c r="H33" s="278"/>
      <c r="I33" s="278"/>
      <c r="J33" s="18"/>
      <c r="K33" s="18"/>
      <c r="L33" s="87"/>
      <c r="M33" s="88"/>
      <c r="N33" s="198">
        <f t="shared" si="3"/>
        <v>0</v>
      </c>
      <c r="O33" s="89"/>
    </row>
    <row r="34" spans="1:15" ht="18" customHeight="1" thickBot="1">
      <c r="A34" s="53" t="s">
        <v>108</v>
      </c>
      <c r="B34" s="54"/>
      <c r="C34" s="54"/>
      <c r="D34" s="54"/>
      <c r="E34" s="54"/>
      <c r="F34" s="54"/>
      <c r="G34" s="54"/>
      <c r="H34" s="54"/>
      <c r="I34" s="54"/>
      <c r="J34" s="19"/>
      <c r="K34" s="19"/>
      <c r="L34" s="19"/>
      <c r="M34" s="90"/>
      <c r="N34" s="199">
        <f>SUM(N10:N33)</f>
        <v>47670</v>
      </c>
      <c r="O34" s="91"/>
    </row>
    <row r="35" spans="1:15" ht="18" customHeight="1">
      <c r="A35" s="20" t="s">
        <v>148</v>
      </c>
      <c r="B35" s="231" t="s">
        <v>78</v>
      </c>
      <c r="C35" s="280" t="s">
        <v>75</v>
      </c>
      <c r="D35" s="281"/>
      <c r="E35" s="281"/>
      <c r="F35" s="281"/>
      <c r="G35" s="281"/>
      <c r="H35" s="281"/>
      <c r="I35" s="281"/>
      <c r="J35" s="231" t="s">
        <v>57</v>
      </c>
      <c r="K35" s="231" t="s">
        <v>109</v>
      </c>
      <c r="L35" s="92" t="s">
        <v>151</v>
      </c>
      <c r="M35" s="93" t="s">
        <v>94</v>
      </c>
      <c r="N35" s="200" t="s">
        <v>22</v>
      </c>
      <c r="O35" s="94" t="s">
        <v>0</v>
      </c>
    </row>
    <row r="36" spans="1:15" ht="18" customHeight="1">
      <c r="A36" s="55" t="s">
        <v>24</v>
      </c>
      <c r="B36" s="56" t="s">
        <v>110</v>
      </c>
      <c r="C36" s="56"/>
      <c r="D36" s="56"/>
      <c r="E36" s="56"/>
      <c r="F36" s="56"/>
      <c r="G36" s="56"/>
      <c r="H36" s="56"/>
      <c r="I36" s="56"/>
      <c r="J36" s="232"/>
      <c r="K36" s="232"/>
      <c r="L36" s="232"/>
      <c r="M36" s="95"/>
      <c r="N36" s="201"/>
      <c r="O36" s="96"/>
    </row>
    <row r="37" spans="1:15" ht="18" customHeight="1">
      <c r="A37" s="3" t="s">
        <v>25</v>
      </c>
      <c r="B37" s="228" t="s">
        <v>111</v>
      </c>
      <c r="C37" s="57" t="s">
        <v>160</v>
      </c>
      <c r="D37" s="12">
        <v>11</v>
      </c>
      <c r="E37" s="22" t="s">
        <v>97</v>
      </c>
      <c r="F37" s="12"/>
      <c r="G37" s="22" t="s">
        <v>98</v>
      </c>
      <c r="H37" s="10" t="s">
        <v>156</v>
      </c>
      <c r="I37" s="22" t="s">
        <v>112</v>
      </c>
      <c r="J37" s="23"/>
      <c r="K37" s="23">
        <v>1</v>
      </c>
      <c r="L37" s="97" t="s">
        <v>28</v>
      </c>
      <c r="M37" s="174"/>
      <c r="N37" s="237">
        <f>J37*K37*M37</f>
        <v>0</v>
      </c>
      <c r="O37" s="175" t="s">
        <v>191</v>
      </c>
    </row>
    <row r="38" spans="1:15" ht="18" customHeight="1">
      <c r="A38" s="227" t="s">
        <v>26</v>
      </c>
      <c r="B38" s="24" t="s">
        <v>111</v>
      </c>
      <c r="C38" s="58" t="s">
        <v>160</v>
      </c>
      <c r="D38" s="12">
        <v>11</v>
      </c>
      <c r="E38" s="13" t="s">
        <v>97</v>
      </c>
      <c r="F38" s="12"/>
      <c r="G38" s="13" t="s">
        <v>98</v>
      </c>
      <c r="H38" s="10" t="s">
        <v>156</v>
      </c>
      <c r="I38" s="13" t="s">
        <v>112</v>
      </c>
      <c r="J38" s="224"/>
      <c r="K38" s="224">
        <v>1</v>
      </c>
      <c r="L38" s="82" t="s">
        <v>28</v>
      </c>
      <c r="M38" s="171"/>
      <c r="N38" s="239">
        <f t="shared" ref="N38:N43" si="4">J38*K38*M38</f>
        <v>0</v>
      </c>
      <c r="O38" s="99" t="s">
        <v>164</v>
      </c>
    </row>
    <row r="39" spans="1:15" ht="18" customHeight="1">
      <c r="A39" s="227" t="s">
        <v>27</v>
      </c>
      <c r="B39" s="24" t="s">
        <v>111</v>
      </c>
      <c r="C39" s="58" t="s">
        <v>160</v>
      </c>
      <c r="D39" s="12"/>
      <c r="E39" s="13" t="s">
        <v>97</v>
      </c>
      <c r="F39" s="12"/>
      <c r="G39" s="13" t="s">
        <v>98</v>
      </c>
      <c r="H39" s="10" t="s">
        <v>99</v>
      </c>
      <c r="I39" s="13" t="s">
        <v>112</v>
      </c>
      <c r="J39" s="224"/>
      <c r="K39" s="224"/>
      <c r="L39" s="82" t="s">
        <v>28</v>
      </c>
      <c r="M39" s="83"/>
      <c r="N39" s="197">
        <f t="shared" si="4"/>
        <v>0</v>
      </c>
      <c r="O39" s="99" t="s">
        <v>164</v>
      </c>
    </row>
    <row r="40" spans="1:15" ht="18" customHeight="1">
      <c r="A40" s="227" t="s">
        <v>29</v>
      </c>
      <c r="B40" s="24" t="s">
        <v>111</v>
      </c>
      <c r="C40" s="58" t="s">
        <v>160</v>
      </c>
      <c r="D40" s="12"/>
      <c r="E40" s="13" t="s">
        <v>97</v>
      </c>
      <c r="F40" s="12"/>
      <c r="G40" s="13" t="s">
        <v>98</v>
      </c>
      <c r="H40" s="10" t="s">
        <v>156</v>
      </c>
      <c r="I40" s="13" t="s">
        <v>112</v>
      </c>
      <c r="J40" s="224"/>
      <c r="K40" s="224"/>
      <c r="L40" s="82" t="s">
        <v>28</v>
      </c>
      <c r="M40" s="83"/>
      <c r="N40" s="197">
        <f t="shared" si="4"/>
        <v>0</v>
      </c>
      <c r="O40" s="99" t="s">
        <v>164</v>
      </c>
    </row>
    <row r="41" spans="1:15" ht="18" customHeight="1">
      <c r="A41" s="230" t="s">
        <v>30</v>
      </c>
      <c r="B41" s="229" t="s">
        <v>111</v>
      </c>
      <c r="C41" s="142" t="s">
        <v>160</v>
      </c>
      <c r="D41" s="143"/>
      <c r="E41" s="144" t="s">
        <v>97</v>
      </c>
      <c r="F41" s="18"/>
      <c r="G41" s="144" t="s">
        <v>98</v>
      </c>
      <c r="H41" s="10" t="s">
        <v>99</v>
      </c>
      <c r="I41" s="144" t="s">
        <v>112</v>
      </c>
      <c r="J41" s="30"/>
      <c r="K41" s="224"/>
      <c r="L41" s="145" t="s">
        <v>28</v>
      </c>
      <c r="M41" s="83"/>
      <c r="N41" s="204">
        <f t="shared" si="4"/>
        <v>0</v>
      </c>
      <c r="O41" s="99" t="s">
        <v>164</v>
      </c>
    </row>
    <row r="42" spans="1:15" ht="18" customHeight="1">
      <c r="A42" s="230" t="s">
        <v>167</v>
      </c>
      <c r="B42" s="146" t="s">
        <v>111</v>
      </c>
      <c r="C42" s="147" t="s">
        <v>160</v>
      </c>
      <c r="D42" s="148"/>
      <c r="E42" s="149" t="s">
        <v>97</v>
      </c>
      <c r="F42" s="148"/>
      <c r="G42" s="153" t="s">
        <v>170</v>
      </c>
      <c r="H42" s="10" t="s">
        <v>156</v>
      </c>
      <c r="I42" s="144" t="s">
        <v>112</v>
      </c>
      <c r="J42" s="223"/>
      <c r="K42" s="224"/>
      <c r="L42" s="145" t="s">
        <v>28</v>
      </c>
      <c r="M42" s="83"/>
      <c r="N42" s="205">
        <f t="shared" si="4"/>
        <v>0</v>
      </c>
      <c r="O42" s="99" t="s">
        <v>164</v>
      </c>
    </row>
    <row r="43" spans="1:15" ht="18" customHeight="1">
      <c r="A43" s="230" t="s">
        <v>168</v>
      </c>
      <c r="B43" s="146" t="s">
        <v>111</v>
      </c>
      <c r="C43" s="147" t="s">
        <v>160</v>
      </c>
      <c r="D43" s="148"/>
      <c r="E43" s="149" t="s">
        <v>97</v>
      </c>
      <c r="F43" s="148"/>
      <c r="G43" s="153" t="s">
        <v>170</v>
      </c>
      <c r="H43" s="154" t="s">
        <v>171</v>
      </c>
      <c r="I43" s="144" t="s">
        <v>112</v>
      </c>
      <c r="J43" s="223"/>
      <c r="K43" s="224"/>
      <c r="L43" s="145" t="s">
        <v>28</v>
      </c>
      <c r="M43" s="83"/>
      <c r="N43" s="205">
        <f t="shared" si="4"/>
        <v>0</v>
      </c>
      <c r="O43" s="99" t="s">
        <v>164</v>
      </c>
    </row>
    <row r="44" spans="1:15" ht="18" customHeight="1">
      <c r="A44" s="230" t="s">
        <v>169</v>
      </c>
      <c r="B44" s="146" t="s">
        <v>111</v>
      </c>
      <c r="C44" s="147"/>
      <c r="D44" s="148"/>
      <c r="E44" s="149"/>
      <c r="F44" s="148"/>
      <c r="G44" s="149"/>
      <c r="H44" s="148"/>
      <c r="I44" s="149"/>
      <c r="J44" s="223"/>
      <c r="K44" s="223"/>
      <c r="L44" s="235"/>
      <c r="M44" s="151"/>
      <c r="N44" s="205"/>
      <c r="O44" s="152"/>
    </row>
    <row r="45" spans="1:15" ht="18" customHeight="1" thickBot="1">
      <c r="A45" s="59" t="s">
        <v>108</v>
      </c>
      <c r="B45" s="60"/>
      <c r="C45" s="60"/>
      <c r="D45" s="60"/>
      <c r="E45" s="60"/>
      <c r="F45" s="60"/>
      <c r="G45" s="60"/>
      <c r="H45" s="60"/>
      <c r="I45" s="60"/>
      <c r="J45" s="26"/>
      <c r="K45" s="26"/>
      <c r="L45" s="26"/>
      <c r="M45" s="102"/>
      <c r="N45" s="206">
        <f>SUM(N37:N44)</f>
        <v>0</v>
      </c>
      <c r="O45" s="103"/>
    </row>
    <row r="46" spans="1:15" ht="18" customHeight="1">
      <c r="A46" s="27" t="s">
        <v>148</v>
      </c>
      <c r="B46" s="221" t="s">
        <v>78</v>
      </c>
      <c r="C46" s="282" t="s">
        <v>75</v>
      </c>
      <c r="D46" s="268"/>
      <c r="E46" s="268"/>
      <c r="F46" s="268"/>
      <c r="G46" s="268"/>
      <c r="H46" s="268"/>
      <c r="I46" s="268"/>
      <c r="J46" s="221" t="s">
        <v>57</v>
      </c>
      <c r="K46" s="221" t="s">
        <v>23</v>
      </c>
      <c r="L46" s="222" t="s">
        <v>151</v>
      </c>
      <c r="M46" s="104" t="s">
        <v>94</v>
      </c>
      <c r="N46" s="207" t="s">
        <v>22</v>
      </c>
      <c r="O46" s="105" t="s">
        <v>0</v>
      </c>
    </row>
    <row r="47" spans="1:15" ht="18" customHeight="1">
      <c r="A47" s="61" t="s">
        <v>31</v>
      </c>
      <c r="B47" s="62" t="s">
        <v>113</v>
      </c>
      <c r="C47" s="62"/>
      <c r="D47" s="62"/>
      <c r="E47" s="62"/>
      <c r="F47" s="62"/>
      <c r="G47" s="62"/>
      <c r="H47" s="62"/>
      <c r="I47" s="62"/>
      <c r="J47" s="28"/>
      <c r="K47" s="28"/>
      <c r="L47" s="28"/>
      <c r="M47" s="106"/>
      <c r="N47" s="208"/>
      <c r="O47" s="107"/>
    </row>
    <row r="48" spans="1:15" ht="18" customHeight="1">
      <c r="A48" s="283" t="s">
        <v>32</v>
      </c>
      <c r="B48" s="285" t="s">
        <v>114</v>
      </c>
      <c r="C48" s="294" t="s">
        <v>115</v>
      </c>
      <c r="D48" s="288"/>
      <c r="E48" s="288"/>
      <c r="F48" s="288"/>
      <c r="G48" s="288"/>
      <c r="H48" s="288"/>
      <c r="I48" s="289"/>
      <c r="J48" s="29">
        <v>7</v>
      </c>
      <c r="K48" s="30">
        <v>1</v>
      </c>
      <c r="L48" s="108" t="s">
        <v>152</v>
      </c>
      <c r="M48" s="109">
        <v>270</v>
      </c>
      <c r="N48" s="204">
        <f>J48*K48*M48</f>
        <v>1890</v>
      </c>
      <c r="O48" s="136"/>
    </row>
    <row r="49" spans="1:15" ht="18" customHeight="1">
      <c r="A49" s="283"/>
      <c r="B49" s="285"/>
      <c r="C49" s="293" t="s">
        <v>116</v>
      </c>
      <c r="D49" s="291"/>
      <c r="E49" s="291"/>
      <c r="F49" s="291"/>
      <c r="G49" s="291"/>
      <c r="H49" s="291"/>
      <c r="I49" s="292"/>
      <c r="J49" s="224">
        <v>29</v>
      </c>
      <c r="K49" s="224">
        <v>1</v>
      </c>
      <c r="L49" s="111" t="s">
        <v>152</v>
      </c>
      <c r="M49" s="83">
        <v>240</v>
      </c>
      <c r="N49" s="197">
        <f t="shared" ref="N49:N52" si="5">J49*K49*M49</f>
        <v>6960</v>
      </c>
      <c r="O49" s="134"/>
    </row>
    <row r="50" spans="1:15" ht="18" customHeight="1">
      <c r="A50" s="283"/>
      <c r="B50" s="285"/>
      <c r="C50" s="290" t="s">
        <v>230</v>
      </c>
      <c r="D50" s="291"/>
      <c r="E50" s="291"/>
      <c r="F50" s="291"/>
      <c r="G50" s="291"/>
      <c r="H50" s="291"/>
      <c r="I50" s="292"/>
      <c r="J50" s="224">
        <v>1</v>
      </c>
      <c r="K50" s="224">
        <v>1</v>
      </c>
      <c r="L50" s="111" t="s">
        <v>152</v>
      </c>
      <c r="M50" s="83">
        <v>270</v>
      </c>
      <c r="N50" s="197">
        <f t="shared" si="5"/>
        <v>270</v>
      </c>
      <c r="O50" s="134"/>
    </row>
    <row r="51" spans="1:15" ht="18" customHeight="1">
      <c r="A51" s="283"/>
      <c r="B51" s="285"/>
      <c r="C51" s="293" t="s">
        <v>34</v>
      </c>
      <c r="D51" s="291"/>
      <c r="E51" s="291"/>
      <c r="F51" s="291"/>
      <c r="G51" s="291"/>
      <c r="H51" s="291"/>
      <c r="I51" s="292"/>
      <c r="J51" s="224"/>
      <c r="K51" s="224"/>
      <c r="L51" s="111" t="s">
        <v>152</v>
      </c>
      <c r="M51" s="83"/>
      <c r="N51" s="197">
        <f t="shared" si="5"/>
        <v>0</v>
      </c>
      <c r="O51" s="135"/>
    </row>
    <row r="52" spans="1:15" ht="18" customHeight="1">
      <c r="A52" s="284"/>
      <c r="B52" s="286"/>
      <c r="C52" s="293" t="s">
        <v>116</v>
      </c>
      <c r="D52" s="291"/>
      <c r="E52" s="291"/>
      <c r="F52" s="291"/>
      <c r="G52" s="291"/>
      <c r="H52" s="291"/>
      <c r="I52" s="292"/>
      <c r="J52" s="31"/>
      <c r="K52" s="25"/>
      <c r="L52" s="112" t="s">
        <v>152</v>
      </c>
      <c r="M52" s="100"/>
      <c r="N52" s="209">
        <f t="shared" si="5"/>
        <v>0</v>
      </c>
      <c r="O52" s="137"/>
    </row>
    <row r="53" spans="1:15" ht="18" customHeight="1">
      <c r="A53" s="283" t="s">
        <v>36</v>
      </c>
      <c r="B53" s="298" t="s">
        <v>118</v>
      </c>
      <c r="C53" s="301" t="s">
        <v>189</v>
      </c>
      <c r="D53" s="302"/>
      <c r="E53" s="302"/>
      <c r="F53" s="302"/>
      <c r="G53" s="302"/>
      <c r="H53" s="302"/>
      <c r="I53" s="303"/>
      <c r="J53" s="29"/>
      <c r="K53" s="30"/>
      <c r="L53" s="113" t="s">
        <v>153</v>
      </c>
      <c r="M53" s="109"/>
      <c r="N53" s="238">
        <f>J53*K53*M53</f>
        <v>0</v>
      </c>
      <c r="O53" s="110"/>
    </row>
    <row r="54" spans="1:15" ht="18" customHeight="1">
      <c r="A54" s="283"/>
      <c r="B54" s="299"/>
      <c r="C54" s="290" t="s">
        <v>190</v>
      </c>
      <c r="D54" s="291"/>
      <c r="E54" s="291"/>
      <c r="F54" s="291"/>
      <c r="G54" s="291"/>
      <c r="H54" s="291"/>
      <c r="I54" s="292"/>
      <c r="J54" s="224"/>
      <c r="K54" s="224"/>
      <c r="L54" s="111" t="s">
        <v>153</v>
      </c>
      <c r="M54" s="83"/>
      <c r="N54" s="239">
        <f t="shared" ref="N54:N59" si="6">J54*K54*M54</f>
        <v>0</v>
      </c>
      <c r="O54" s="86"/>
    </row>
    <row r="55" spans="1:15" ht="18" customHeight="1">
      <c r="A55" s="283"/>
      <c r="B55" s="299"/>
      <c r="C55" s="293" t="s">
        <v>195</v>
      </c>
      <c r="D55" s="291"/>
      <c r="E55" s="291"/>
      <c r="F55" s="291"/>
      <c r="G55" s="291"/>
      <c r="H55" s="291"/>
      <c r="I55" s="292"/>
      <c r="J55" s="224"/>
      <c r="K55" s="224"/>
      <c r="L55" s="111" t="s">
        <v>153</v>
      </c>
      <c r="M55" s="83"/>
      <c r="N55" s="239">
        <f t="shared" si="6"/>
        <v>0</v>
      </c>
      <c r="O55" s="141"/>
    </row>
    <row r="56" spans="1:15" ht="18" customHeight="1">
      <c r="A56" s="283"/>
      <c r="B56" s="299"/>
      <c r="C56" s="293" t="s">
        <v>196</v>
      </c>
      <c r="D56" s="291"/>
      <c r="E56" s="291"/>
      <c r="F56" s="291"/>
      <c r="G56" s="291"/>
      <c r="H56" s="291"/>
      <c r="I56" s="292"/>
      <c r="J56" s="191"/>
      <c r="K56" s="30"/>
      <c r="L56" s="111" t="s">
        <v>153</v>
      </c>
      <c r="M56" s="109"/>
      <c r="N56" s="238">
        <f t="shared" si="6"/>
        <v>0</v>
      </c>
      <c r="O56" s="141"/>
    </row>
    <row r="57" spans="1:15" ht="18" customHeight="1">
      <c r="A57" s="283"/>
      <c r="B57" s="299"/>
      <c r="C57" s="304" t="s">
        <v>193</v>
      </c>
      <c r="D57" s="296"/>
      <c r="E57" s="296"/>
      <c r="F57" s="296"/>
      <c r="G57" s="296"/>
      <c r="H57" s="296"/>
      <c r="I57" s="297"/>
      <c r="J57" s="224">
        <v>2</v>
      </c>
      <c r="K57" s="224">
        <v>2</v>
      </c>
      <c r="L57" s="114" t="s">
        <v>153</v>
      </c>
      <c r="M57" s="100">
        <v>650</v>
      </c>
      <c r="N57" s="211">
        <f t="shared" si="6"/>
        <v>2600</v>
      </c>
      <c r="O57" s="86"/>
    </row>
    <row r="58" spans="1:15" ht="18" customHeight="1">
      <c r="A58" s="283"/>
      <c r="B58" s="299"/>
      <c r="C58" s="304" t="s">
        <v>194</v>
      </c>
      <c r="D58" s="296"/>
      <c r="E58" s="296"/>
      <c r="F58" s="296"/>
      <c r="G58" s="296"/>
      <c r="H58" s="296"/>
      <c r="I58" s="297"/>
      <c r="J58" s="191">
        <v>2</v>
      </c>
      <c r="K58" s="30">
        <v>1</v>
      </c>
      <c r="L58" s="114" t="s">
        <v>153</v>
      </c>
      <c r="M58" s="100">
        <v>650</v>
      </c>
      <c r="N58" s="211">
        <f t="shared" si="6"/>
        <v>1300</v>
      </c>
      <c r="O58" s="110"/>
    </row>
    <row r="59" spans="1:15" ht="18" customHeight="1">
      <c r="A59" s="284"/>
      <c r="B59" s="300"/>
      <c r="C59" s="304" t="s">
        <v>192</v>
      </c>
      <c r="D59" s="296"/>
      <c r="E59" s="296"/>
      <c r="F59" s="296"/>
      <c r="G59" s="296"/>
      <c r="H59" s="296"/>
      <c r="I59" s="297"/>
      <c r="J59" s="31">
        <v>1</v>
      </c>
      <c r="K59" s="25">
        <v>1</v>
      </c>
      <c r="L59" s="114" t="s">
        <v>153</v>
      </c>
      <c r="M59" s="100">
        <v>650</v>
      </c>
      <c r="N59" s="211">
        <f t="shared" si="6"/>
        <v>650</v>
      </c>
      <c r="O59" s="101"/>
    </row>
    <row r="60" spans="1:15" ht="18" customHeight="1">
      <c r="A60" s="283" t="s">
        <v>37</v>
      </c>
      <c r="B60" s="285" t="s">
        <v>119</v>
      </c>
      <c r="C60" s="294" t="s">
        <v>115</v>
      </c>
      <c r="D60" s="288"/>
      <c r="E60" s="288"/>
      <c r="F60" s="288"/>
      <c r="G60" s="288"/>
      <c r="H60" s="288"/>
      <c r="I60" s="289"/>
      <c r="J60" s="29">
        <v>100</v>
      </c>
      <c r="K60" s="30">
        <v>2</v>
      </c>
      <c r="L60" s="108" t="s">
        <v>152</v>
      </c>
      <c r="M60" s="109">
        <v>0</v>
      </c>
      <c r="N60" s="204">
        <f>J60*K60*M60</f>
        <v>0</v>
      </c>
      <c r="O60" s="110" t="s">
        <v>174</v>
      </c>
    </row>
    <row r="61" spans="1:15" ht="18" customHeight="1">
      <c r="A61" s="283"/>
      <c r="B61" s="285"/>
      <c r="C61" s="293" t="s">
        <v>116</v>
      </c>
      <c r="D61" s="291"/>
      <c r="E61" s="291"/>
      <c r="F61" s="291"/>
      <c r="G61" s="291"/>
      <c r="H61" s="291"/>
      <c r="I61" s="292"/>
      <c r="J61" s="224"/>
      <c r="K61" s="224"/>
      <c r="L61" s="111" t="s">
        <v>152</v>
      </c>
      <c r="M61" s="83"/>
      <c r="N61" s="197">
        <f t="shared" ref="N61:N67" si="7">J61*K61*M61</f>
        <v>0</v>
      </c>
      <c r="O61" s="86"/>
    </row>
    <row r="62" spans="1:15" ht="18" customHeight="1">
      <c r="A62" s="283"/>
      <c r="B62" s="285"/>
      <c r="C62" s="293" t="s">
        <v>33</v>
      </c>
      <c r="D62" s="291"/>
      <c r="E62" s="291"/>
      <c r="F62" s="291"/>
      <c r="G62" s="291"/>
      <c r="H62" s="291"/>
      <c r="I62" s="292"/>
      <c r="J62" s="224"/>
      <c r="K62" s="224"/>
      <c r="L62" s="111" t="s">
        <v>152</v>
      </c>
      <c r="M62" s="83"/>
      <c r="N62" s="197">
        <f t="shared" si="7"/>
        <v>0</v>
      </c>
      <c r="O62" s="86"/>
    </row>
    <row r="63" spans="1:15" ht="18" customHeight="1">
      <c r="A63" s="283"/>
      <c r="B63" s="285"/>
      <c r="C63" s="293" t="s">
        <v>34</v>
      </c>
      <c r="D63" s="291"/>
      <c r="E63" s="291"/>
      <c r="F63" s="291"/>
      <c r="G63" s="291"/>
      <c r="H63" s="291"/>
      <c r="I63" s="292"/>
      <c r="J63" s="224"/>
      <c r="K63" s="224"/>
      <c r="L63" s="111" t="s">
        <v>152</v>
      </c>
      <c r="M63" s="83"/>
      <c r="N63" s="197">
        <f t="shared" si="7"/>
        <v>0</v>
      </c>
      <c r="O63" s="86"/>
    </row>
    <row r="64" spans="1:15" ht="18" customHeight="1">
      <c r="A64" s="284"/>
      <c r="B64" s="286"/>
      <c r="C64" s="295" t="s">
        <v>117</v>
      </c>
      <c r="D64" s="296"/>
      <c r="E64" s="296"/>
      <c r="F64" s="296"/>
      <c r="G64" s="296"/>
      <c r="H64" s="296"/>
      <c r="I64" s="297"/>
      <c r="J64" s="31"/>
      <c r="K64" s="25"/>
      <c r="L64" s="112" t="s">
        <v>152</v>
      </c>
      <c r="M64" s="100"/>
      <c r="N64" s="209">
        <f t="shared" si="7"/>
        <v>0</v>
      </c>
      <c r="O64" s="101"/>
    </row>
    <row r="65" spans="1:15" ht="18" customHeight="1">
      <c r="A65" s="317" t="s">
        <v>38</v>
      </c>
      <c r="B65" s="320" t="s">
        <v>120</v>
      </c>
      <c r="C65" s="322" t="s">
        <v>172</v>
      </c>
      <c r="D65" s="323"/>
      <c r="E65" s="323"/>
      <c r="F65" s="323"/>
      <c r="G65" s="323"/>
      <c r="H65" s="63" t="s">
        <v>157</v>
      </c>
      <c r="I65" s="11" t="s">
        <v>121</v>
      </c>
      <c r="J65" s="225">
        <v>200</v>
      </c>
      <c r="K65" s="225">
        <v>2</v>
      </c>
      <c r="L65" s="108" t="s">
        <v>154</v>
      </c>
      <c r="M65" s="115">
        <v>0</v>
      </c>
      <c r="N65" s="212">
        <f t="shared" si="7"/>
        <v>0</v>
      </c>
      <c r="O65" s="116"/>
    </row>
    <row r="66" spans="1:15" ht="18" customHeight="1">
      <c r="A66" s="318"/>
      <c r="B66" s="265"/>
      <c r="C66" s="324" t="s">
        <v>162</v>
      </c>
      <c r="D66" s="324"/>
      <c r="E66" s="324"/>
      <c r="F66" s="324"/>
      <c r="G66" s="324"/>
      <c r="H66" s="63" t="s">
        <v>157</v>
      </c>
      <c r="I66" s="13" t="s">
        <v>121</v>
      </c>
      <c r="J66" s="224"/>
      <c r="K66" s="224"/>
      <c r="L66" s="111" t="s">
        <v>154</v>
      </c>
      <c r="M66" s="83"/>
      <c r="N66" s="197">
        <f t="shared" si="7"/>
        <v>0</v>
      </c>
      <c r="O66" s="86"/>
    </row>
    <row r="67" spans="1:15" ht="18" customHeight="1">
      <c r="A67" s="319"/>
      <c r="B67" s="321"/>
      <c r="C67" s="325" t="s">
        <v>162</v>
      </c>
      <c r="D67" s="325"/>
      <c r="E67" s="325"/>
      <c r="F67" s="325"/>
      <c r="G67" s="325"/>
      <c r="H67" s="63" t="s">
        <v>157</v>
      </c>
      <c r="I67" s="32" t="s">
        <v>121</v>
      </c>
      <c r="J67" s="31"/>
      <c r="K67" s="31"/>
      <c r="L67" s="112" t="s">
        <v>154</v>
      </c>
      <c r="M67" s="117"/>
      <c r="N67" s="213">
        <f t="shared" si="7"/>
        <v>0</v>
      </c>
      <c r="O67" s="118"/>
    </row>
    <row r="68" spans="1:15" ht="18" customHeight="1" thickBot="1">
      <c r="A68" s="59" t="s">
        <v>108</v>
      </c>
      <c r="B68" s="60"/>
      <c r="C68" s="60"/>
      <c r="D68" s="60"/>
      <c r="E68" s="60"/>
      <c r="F68" s="60"/>
      <c r="G68" s="60"/>
      <c r="H68" s="60"/>
      <c r="I68" s="60"/>
      <c r="J68" s="26"/>
      <c r="K68" s="26"/>
      <c r="L68" s="26"/>
      <c r="M68" s="102"/>
      <c r="N68" s="214">
        <f>SUM(N48:N67)</f>
        <v>13670</v>
      </c>
      <c r="O68" s="103"/>
    </row>
    <row r="69" spans="1:15" ht="18" customHeight="1">
      <c r="A69" s="27" t="s">
        <v>148</v>
      </c>
      <c r="B69" s="221" t="s">
        <v>78</v>
      </c>
      <c r="C69" s="282" t="s">
        <v>75</v>
      </c>
      <c r="D69" s="268"/>
      <c r="E69" s="268"/>
      <c r="F69" s="268"/>
      <c r="G69" s="268"/>
      <c r="H69" s="268"/>
      <c r="I69" s="268"/>
      <c r="J69" s="305" t="s">
        <v>76</v>
      </c>
      <c r="K69" s="282"/>
      <c r="L69" s="222" t="s">
        <v>151</v>
      </c>
      <c r="M69" s="104" t="s">
        <v>94</v>
      </c>
      <c r="N69" s="207" t="s">
        <v>22</v>
      </c>
      <c r="O69" s="105" t="s">
        <v>0</v>
      </c>
    </row>
    <row r="70" spans="1:15" ht="18" customHeight="1">
      <c r="A70" s="61" t="s">
        <v>39</v>
      </c>
      <c r="B70" s="62" t="s">
        <v>88</v>
      </c>
      <c r="C70" s="62"/>
      <c r="D70" s="62"/>
      <c r="E70" s="62"/>
      <c r="F70" s="62"/>
      <c r="G70" s="62"/>
      <c r="H70" s="62"/>
      <c r="I70" s="62"/>
      <c r="J70" s="28"/>
      <c r="K70" s="28"/>
      <c r="L70" s="28"/>
      <c r="M70" s="106"/>
      <c r="N70" s="208"/>
      <c r="O70" s="107"/>
    </row>
    <row r="71" spans="1:15" ht="18" customHeight="1">
      <c r="A71" s="64" t="s">
        <v>40</v>
      </c>
      <c r="B71" s="228" t="s">
        <v>87</v>
      </c>
      <c r="C71" s="306" t="s">
        <v>122</v>
      </c>
      <c r="D71" s="307"/>
      <c r="E71" s="307"/>
      <c r="F71" s="307"/>
      <c r="G71" s="307"/>
      <c r="H71" s="307"/>
      <c r="I71" s="308"/>
      <c r="J71" s="309"/>
      <c r="K71" s="310"/>
      <c r="L71" s="113" t="s">
        <v>155</v>
      </c>
      <c r="M71" s="98"/>
      <c r="N71" s="215">
        <f>J71*M71</f>
        <v>0</v>
      </c>
      <c r="O71" s="116"/>
    </row>
    <row r="72" spans="1:15" ht="18" customHeight="1">
      <c r="A72" s="65" t="s">
        <v>41</v>
      </c>
      <c r="B72" s="24" t="s">
        <v>71</v>
      </c>
      <c r="C72" s="311" t="s">
        <v>123</v>
      </c>
      <c r="D72" s="312"/>
      <c r="E72" s="312"/>
      <c r="F72" s="312"/>
      <c r="G72" s="312"/>
      <c r="H72" s="312"/>
      <c r="I72" s="313"/>
      <c r="J72" s="314"/>
      <c r="K72" s="315"/>
      <c r="L72" s="111" t="s">
        <v>28</v>
      </c>
      <c r="M72" s="83"/>
      <c r="N72" s="215">
        <f t="shared" ref="N72:N81" si="8">J72*M72</f>
        <v>0</v>
      </c>
      <c r="O72" s="86"/>
    </row>
    <row r="73" spans="1:15" ht="18" customHeight="1">
      <c r="A73" s="65" t="s">
        <v>43</v>
      </c>
      <c r="B73" s="264" t="s">
        <v>42</v>
      </c>
      <c r="C73" s="316" t="s">
        <v>181</v>
      </c>
      <c r="D73" s="312"/>
      <c r="E73" s="312"/>
      <c r="F73" s="312"/>
      <c r="G73" s="312"/>
      <c r="H73" s="312"/>
      <c r="I73" s="313"/>
      <c r="J73" s="314"/>
      <c r="K73" s="315"/>
      <c r="L73" s="111" t="s">
        <v>28</v>
      </c>
      <c r="M73" s="83"/>
      <c r="N73" s="237">
        <f t="shared" si="8"/>
        <v>0</v>
      </c>
      <c r="O73" s="86"/>
    </row>
    <row r="74" spans="1:15" ht="18" customHeight="1">
      <c r="A74" s="65" t="s">
        <v>46</v>
      </c>
      <c r="B74" s="265"/>
      <c r="C74" s="316" t="s">
        <v>182</v>
      </c>
      <c r="D74" s="312"/>
      <c r="E74" s="312"/>
      <c r="F74" s="312"/>
      <c r="G74" s="312"/>
      <c r="H74" s="312"/>
      <c r="I74" s="313"/>
      <c r="J74" s="314">
        <v>53</v>
      </c>
      <c r="K74" s="315"/>
      <c r="L74" s="111" t="s">
        <v>28</v>
      </c>
      <c r="M74" s="83">
        <v>800</v>
      </c>
      <c r="N74" s="202">
        <f t="shared" si="8"/>
        <v>42400</v>
      </c>
      <c r="O74" s="86"/>
    </row>
    <row r="75" spans="1:15" ht="18" customHeight="1">
      <c r="A75" s="65" t="s">
        <v>47</v>
      </c>
      <c r="B75" s="265"/>
      <c r="C75" s="316" t="s">
        <v>183</v>
      </c>
      <c r="D75" s="312"/>
      <c r="E75" s="312"/>
      <c r="F75" s="312"/>
      <c r="G75" s="312"/>
      <c r="H75" s="312"/>
      <c r="I75" s="313"/>
      <c r="J75" s="314">
        <v>1</v>
      </c>
      <c r="K75" s="315"/>
      <c r="L75" s="111" t="s">
        <v>28</v>
      </c>
      <c r="M75" s="83">
        <v>800</v>
      </c>
      <c r="N75" s="202">
        <f t="shared" si="8"/>
        <v>800</v>
      </c>
      <c r="O75" s="86"/>
    </row>
    <row r="76" spans="1:15" ht="18" customHeight="1">
      <c r="A76" s="65" t="s">
        <v>48</v>
      </c>
      <c r="B76" s="266"/>
      <c r="C76" s="316" t="s">
        <v>185</v>
      </c>
      <c r="D76" s="312"/>
      <c r="E76" s="312"/>
      <c r="F76" s="312"/>
      <c r="G76" s="312"/>
      <c r="H76" s="312"/>
      <c r="I76" s="313"/>
      <c r="J76" s="314">
        <v>1</v>
      </c>
      <c r="K76" s="315"/>
      <c r="L76" s="170" t="s">
        <v>184</v>
      </c>
      <c r="M76" s="171">
        <f>(N74)*6%</f>
        <v>2544</v>
      </c>
      <c r="N76" s="202">
        <f t="shared" si="8"/>
        <v>2544</v>
      </c>
      <c r="O76" s="172"/>
    </row>
    <row r="77" spans="1:15" ht="18" customHeight="1">
      <c r="A77" s="65" t="s">
        <v>50</v>
      </c>
      <c r="B77" s="24" t="s">
        <v>49</v>
      </c>
      <c r="C77" s="311"/>
      <c r="D77" s="312"/>
      <c r="E77" s="312"/>
      <c r="F77" s="312"/>
      <c r="G77" s="312"/>
      <c r="H77" s="312"/>
      <c r="I77" s="313"/>
      <c r="J77" s="314"/>
      <c r="K77" s="315"/>
      <c r="L77" s="111" t="s">
        <v>45</v>
      </c>
      <c r="M77" s="83"/>
      <c r="N77" s="215">
        <f t="shared" si="8"/>
        <v>0</v>
      </c>
      <c r="O77" s="86"/>
    </row>
    <row r="78" spans="1:15" ht="18" customHeight="1">
      <c r="A78" s="65" t="s">
        <v>53</v>
      </c>
      <c r="B78" s="24" t="s">
        <v>51</v>
      </c>
      <c r="C78" s="311"/>
      <c r="D78" s="312"/>
      <c r="E78" s="312"/>
      <c r="F78" s="312"/>
      <c r="G78" s="312"/>
      <c r="H78" s="312"/>
      <c r="I78" s="313"/>
      <c r="J78" s="314"/>
      <c r="K78" s="315"/>
      <c r="L78" s="111" t="s">
        <v>52</v>
      </c>
      <c r="M78" s="83"/>
      <c r="N78" s="215">
        <f t="shared" si="8"/>
        <v>0</v>
      </c>
      <c r="O78" s="86"/>
    </row>
    <row r="79" spans="1:15" ht="18" customHeight="1">
      <c r="A79" s="65" t="s">
        <v>55</v>
      </c>
      <c r="B79" s="24" t="s">
        <v>54</v>
      </c>
      <c r="C79" s="311"/>
      <c r="D79" s="312"/>
      <c r="E79" s="312"/>
      <c r="F79" s="312"/>
      <c r="G79" s="312"/>
      <c r="H79" s="312"/>
      <c r="I79" s="313"/>
      <c r="J79" s="314"/>
      <c r="K79" s="315"/>
      <c r="L79" s="111" t="s">
        <v>52</v>
      </c>
      <c r="M79" s="83"/>
      <c r="N79" s="215">
        <f t="shared" si="8"/>
        <v>0</v>
      </c>
      <c r="O79" s="86"/>
    </row>
    <row r="80" spans="1:15" ht="18" customHeight="1">
      <c r="A80" s="65" t="s">
        <v>56</v>
      </c>
      <c r="B80" s="24" t="s">
        <v>44</v>
      </c>
      <c r="C80" s="311"/>
      <c r="D80" s="312"/>
      <c r="E80" s="312"/>
      <c r="F80" s="312"/>
      <c r="G80" s="312"/>
      <c r="H80" s="312"/>
      <c r="I80" s="313"/>
      <c r="J80" s="314"/>
      <c r="K80" s="315"/>
      <c r="L80" s="111" t="s">
        <v>45</v>
      </c>
      <c r="M80" s="83"/>
      <c r="N80" s="215">
        <f t="shared" si="8"/>
        <v>0</v>
      </c>
      <c r="O80" s="86"/>
    </row>
    <row r="81" spans="1:15" ht="18" customHeight="1">
      <c r="A81" s="66" t="s">
        <v>89</v>
      </c>
      <c r="B81" s="33" t="s">
        <v>72</v>
      </c>
      <c r="C81" s="346"/>
      <c r="D81" s="347"/>
      <c r="E81" s="347"/>
      <c r="F81" s="347"/>
      <c r="G81" s="347"/>
      <c r="H81" s="347"/>
      <c r="I81" s="348"/>
      <c r="J81" s="349"/>
      <c r="K81" s="350"/>
      <c r="L81" s="112" t="s">
        <v>83</v>
      </c>
      <c r="M81" s="117"/>
      <c r="N81" s="205">
        <f t="shared" si="8"/>
        <v>0</v>
      </c>
      <c r="O81" s="118"/>
    </row>
    <row r="82" spans="1:15" ht="18" customHeight="1" thickBot="1">
      <c r="A82" s="59" t="s">
        <v>108</v>
      </c>
      <c r="B82" s="60"/>
      <c r="C82" s="60"/>
      <c r="D82" s="60"/>
      <c r="E82" s="60"/>
      <c r="F82" s="60"/>
      <c r="G82" s="60"/>
      <c r="H82" s="60"/>
      <c r="I82" s="60"/>
      <c r="J82" s="26"/>
      <c r="K82" s="26"/>
      <c r="L82" s="26"/>
      <c r="M82" s="102"/>
      <c r="N82" s="206">
        <f>SUM(N71:N81)</f>
        <v>45744</v>
      </c>
      <c r="O82" s="103"/>
    </row>
    <row r="83" spans="1:15" ht="18" customHeight="1">
      <c r="A83" s="27" t="s">
        <v>148</v>
      </c>
      <c r="B83" s="221" t="s">
        <v>78</v>
      </c>
      <c r="C83" s="282" t="s">
        <v>75</v>
      </c>
      <c r="D83" s="268"/>
      <c r="E83" s="268"/>
      <c r="F83" s="268"/>
      <c r="G83" s="268"/>
      <c r="H83" s="268"/>
      <c r="I83" s="268"/>
      <c r="J83" s="221" t="s">
        <v>57</v>
      </c>
      <c r="K83" s="221" t="s">
        <v>58</v>
      </c>
      <c r="L83" s="222" t="s">
        <v>151</v>
      </c>
      <c r="M83" s="104" t="s">
        <v>94</v>
      </c>
      <c r="N83" s="207" t="s">
        <v>22</v>
      </c>
      <c r="O83" s="105" t="s">
        <v>0</v>
      </c>
    </row>
    <row r="84" spans="1:15" ht="18" customHeight="1">
      <c r="A84" s="55" t="s">
        <v>124</v>
      </c>
      <c r="B84" s="56" t="s">
        <v>146</v>
      </c>
      <c r="C84" s="56"/>
      <c r="D84" s="56"/>
      <c r="E84" s="56"/>
      <c r="F84" s="56"/>
      <c r="G84" s="56"/>
      <c r="H84" s="56"/>
      <c r="I84" s="56"/>
      <c r="J84" s="232"/>
      <c r="K84" s="232"/>
      <c r="L84" s="232"/>
      <c r="M84" s="95"/>
      <c r="N84" s="201"/>
      <c r="O84" s="96"/>
    </row>
    <row r="85" spans="1:15" ht="18" customHeight="1">
      <c r="A85" s="173" t="s">
        <v>59</v>
      </c>
      <c r="B85" s="37" t="s">
        <v>125</v>
      </c>
      <c r="C85" s="351" t="s">
        <v>187</v>
      </c>
      <c r="D85" s="344"/>
      <c r="E85" s="344"/>
      <c r="F85" s="344"/>
      <c r="G85" s="344"/>
      <c r="H85" s="344"/>
      <c r="I85" s="344"/>
      <c r="J85" s="223"/>
      <c r="K85" s="223">
        <v>1</v>
      </c>
      <c r="L85" s="235" t="s">
        <v>19</v>
      </c>
      <c r="M85" s="151"/>
      <c r="N85" s="236">
        <f>J85*K85*M85</f>
        <v>0</v>
      </c>
      <c r="O85" s="152"/>
    </row>
    <row r="86" spans="1:15" ht="18" customHeight="1">
      <c r="A86" s="173" t="s">
        <v>60</v>
      </c>
      <c r="B86" s="37" t="s">
        <v>92</v>
      </c>
      <c r="C86" s="344"/>
      <c r="D86" s="344"/>
      <c r="E86" s="344"/>
      <c r="F86" s="344"/>
      <c r="G86" s="344"/>
      <c r="H86" s="344"/>
      <c r="I86" s="344"/>
      <c r="J86" s="223"/>
      <c r="K86" s="223"/>
      <c r="L86" s="235" t="s">
        <v>19</v>
      </c>
      <c r="M86" s="151"/>
      <c r="N86" s="236">
        <f t="shared" ref="N86:N88" si="9">J86*K86*M86</f>
        <v>0</v>
      </c>
      <c r="O86" s="152"/>
    </row>
    <row r="87" spans="1:15" ht="18" customHeight="1">
      <c r="A87" s="173" t="s">
        <v>84</v>
      </c>
      <c r="B87" s="37" t="s">
        <v>90</v>
      </c>
      <c r="C87" s="344"/>
      <c r="D87" s="344"/>
      <c r="E87" s="344"/>
      <c r="F87" s="344"/>
      <c r="G87" s="344"/>
      <c r="H87" s="344"/>
      <c r="I87" s="344"/>
      <c r="J87" s="223"/>
      <c r="K87" s="223"/>
      <c r="L87" s="235" t="s">
        <v>19</v>
      </c>
      <c r="M87" s="151"/>
      <c r="N87" s="236">
        <f t="shared" si="9"/>
        <v>0</v>
      </c>
      <c r="O87" s="152"/>
    </row>
    <row r="88" spans="1:15" ht="18" customHeight="1">
      <c r="A88" s="173" t="s">
        <v>91</v>
      </c>
      <c r="B88" s="37" t="s">
        <v>73</v>
      </c>
      <c r="C88" s="345" t="s">
        <v>188</v>
      </c>
      <c r="D88" s="344"/>
      <c r="E88" s="344"/>
      <c r="F88" s="344"/>
      <c r="G88" s="344"/>
      <c r="H88" s="344"/>
      <c r="I88" s="344"/>
      <c r="J88" s="223"/>
      <c r="K88" s="223">
        <v>1</v>
      </c>
      <c r="L88" s="235" t="s">
        <v>19</v>
      </c>
      <c r="M88" s="151"/>
      <c r="N88" s="236">
        <f t="shared" si="9"/>
        <v>0</v>
      </c>
      <c r="O88" s="152"/>
    </row>
    <row r="89" spans="1:15" ht="18" customHeight="1">
      <c r="A89" s="61" t="s">
        <v>108</v>
      </c>
      <c r="B89" s="62"/>
      <c r="C89" s="62"/>
      <c r="D89" s="62"/>
      <c r="E89" s="62"/>
      <c r="F89" s="62"/>
      <c r="G89" s="62"/>
      <c r="H89" s="62"/>
      <c r="I89" s="62"/>
      <c r="J89" s="28"/>
      <c r="K89" s="28"/>
      <c r="L89" s="28"/>
      <c r="M89" s="106"/>
      <c r="N89" s="208">
        <f>SUM(N85:N88)</f>
        <v>0</v>
      </c>
      <c r="O89" s="107"/>
    </row>
    <row r="90" spans="1:15" ht="18" customHeight="1" thickBot="1">
      <c r="A90" s="67" t="s">
        <v>126</v>
      </c>
      <c r="B90" s="68"/>
      <c r="C90" s="68"/>
      <c r="D90" s="68"/>
      <c r="E90" s="68"/>
      <c r="F90" s="68"/>
      <c r="G90" s="68"/>
      <c r="H90" s="68"/>
      <c r="I90" s="68"/>
      <c r="J90" s="35"/>
      <c r="K90" s="35"/>
      <c r="L90" s="35"/>
      <c r="M90" s="119"/>
      <c r="N90" s="216">
        <f>SUM(N34,N45,N68,N82,N89)</f>
        <v>107084</v>
      </c>
      <c r="O90" s="120"/>
    </row>
    <row r="91" spans="1:15" ht="18" customHeight="1">
      <c r="A91" s="27" t="s">
        <v>148</v>
      </c>
      <c r="B91" s="221" t="s">
        <v>78</v>
      </c>
      <c r="C91" s="282" t="s">
        <v>75</v>
      </c>
      <c r="D91" s="268"/>
      <c r="E91" s="268"/>
      <c r="F91" s="268"/>
      <c r="G91" s="268"/>
      <c r="H91" s="268"/>
      <c r="I91" s="268"/>
      <c r="J91" s="305" t="s">
        <v>76</v>
      </c>
      <c r="K91" s="282"/>
      <c r="L91" s="222" t="s">
        <v>151</v>
      </c>
      <c r="M91" s="104" t="s">
        <v>94</v>
      </c>
      <c r="N91" s="207" t="s">
        <v>22</v>
      </c>
      <c r="O91" s="105" t="s">
        <v>0</v>
      </c>
    </row>
    <row r="92" spans="1:15" ht="18" customHeight="1">
      <c r="A92" s="36" t="s">
        <v>127</v>
      </c>
      <c r="B92" s="56" t="s">
        <v>61</v>
      </c>
      <c r="C92" s="56"/>
      <c r="D92" s="56"/>
      <c r="E92" s="56"/>
      <c r="F92" s="56"/>
      <c r="G92" s="56"/>
      <c r="H92" s="56"/>
      <c r="I92" s="56"/>
      <c r="J92" s="232"/>
      <c r="K92" s="232"/>
      <c r="L92" s="232"/>
      <c r="M92" s="95"/>
      <c r="N92" s="201"/>
      <c r="O92" s="96"/>
    </row>
    <row r="93" spans="1:15" ht="18" customHeight="1">
      <c r="A93" s="2" t="s">
        <v>62</v>
      </c>
      <c r="B93" s="37" t="s">
        <v>61</v>
      </c>
      <c r="C93" s="332" t="s">
        <v>128</v>
      </c>
      <c r="D93" s="333"/>
      <c r="E93" s="333"/>
      <c r="F93" s="333"/>
      <c r="G93" s="333"/>
      <c r="H93" s="333"/>
      <c r="I93" s="334"/>
      <c r="J93" s="329">
        <f>N90</f>
        <v>107084</v>
      </c>
      <c r="K93" s="330"/>
      <c r="L93" s="121"/>
      <c r="M93" s="122">
        <v>0.08</v>
      </c>
      <c r="N93" s="205">
        <f>J93*M93</f>
        <v>8566.7199999999993</v>
      </c>
      <c r="O93" s="123"/>
    </row>
    <row r="94" spans="1:15" ht="18" customHeight="1" thickBot="1">
      <c r="A94" s="69" t="s">
        <v>108</v>
      </c>
      <c r="B94" s="70"/>
      <c r="C94" s="70"/>
      <c r="D94" s="70"/>
      <c r="E94" s="70"/>
      <c r="F94" s="70"/>
      <c r="G94" s="70"/>
      <c r="H94" s="70"/>
      <c r="I94" s="70"/>
      <c r="J94" s="38"/>
      <c r="K94" s="38"/>
      <c r="L94" s="38"/>
      <c r="M94" s="124"/>
      <c r="N94" s="217">
        <f>SUM(N93:N93)</f>
        <v>8566.7199999999993</v>
      </c>
      <c r="O94" s="125"/>
    </row>
    <row r="95" spans="1:15" ht="18" customHeight="1">
      <c r="A95" s="27" t="s">
        <v>148</v>
      </c>
      <c r="B95" s="221" t="s">
        <v>78</v>
      </c>
      <c r="C95" s="282" t="s">
        <v>75</v>
      </c>
      <c r="D95" s="268"/>
      <c r="E95" s="268"/>
      <c r="F95" s="268"/>
      <c r="G95" s="268"/>
      <c r="H95" s="268"/>
      <c r="I95" s="268"/>
      <c r="J95" s="221" t="s">
        <v>57</v>
      </c>
      <c r="K95" s="221" t="s">
        <v>58</v>
      </c>
      <c r="L95" s="222" t="s">
        <v>151</v>
      </c>
      <c r="M95" s="104" t="s">
        <v>94</v>
      </c>
      <c r="N95" s="207" t="s">
        <v>22</v>
      </c>
      <c r="O95" s="105" t="s">
        <v>0</v>
      </c>
    </row>
    <row r="96" spans="1:15" ht="18" customHeight="1">
      <c r="A96" s="36" t="s">
        <v>129</v>
      </c>
      <c r="B96" s="56" t="s">
        <v>130</v>
      </c>
      <c r="C96" s="56"/>
      <c r="D96" s="56"/>
      <c r="E96" s="56"/>
      <c r="F96" s="56"/>
      <c r="G96" s="56"/>
      <c r="H96" s="56"/>
      <c r="I96" s="56"/>
      <c r="J96" s="232"/>
      <c r="K96" s="232"/>
      <c r="L96" s="232"/>
      <c r="M96" s="95"/>
      <c r="N96" s="201"/>
      <c r="O96" s="96"/>
    </row>
    <row r="97" spans="1:15" ht="18" customHeight="1">
      <c r="A97" s="2" t="s">
        <v>63</v>
      </c>
      <c r="B97" s="37" t="s">
        <v>131</v>
      </c>
      <c r="C97" s="332" t="s">
        <v>64</v>
      </c>
      <c r="D97" s="333"/>
      <c r="E97" s="333"/>
      <c r="F97" s="333"/>
      <c r="G97" s="333"/>
      <c r="H97" s="333"/>
      <c r="I97" s="334"/>
      <c r="J97" s="223">
        <v>0</v>
      </c>
      <c r="K97" s="223">
        <v>0</v>
      </c>
      <c r="L97" s="121" t="s">
        <v>19</v>
      </c>
      <c r="M97" s="126">
        <v>0</v>
      </c>
      <c r="N97" s="236">
        <f>J97*K97*M97</f>
        <v>0</v>
      </c>
      <c r="O97" s="169" t="s">
        <v>180</v>
      </c>
    </row>
    <row r="98" spans="1:15" ht="18" customHeight="1" thickBot="1">
      <c r="A98" s="69" t="s">
        <v>108</v>
      </c>
      <c r="B98" s="70"/>
      <c r="C98" s="70"/>
      <c r="D98" s="70"/>
      <c r="E98" s="70"/>
      <c r="F98" s="70"/>
      <c r="G98" s="70"/>
      <c r="H98" s="70"/>
      <c r="I98" s="70"/>
      <c r="J98" s="38"/>
      <c r="K98" s="38"/>
      <c r="L98" s="38"/>
      <c r="M98" s="124"/>
      <c r="N98" s="217">
        <f>SUM(N97:N97)</f>
        <v>0</v>
      </c>
      <c r="O98" s="125"/>
    </row>
    <row r="99" spans="1:15" ht="18" customHeight="1">
      <c r="A99" s="27" t="s">
        <v>148</v>
      </c>
      <c r="B99" s="221" t="s">
        <v>78</v>
      </c>
      <c r="C99" s="305" t="s">
        <v>75</v>
      </c>
      <c r="D99" s="335"/>
      <c r="E99" s="335"/>
      <c r="F99" s="335"/>
      <c r="G99" s="282"/>
      <c r="H99" s="221" t="s">
        <v>132</v>
      </c>
      <c r="I99" s="221" t="s">
        <v>133</v>
      </c>
      <c r="J99" s="305" t="s">
        <v>57</v>
      </c>
      <c r="K99" s="282"/>
      <c r="L99" s="222" t="s">
        <v>151</v>
      </c>
      <c r="M99" s="104" t="s">
        <v>94</v>
      </c>
      <c r="N99" s="207" t="s">
        <v>22</v>
      </c>
      <c r="O99" s="105" t="s">
        <v>0</v>
      </c>
    </row>
    <row r="100" spans="1:15" ht="18" customHeight="1">
      <c r="A100" s="55" t="s">
        <v>65</v>
      </c>
      <c r="B100" s="56" t="s">
        <v>66</v>
      </c>
      <c r="C100" s="56"/>
      <c r="D100" s="56"/>
      <c r="E100" s="56"/>
      <c r="F100" s="56"/>
      <c r="G100" s="56"/>
      <c r="H100" s="56"/>
      <c r="I100" s="56"/>
      <c r="J100" s="232"/>
      <c r="K100" s="232"/>
      <c r="L100" s="232"/>
      <c r="M100" s="95"/>
      <c r="N100" s="201"/>
      <c r="O100" s="96"/>
    </row>
    <row r="101" spans="1:15" ht="18" customHeight="1">
      <c r="A101" s="226" t="s">
        <v>67</v>
      </c>
      <c r="B101" s="40" t="s">
        <v>134</v>
      </c>
      <c r="C101" s="336" t="s">
        <v>173</v>
      </c>
      <c r="D101" s="337"/>
      <c r="E101" s="337"/>
      <c r="F101" s="337"/>
      <c r="G101" s="337"/>
      <c r="H101" s="63" t="s">
        <v>158</v>
      </c>
      <c r="I101" s="63" t="s">
        <v>159</v>
      </c>
      <c r="J101" s="338">
        <v>5</v>
      </c>
      <c r="K101" s="338"/>
      <c r="L101" s="81" t="s">
        <v>77</v>
      </c>
      <c r="M101" s="115">
        <f>2135/5</f>
        <v>427</v>
      </c>
      <c r="N101" s="242">
        <f>J101*M101</f>
        <v>2135</v>
      </c>
      <c r="O101" s="116" t="s">
        <v>163</v>
      </c>
    </row>
    <row r="102" spans="1:15" ht="18" customHeight="1">
      <c r="A102" s="227" t="s">
        <v>136</v>
      </c>
      <c r="B102" s="34" t="s">
        <v>137</v>
      </c>
      <c r="C102" s="324" t="s">
        <v>135</v>
      </c>
      <c r="D102" s="324"/>
      <c r="E102" s="324"/>
      <c r="F102" s="324"/>
      <c r="G102" s="324"/>
      <c r="H102" s="58"/>
      <c r="I102" s="58"/>
      <c r="J102" s="331"/>
      <c r="K102" s="331"/>
      <c r="L102" s="82" t="s">
        <v>77</v>
      </c>
      <c r="M102" s="83"/>
      <c r="N102" s="197">
        <f t="shared" ref="N102:N104" si="10">J102*M102</f>
        <v>0</v>
      </c>
      <c r="O102" s="86"/>
    </row>
    <row r="103" spans="1:15" ht="18" customHeight="1">
      <c r="A103" s="227" t="s">
        <v>138</v>
      </c>
      <c r="B103" s="34" t="s">
        <v>139</v>
      </c>
      <c r="C103" s="324" t="s">
        <v>135</v>
      </c>
      <c r="D103" s="324"/>
      <c r="E103" s="324"/>
      <c r="F103" s="324"/>
      <c r="G103" s="324"/>
      <c r="H103" s="58"/>
      <c r="I103" s="58"/>
      <c r="J103" s="331"/>
      <c r="K103" s="331"/>
      <c r="L103" s="82" t="s">
        <v>77</v>
      </c>
      <c r="M103" s="83"/>
      <c r="N103" s="197">
        <f t="shared" si="10"/>
        <v>0</v>
      </c>
      <c r="O103" s="86"/>
    </row>
    <row r="104" spans="1:15" ht="18" customHeight="1">
      <c r="A104" s="227" t="s">
        <v>140</v>
      </c>
      <c r="B104" s="34" t="s">
        <v>141</v>
      </c>
      <c r="C104" s="324" t="s">
        <v>135</v>
      </c>
      <c r="D104" s="324"/>
      <c r="E104" s="324"/>
      <c r="F104" s="324"/>
      <c r="G104" s="324"/>
      <c r="H104" s="58"/>
      <c r="I104" s="58"/>
      <c r="J104" s="331"/>
      <c r="K104" s="331"/>
      <c r="L104" s="82" t="s">
        <v>77</v>
      </c>
      <c r="M104" s="83"/>
      <c r="N104" s="197">
        <f t="shared" si="10"/>
        <v>0</v>
      </c>
      <c r="O104" s="86"/>
    </row>
    <row r="105" spans="1:15" ht="18" customHeight="1">
      <c r="A105" s="230"/>
      <c r="B105" s="41" t="s">
        <v>61</v>
      </c>
      <c r="C105" s="343" t="s">
        <v>142</v>
      </c>
      <c r="D105" s="343"/>
      <c r="E105" s="343"/>
      <c r="F105" s="343"/>
      <c r="G105" s="343"/>
      <c r="H105" s="343"/>
      <c r="I105" s="343"/>
      <c r="J105" s="343"/>
      <c r="K105" s="343"/>
      <c r="L105" s="343"/>
      <c r="M105" s="127">
        <v>0.03</v>
      </c>
      <c r="N105" s="240">
        <f>SUM(N101,N104)*M105</f>
        <v>64.05</v>
      </c>
      <c r="O105" s="101"/>
    </row>
    <row r="106" spans="1:15" ht="18" customHeight="1" thickBot="1">
      <c r="A106" s="69" t="s">
        <v>108</v>
      </c>
      <c r="B106" s="70"/>
      <c r="C106" s="70"/>
      <c r="D106" s="70"/>
      <c r="E106" s="70"/>
      <c r="F106" s="70"/>
      <c r="G106" s="70"/>
      <c r="H106" s="70"/>
      <c r="I106" s="70"/>
      <c r="J106" s="38"/>
      <c r="K106" s="38"/>
      <c r="L106" s="38"/>
      <c r="M106" s="124"/>
      <c r="N106" s="217">
        <f>SUM(N101:N105)</f>
        <v>2199.0500000000002</v>
      </c>
      <c r="O106" s="125"/>
    </row>
    <row r="107" spans="1:15" ht="18" customHeight="1">
      <c r="A107" s="27" t="s">
        <v>148</v>
      </c>
      <c r="B107" s="221" t="s">
        <v>78</v>
      </c>
      <c r="C107" s="282" t="s">
        <v>75</v>
      </c>
      <c r="D107" s="268"/>
      <c r="E107" s="268"/>
      <c r="F107" s="268"/>
      <c r="G107" s="268"/>
      <c r="H107" s="268"/>
      <c r="I107" s="268"/>
      <c r="J107" s="305" t="s">
        <v>76</v>
      </c>
      <c r="K107" s="282"/>
      <c r="L107" s="222" t="s">
        <v>151</v>
      </c>
      <c r="M107" s="104" t="s">
        <v>94</v>
      </c>
      <c r="N107" s="207" t="s">
        <v>22</v>
      </c>
      <c r="O107" s="105" t="s">
        <v>0</v>
      </c>
    </row>
    <row r="108" spans="1:15" ht="18" customHeight="1">
      <c r="A108" s="36" t="s">
        <v>68</v>
      </c>
      <c r="B108" s="56" t="s">
        <v>69</v>
      </c>
      <c r="C108" s="56"/>
      <c r="D108" s="56"/>
      <c r="E108" s="56"/>
      <c r="F108" s="56"/>
      <c r="G108" s="56"/>
      <c r="H108" s="56"/>
      <c r="I108" s="56"/>
      <c r="J108" s="232"/>
      <c r="K108" s="232"/>
      <c r="L108" s="232"/>
      <c r="M108" s="95"/>
      <c r="N108" s="201"/>
      <c r="O108" s="96"/>
    </row>
    <row r="109" spans="1:15" ht="18" customHeight="1">
      <c r="A109" s="2" t="s">
        <v>70</v>
      </c>
      <c r="B109" s="37" t="s">
        <v>69</v>
      </c>
      <c r="C109" s="326"/>
      <c r="D109" s="327"/>
      <c r="E109" s="327"/>
      <c r="F109" s="327"/>
      <c r="G109" s="327"/>
      <c r="H109" s="327"/>
      <c r="I109" s="328"/>
      <c r="J109" s="329">
        <f>SUM(N90,N94,N98,N106)</f>
        <v>117849.77</v>
      </c>
      <c r="K109" s="330"/>
      <c r="L109" s="121"/>
      <c r="M109" s="122">
        <v>0.06</v>
      </c>
      <c r="N109" s="205">
        <f>J109*M109</f>
        <v>7070.9862000000003</v>
      </c>
      <c r="O109" s="123"/>
    </row>
    <row r="110" spans="1:15" ht="18" customHeight="1">
      <c r="A110" s="67" t="s">
        <v>108</v>
      </c>
      <c r="B110" s="68"/>
      <c r="C110" s="68"/>
      <c r="D110" s="68"/>
      <c r="E110" s="68"/>
      <c r="F110" s="68"/>
      <c r="G110" s="68"/>
      <c r="H110" s="68"/>
      <c r="I110" s="68"/>
      <c r="J110" s="35"/>
      <c r="K110" s="35"/>
      <c r="L110" s="35"/>
      <c r="M110" s="119"/>
      <c r="N110" s="216">
        <f>SUM(N109,J109)</f>
        <v>124920.7562</v>
      </c>
      <c r="O110" s="120"/>
    </row>
    <row r="111" spans="1:15" ht="18" customHeight="1" thickBot="1">
      <c r="A111" s="53"/>
      <c r="B111" s="54" t="s">
        <v>145</v>
      </c>
      <c r="C111" s="54"/>
      <c r="D111" s="54"/>
      <c r="E111" s="54"/>
      <c r="F111" s="54"/>
      <c r="G111" s="54"/>
      <c r="H111" s="54"/>
      <c r="I111" s="54"/>
      <c r="J111" s="19"/>
      <c r="K111" s="19"/>
      <c r="L111" s="19"/>
      <c r="M111" s="128"/>
      <c r="N111" s="219"/>
      <c r="O111" s="129"/>
    </row>
  </sheetData>
  <mergeCells count="118">
    <mergeCell ref="C109:I109"/>
    <mergeCell ref="J109:K109"/>
    <mergeCell ref="C103:G103"/>
    <mergeCell ref="J103:K103"/>
    <mergeCell ref="C104:G104"/>
    <mergeCell ref="J104:K104"/>
    <mergeCell ref="C105:L105"/>
    <mergeCell ref="C107:I107"/>
    <mergeCell ref="J107:K107"/>
    <mergeCell ref="C97:I97"/>
    <mergeCell ref="C99:G99"/>
    <mergeCell ref="J99:K99"/>
    <mergeCell ref="C101:G101"/>
    <mergeCell ref="J101:K101"/>
    <mergeCell ref="C102:G102"/>
    <mergeCell ref="J102:K102"/>
    <mergeCell ref="C88:I88"/>
    <mergeCell ref="C91:I91"/>
    <mergeCell ref="J91:K91"/>
    <mergeCell ref="C93:I93"/>
    <mergeCell ref="J93:K93"/>
    <mergeCell ref="C95:I95"/>
    <mergeCell ref="C83:I83"/>
    <mergeCell ref="C85:I85"/>
    <mergeCell ref="C86:I86"/>
    <mergeCell ref="C87:I87"/>
    <mergeCell ref="C78:I78"/>
    <mergeCell ref="J78:K78"/>
    <mergeCell ref="C79:I79"/>
    <mergeCell ref="J79:K79"/>
    <mergeCell ref="C80:I80"/>
    <mergeCell ref="J80:K80"/>
    <mergeCell ref="C77:I77"/>
    <mergeCell ref="J77:K77"/>
    <mergeCell ref="J69:K69"/>
    <mergeCell ref="C71:I71"/>
    <mergeCell ref="J71:K71"/>
    <mergeCell ref="C72:I72"/>
    <mergeCell ref="J72:K72"/>
    <mergeCell ref="C81:I81"/>
    <mergeCell ref="J81:K81"/>
    <mergeCell ref="B73:B76"/>
    <mergeCell ref="C73:I73"/>
    <mergeCell ref="J73:K73"/>
    <mergeCell ref="C74:I74"/>
    <mergeCell ref="J74:K74"/>
    <mergeCell ref="A65:A67"/>
    <mergeCell ref="B65:B67"/>
    <mergeCell ref="C65:G65"/>
    <mergeCell ref="C66:G66"/>
    <mergeCell ref="C67:G67"/>
    <mergeCell ref="C69:I69"/>
    <mergeCell ref="C75:I75"/>
    <mergeCell ref="J75:K75"/>
    <mergeCell ref="C76:I76"/>
    <mergeCell ref="J76:K76"/>
    <mergeCell ref="A60:A64"/>
    <mergeCell ref="B60:B64"/>
    <mergeCell ref="C60:I60"/>
    <mergeCell ref="C61:I61"/>
    <mergeCell ref="C62:I62"/>
    <mergeCell ref="C63:I63"/>
    <mergeCell ref="C64:I64"/>
    <mergeCell ref="A53:A59"/>
    <mergeCell ref="B53:B59"/>
    <mergeCell ref="C53:I53"/>
    <mergeCell ref="C54:I54"/>
    <mergeCell ref="C55:I55"/>
    <mergeCell ref="C56:I56"/>
    <mergeCell ref="C57:I57"/>
    <mergeCell ref="C58:I58"/>
    <mergeCell ref="C59:I59"/>
    <mergeCell ref="C35:I35"/>
    <mergeCell ref="C46:I46"/>
    <mergeCell ref="A48:A52"/>
    <mergeCell ref="B48:B52"/>
    <mergeCell ref="C48:I48"/>
    <mergeCell ref="C49:I49"/>
    <mergeCell ref="C50:I50"/>
    <mergeCell ref="C51:I51"/>
    <mergeCell ref="C52:I52"/>
    <mergeCell ref="C27:I27"/>
    <mergeCell ref="A28:A33"/>
    <mergeCell ref="C28:I28"/>
    <mergeCell ref="C29:I29"/>
    <mergeCell ref="C30:I30"/>
    <mergeCell ref="C31:I31"/>
    <mergeCell ref="C32:I32"/>
    <mergeCell ref="C33:I33"/>
    <mergeCell ref="A15:A17"/>
    <mergeCell ref="B15:B17"/>
    <mergeCell ref="A20:A21"/>
    <mergeCell ref="B20:B21"/>
    <mergeCell ref="A22:A27"/>
    <mergeCell ref="C22:I22"/>
    <mergeCell ref="C23:I23"/>
    <mergeCell ref="C24:I24"/>
    <mergeCell ref="C25:I25"/>
    <mergeCell ref="C26:I26"/>
    <mergeCell ref="C8:I8"/>
    <mergeCell ref="A10:A14"/>
    <mergeCell ref="B10:B14"/>
    <mergeCell ref="A3:B3"/>
    <mergeCell ref="I3:J3"/>
    <mergeCell ref="L3:M3"/>
    <mergeCell ref="N3:O3"/>
    <mergeCell ref="A4:B4"/>
    <mergeCell ref="L4:M4"/>
    <mergeCell ref="N4:O4"/>
    <mergeCell ref="A1:O1"/>
    <mergeCell ref="A2:B2"/>
    <mergeCell ref="C2:E2"/>
    <mergeCell ref="I2:J2"/>
    <mergeCell ref="L2:M2"/>
    <mergeCell ref="N2:O2"/>
    <mergeCell ref="B6:O6"/>
    <mergeCell ref="A7:L7"/>
    <mergeCell ref="M7:O7"/>
  </mergeCells>
  <phoneticPr fontId="26" type="noConversion"/>
  <dataValidations count="2">
    <dataValidation type="list" allowBlank="1" showInputMessage="1" showErrorMessage="1" sqref="C3:E3">
      <formula1>"国内会议,国际会议"</formula1>
    </dataValidation>
    <dataValidation type="list" allowBlank="1" showInputMessage="1" showErrorMessage="1" sqref="H65:H67 H37:H44 C37:C44 D10:D21 H101:I104 F19:F21 F13:F14 D39:D44 F39:F44">
      <formula1>#REF!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Q113"/>
  <sheetViews>
    <sheetView workbookViewId="0">
      <selection sqref="A1:O1"/>
    </sheetView>
  </sheetViews>
  <sheetFormatPr defaultColWidth="9.15234375" defaultRowHeight="11.6"/>
  <cols>
    <col min="1" max="1" width="4.69140625" style="4" customWidth="1"/>
    <col min="2" max="2" width="19.53515625" style="4" customWidth="1"/>
    <col min="3" max="3" width="14.69140625" style="4" customWidth="1"/>
    <col min="4" max="4" width="4.3046875" style="4" customWidth="1"/>
    <col min="5" max="5" width="6.15234375" style="4" customWidth="1"/>
    <col min="6" max="8" width="4.3046875" style="4" customWidth="1"/>
    <col min="9" max="9" width="13.15234375" style="4" customWidth="1"/>
    <col min="10" max="10" width="8.07421875" style="233" customWidth="1"/>
    <col min="11" max="11" width="5.3046875" style="233" customWidth="1"/>
    <col min="12" max="12" width="7.4609375" style="233" customWidth="1"/>
    <col min="13" max="13" width="9.3828125" style="4" customWidth="1"/>
    <col min="14" max="14" width="12.765625" style="220" customWidth="1"/>
    <col min="15" max="15" width="23.3828125" style="4" customWidth="1"/>
    <col min="16" max="16384" width="9.15234375" style="4"/>
  </cols>
  <sheetData>
    <row r="1" spans="1:17" s="1" customFormat="1" ht="42.75" customHeight="1">
      <c r="A1" s="363" t="s">
        <v>235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</row>
    <row r="2" spans="1:17" s="44" customFormat="1" ht="28.5" customHeight="1" thickBot="1">
      <c r="A2" s="341" t="s">
        <v>147</v>
      </c>
      <c r="B2" s="341"/>
      <c r="C2" s="342" t="s">
        <v>175</v>
      </c>
      <c r="D2" s="342"/>
      <c r="E2" s="342"/>
      <c r="F2" s="42" t="s">
        <v>144</v>
      </c>
      <c r="G2" s="45"/>
      <c r="H2" s="45"/>
      <c r="I2" s="355" t="s">
        <v>166</v>
      </c>
      <c r="J2" s="355"/>
      <c r="K2" s="43"/>
      <c r="L2" s="356" t="s">
        <v>1</v>
      </c>
      <c r="M2" s="356"/>
      <c r="N2" s="352" t="s">
        <v>176</v>
      </c>
      <c r="O2" s="352"/>
    </row>
    <row r="3" spans="1:17" s="44" customFormat="1" ht="15" customHeight="1" thickBot="1">
      <c r="A3" s="341" t="s">
        <v>2</v>
      </c>
      <c r="B3" s="341"/>
      <c r="C3" s="130" t="s">
        <v>161</v>
      </c>
      <c r="D3" s="130"/>
      <c r="E3" s="130"/>
      <c r="F3" s="42" t="s">
        <v>143</v>
      </c>
      <c r="G3" s="45"/>
      <c r="H3" s="45"/>
      <c r="I3" s="355">
        <v>540</v>
      </c>
      <c r="J3" s="355"/>
      <c r="K3" s="43"/>
      <c r="L3" s="356" t="s">
        <v>3</v>
      </c>
      <c r="M3" s="356"/>
      <c r="N3" s="352" t="s">
        <v>177</v>
      </c>
      <c r="O3" s="352"/>
      <c r="Q3" s="133"/>
    </row>
    <row r="4" spans="1:17" s="44" customFormat="1" ht="15" customHeight="1" thickBot="1">
      <c r="A4" s="341" t="s">
        <v>4</v>
      </c>
      <c r="B4" s="341"/>
      <c r="C4" s="131" t="s">
        <v>165</v>
      </c>
      <c r="D4" s="131"/>
      <c r="E4" s="131"/>
      <c r="F4" s="46"/>
      <c r="G4" s="45"/>
      <c r="H4" s="47"/>
      <c r="I4" s="47"/>
      <c r="J4" s="47"/>
      <c r="K4" s="47"/>
      <c r="L4" s="356" t="s">
        <v>5</v>
      </c>
      <c r="M4" s="356"/>
      <c r="N4" s="353">
        <v>43028</v>
      </c>
      <c r="O4" s="352"/>
    </row>
    <row r="5" spans="1:17" ht="10" customHeight="1" thickBot="1">
      <c r="A5" s="48"/>
      <c r="B5" s="48"/>
      <c r="C5" s="48"/>
      <c r="D5" s="48"/>
      <c r="E5" s="48"/>
      <c r="F5" s="48"/>
      <c r="G5" s="132"/>
      <c r="H5" s="48"/>
      <c r="I5" s="48"/>
      <c r="M5" s="48"/>
      <c r="N5" s="192"/>
      <c r="O5" s="48"/>
    </row>
    <row r="6" spans="1:17" ht="48" customHeight="1" thickTop="1" thickBot="1">
      <c r="A6" s="49" t="s">
        <v>6</v>
      </c>
      <c r="B6" s="339" t="s">
        <v>80</v>
      </c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  <c r="O6" s="340"/>
    </row>
    <row r="7" spans="1:17" ht="18" customHeight="1">
      <c r="A7" s="267" t="s">
        <v>78</v>
      </c>
      <c r="B7" s="268"/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 t="s">
        <v>93</v>
      </c>
      <c r="N7" s="268"/>
      <c r="O7" s="269"/>
    </row>
    <row r="8" spans="1:17" ht="18" customHeight="1">
      <c r="A8" s="6" t="s">
        <v>148</v>
      </c>
      <c r="B8" s="234" t="s">
        <v>78</v>
      </c>
      <c r="C8" s="270" t="s">
        <v>75</v>
      </c>
      <c r="D8" s="271"/>
      <c r="E8" s="271"/>
      <c r="F8" s="271"/>
      <c r="G8" s="271"/>
      <c r="H8" s="271"/>
      <c r="I8" s="271"/>
      <c r="J8" s="234" t="s">
        <v>149</v>
      </c>
      <c r="K8" s="234" t="s">
        <v>150</v>
      </c>
      <c r="L8" s="234" t="s">
        <v>151</v>
      </c>
      <c r="M8" s="234" t="s">
        <v>94</v>
      </c>
      <c r="N8" s="193" t="s">
        <v>74</v>
      </c>
      <c r="O8" s="7" t="s">
        <v>0</v>
      </c>
    </row>
    <row r="9" spans="1:17" s="8" customFormat="1" ht="18" customHeight="1">
      <c r="A9" s="50" t="s">
        <v>7</v>
      </c>
      <c r="B9" s="51" t="s">
        <v>95</v>
      </c>
      <c r="C9" s="156"/>
      <c r="D9" s="9"/>
      <c r="E9" s="9"/>
      <c r="F9" s="9"/>
      <c r="G9" s="9"/>
      <c r="H9" s="9"/>
      <c r="I9" s="9"/>
      <c r="J9" s="9"/>
      <c r="K9" s="9"/>
      <c r="L9" s="9"/>
      <c r="M9" s="9"/>
      <c r="N9" s="194"/>
      <c r="O9" s="52"/>
    </row>
    <row r="10" spans="1:17" ht="18" customHeight="1">
      <c r="A10" s="272" t="s">
        <v>8</v>
      </c>
      <c r="B10" s="262" t="s">
        <v>199</v>
      </c>
      <c r="C10" s="149" t="s">
        <v>178</v>
      </c>
      <c r="D10" s="148">
        <v>11</v>
      </c>
      <c r="E10" s="149" t="s">
        <v>97</v>
      </c>
      <c r="F10" s="148">
        <v>2</v>
      </c>
      <c r="G10" s="149" t="s">
        <v>98</v>
      </c>
      <c r="H10" s="148">
        <v>1</v>
      </c>
      <c r="I10" s="149" t="s">
        <v>99</v>
      </c>
      <c r="J10" s="241">
        <v>8.5</v>
      </c>
      <c r="K10" s="149">
        <v>1</v>
      </c>
      <c r="L10" s="235" t="s">
        <v>79</v>
      </c>
      <c r="M10" s="151">
        <v>420</v>
      </c>
      <c r="N10" s="195">
        <f>J10*K10*M10</f>
        <v>3570</v>
      </c>
      <c r="O10" s="163" t="s">
        <v>179</v>
      </c>
    </row>
    <row r="11" spans="1:17" ht="18" customHeight="1">
      <c r="A11" s="272"/>
      <c r="B11" s="263"/>
      <c r="C11" s="149" t="s">
        <v>178</v>
      </c>
      <c r="D11" s="148">
        <v>11</v>
      </c>
      <c r="E11" s="149" t="s">
        <v>97</v>
      </c>
      <c r="F11" s="148">
        <v>3</v>
      </c>
      <c r="G11" s="149" t="s">
        <v>98</v>
      </c>
      <c r="H11" s="148">
        <v>1</v>
      </c>
      <c r="I11" s="149" t="s">
        <v>99</v>
      </c>
      <c r="J11" s="241">
        <v>12.5</v>
      </c>
      <c r="K11" s="149">
        <v>1</v>
      </c>
      <c r="L11" s="235" t="s">
        <v>79</v>
      </c>
      <c r="M11" s="151">
        <v>420</v>
      </c>
      <c r="N11" s="195">
        <f t="shared" ref="N11:N14" si="0">J11*K11*M11</f>
        <v>5250</v>
      </c>
      <c r="O11" s="163" t="s">
        <v>179</v>
      </c>
    </row>
    <row r="12" spans="1:17" ht="18" customHeight="1">
      <c r="A12" s="272"/>
      <c r="B12" s="263"/>
      <c r="C12" s="149" t="s">
        <v>178</v>
      </c>
      <c r="D12" s="148">
        <v>11</v>
      </c>
      <c r="E12" s="149" t="s">
        <v>97</v>
      </c>
      <c r="F12" s="148">
        <v>4</v>
      </c>
      <c r="G12" s="149" t="s">
        <v>98</v>
      </c>
      <c r="H12" s="148">
        <v>1</v>
      </c>
      <c r="I12" s="149" t="s">
        <v>99</v>
      </c>
      <c r="J12" s="241">
        <v>8.5</v>
      </c>
      <c r="K12" s="149">
        <v>1</v>
      </c>
      <c r="L12" s="235" t="s">
        <v>79</v>
      </c>
      <c r="M12" s="151">
        <v>420</v>
      </c>
      <c r="N12" s="195">
        <f t="shared" si="0"/>
        <v>3570</v>
      </c>
      <c r="O12" s="163" t="s">
        <v>179</v>
      </c>
    </row>
    <row r="13" spans="1:17" ht="18" hidden="1" customHeight="1">
      <c r="A13" s="272"/>
      <c r="B13" s="263"/>
      <c r="C13" s="149" t="s">
        <v>178</v>
      </c>
      <c r="D13" s="148"/>
      <c r="E13" s="149" t="s">
        <v>97</v>
      </c>
      <c r="F13" s="148"/>
      <c r="G13" s="149" t="s">
        <v>98</v>
      </c>
      <c r="H13" s="148"/>
      <c r="I13" s="149" t="s">
        <v>99</v>
      </c>
      <c r="J13" s="241"/>
      <c r="K13" s="149"/>
      <c r="L13" s="235" t="s">
        <v>79</v>
      </c>
      <c r="M13" s="151"/>
      <c r="N13" s="236">
        <f t="shared" si="0"/>
        <v>0</v>
      </c>
      <c r="O13" s="163" t="s">
        <v>179</v>
      </c>
    </row>
    <row r="14" spans="1:17" ht="18" hidden="1" customHeight="1">
      <c r="A14" s="272"/>
      <c r="B14" s="263"/>
      <c r="C14" s="149" t="s">
        <v>101</v>
      </c>
      <c r="D14" s="148"/>
      <c r="E14" s="149" t="s">
        <v>97</v>
      </c>
      <c r="F14" s="148"/>
      <c r="G14" s="149" t="s">
        <v>98</v>
      </c>
      <c r="H14" s="148"/>
      <c r="I14" s="149" t="s">
        <v>99</v>
      </c>
      <c r="J14" s="162"/>
      <c r="K14" s="149"/>
      <c r="L14" s="235" t="s">
        <v>79</v>
      </c>
      <c r="M14" s="151"/>
      <c r="N14" s="236">
        <f t="shared" si="0"/>
        <v>0</v>
      </c>
      <c r="O14" s="163"/>
    </row>
    <row r="15" spans="1:17" ht="18" hidden="1" customHeight="1">
      <c r="A15" s="259" t="s">
        <v>9</v>
      </c>
      <c r="B15" s="263" t="s">
        <v>198</v>
      </c>
      <c r="C15" s="149" t="s">
        <v>178</v>
      </c>
      <c r="D15" s="148"/>
      <c r="E15" s="149" t="s">
        <v>97</v>
      </c>
      <c r="F15" s="148"/>
      <c r="G15" s="149" t="s">
        <v>98</v>
      </c>
      <c r="H15" s="148"/>
      <c r="I15" s="149" t="s">
        <v>99</v>
      </c>
      <c r="J15" s="162"/>
      <c r="K15" s="149"/>
      <c r="L15" s="235" t="s">
        <v>79</v>
      </c>
      <c r="M15" s="151"/>
      <c r="N15" s="236">
        <f>J15*K15*M15</f>
        <v>0</v>
      </c>
      <c r="O15" s="163"/>
    </row>
    <row r="16" spans="1:17" ht="18" hidden="1" customHeight="1">
      <c r="A16" s="260"/>
      <c r="B16" s="263"/>
      <c r="C16" s="149" t="s">
        <v>178</v>
      </c>
      <c r="D16" s="148"/>
      <c r="E16" s="149" t="s">
        <v>97</v>
      </c>
      <c r="F16" s="148"/>
      <c r="G16" s="149" t="s">
        <v>98</v>
      </c>
      <c r="H16" s="148"/>
      <c r="I16" s="149" t="s">
        <v>99</v>
      </c>
      <c r="J16" s="162"/>
      <c r="K16" s="149"/>
      <c r="L16" s="235" t="s">
        <v>79</v>
      </c>
      <c r="M16" s="151"/>
      <c r="N16" s="236">
        <f t="shared" ref="N16" si="1">J16*K16*M16</f>
        <v>0</v>
      </c>
      <c r="O16" s="163"/>
    </row>
    <row r="17" spans="1:15" ht="18" hidden="1" customHeight="1">
      <c r="A17" s="261"/>
      <c r="B17" s="263"/>
      <c r="C17" s="149" t="s">
        <v>178</v>
      </c>
      <c r="D17" s="148"/>
      <c r="E17" s="149" t="s">
        <v>97</v>
      </c>
      <c r="F17" s="148"/>
      <c r="G17" s="149" t="s">
        <v>98</v>
      </c>
      <c r="H17" s="148"/>
      <c r="I17" s="149" t="s">
        <v>99</v>
      </c>
      <c r="J17" s="164"/>
      <c r="K17" s="149"/>
      <c r="L17" s="235" t="s">
        <v>79</v>
      </c>
      <c r="M17" s="151"/>
      <c r="N17" s="236">
        <f>J17*K17*M17</f>
        <v>0</v>
      </c>
      <c r="O17" s="163"/>
    </row>
    <row r="18" spans="1:15" ht="18" hidden="1" customHeight="1">
      <c r="A18" s="167" t="s">
        <v>20</v>
      </c>
      <c r="B18" s="165" t="s">
        <v>102</v>
      </c>
      <c r="C18" s="157"/>
      <c r="D18" s="158"/>
      <c r="E18" s="157"/>
      <c r="F18" s="158"/>
      <c r="G18" s="157"/>
      <c r="H18" s="158"/>
      <c r="I18" s="157"/>
      <c r="J18" s="159"/>
      <c r="K18" s="157"/>
      <c r="L18" s="160"/>
      <c r="M18" s="161"/>
      <c r="N18" s="196"/>
      <c r="O18" s="155"/>
    </row>
    <row r="19" spans="1:15" ht="18" hidden="1" customHeight="1">
      <c r="A19" s="168"/>
      <c r="B19" s="166"/>
      <c r="C19" s="13" t="s">
        <v>100</v>
      </c>
      <c r="D19" s="12"/>
      <c r="E19" s="13" t="s">
        <v>97</v>
      </c>
      <c r="F19" s="12"/>
      <c r="G19" s="13" t="s">
        <v>98</v>
      </c>
      <c r="H19" s="12"/>
      <c r="I19" s="13" t="s">
        <v>99</v>
      </c>
      <c r="J19" s="14"/>
      <c r="K19" s="13"/>
      <c r="L19" s="82" t="s">
        <v>79</v>
      </c>
      <c r="M19" s="83"/>
      <c r="N19" s="197">
        <f t="shared" ref="N19" si="2">J19*K19*M19</f>
        <v>0</v>
      </c>
      <c r="O19" s="84"/>
    </row>
    <row r="20" spans="1:15" ht="18" hidden="1" customHeight="1">
      <c r="A20" s="275" t="s">
        <v>82</v>
      </c>
      <c r="B20" s="279" t="s">
        <v>103</v>
      </c>
      <c r="C20" s="13" t="s">
        <v>96</v>
      </c>
      <c r="D20" s="12"/>
      <c r="E20" s="13" t="s">
        <v>97</v>
      </c>
      <c r="F20" s="12"/>
      <c r="G20" s="13" t="s">
        <v>98</v>
      </c>
      <c r="H20" s="12"/>
      <c r="I20" s="13" t="s">
        <v>99</v>
      </c>
      <c r="J20" s="14"/>
      <c r="K20" s="13"/>
      <c r="L20" s="82" t="s">
        <v>79</v>
      </c>
      <c r="M20" s="83"/>
      <c r="N20" s="197">
        <f>J20*K20*M20</f>
        <v>0</v>
      </c>
      <c r="O20" s="84"/>
    </row>
    <row r="21" spans="1:15" ht="18" hidden="1" customHeight="1">
      <c r="A21" s="275"/>
      <c r="B21" s="279"/>
      <c r="C21" s="13" t="s">
        <v>100</v>
      </c>
      <c r="D21" s="12"/>
      <c r="E21" s="13" t="s">
        <v>97</v>
      </c>
      <c r="F21" s="12"/>
      <c r="G21" s="13" t="s">
        <v>98</v>
      </c>
      <c r="H21" s="12"/>
      <c r="I21" s="13" t="s">
        <v>99</v>
      </c>
      <c r="J21" s="14"/>
      <c r="K21" s="13"/>
      <c r="L21" s="82" t="s">
        <v>79</v>
      </c>
      <c r="M21" s="83"/>
      <c r="N21" s="197">
        <f t="shared" ref="N21:N33" si="3">J21*K21*M21</f>
        <v>0</v>
      </c>
      <c r="O21" s="84"/>
    </row>
    <row r="22" spans="1:15" ht="18" hidden="1" customHeight="1">
      <c r="A22" s="275" t="s">
        <v>85</v>
      </c>
      <c r="B22" s="15" t="s">
        <v>10</v>
      </c>
      <c r="C22" s="277"/>
      <c r="D22" s="277"/>
      <c r="E22" s="277"/>
      <c r="F22" s="277"/>
      <c r="G22" s="277"/>
      <c r="H22" s="277"/>
      <c r="I22" s="277"/>
      <c r="J22" s="12"/>
      <c r="K22" s="12"/>
      <c r="L22" s="85" t="s">
        <v>81</v>
      </c>
      <c r="M22" s="83"/>
      <c r="N22" s="197">
        <f t="shared" si="3"/>
        <v>0</v>
      </c>
      <c r="O22" s="86"/>
    </row>
    <row r="23" spans="1:15" ht="18" hidden="1" customHeight="1">
      <c r="A23" s="275"/>
      <c r="B23" s="15" t="s">
        <v>11</v>
      </c>
      <c r="C23" s="274"/>
      <c r="D23" s="274"/>
      <c r="E23" s="274"/>
      <c r="F23" s="274"/>
      <c r="G23" s="274"/>
      <c r="H23" s="274"/>
      <c r="I23" s="274"/>
      <c r="J23" s="12"/>
      <c r="K23" s="12"/>
      <c r="L23" s="85" t="s">
        <v>18</v>
      </c>
      <c r="M23" s="83"/>
      <c r="N23" s="197">
        <f t="shared" si="3"/>
        <v>0</v>
      </c>
      <c r="O23" s="86"/>
    </row>
    <row r="24" spans="1:15" ht="18" hidden="1" customHeight="1">
      <c r="A24" s="275"/>
      <c r="B24" s="15" t="s">
        <v>13</v>
      </c>
      <c r="C24" s="274"/>
      <c r="D24" s="274"/>
      <c r="E24" s="274"/>
      <c r="F24" s="274"/>
      <c r="G24" s="274"/>
      <c r="H24" s="274"/>
      <c r="I24" s="274"/>
      <c r="J24" s="12"/>
      <c r="K24" s="12"/>
      <c r="L24" s="85" t="s">
        <v>19</v>
      </c>
      <c r="M24" s="83"/>
      <c r="N24" s="197">
        <f t="shared" si="3"/>
        <v>0</v>
      </c>
      <c r="O24" s="86"/>
    </row>
    <row r="25" spans="1:15" ht="18" hidden="1" customHeight="1">
      <c r="A25" s="275"/>
      <c r="B25" s="15" t="s">
        <v>14</v>
      </c>
      <c r="C25" s="274" t="s">
        <v>105</v>
      </c>
      <c r="D25" s="274"/>
      <c r="E25" s="274"/>
      <c r="F25" s="274"/>
      <c r="G25" s="274"/>
      <c r="H25" s="274"/>
      <c r="I25" s="274"/>
      <c r="J25" s="12"/>
      <c r="K25" s="12"/>
      <c r="L25" s="85" t="s">
        <v>15</v>
      </c>
      <c r="M25" s="83"/>
      <c r="N25" s="197">
        <f t="shared" si="3"/>
        <v>0</v>
      </c>
      <c r="O25" s="86"/>
    </row>
    <row r="26" spans="1:15" ht="18" hidden="1" customHeight="1">
      <c r="A26" s="275"/>
      <c r="B26" s="16" t="s">
        <v>16</v>
      </c>
      <c r="C26" s="274" t="s">
        <v>17</v>
      </c>
      <c r="D26" s="274"/>
      <c r="E26" s="274"/>
      <c r="F26" s="274"/>
      <c r="G26" s="274"/>
      <c r="H26" s="274"/>
      <c r="I26" s="274"/>
      <c r="J26" s="12"/>
      <c r="K26" s="12"/>
      <c r="L26" s="85" t="s">
        <v>18</v>
      </c>
      <c r="M26" s="83"/>
      <c r="N26" s="197">
        <f t="shared" si="3"/>
        <v>0</v>
      </c>
      <c r="O26" s="86"/>
    </row>
    <row r="27" spans="1:15" ht="18" hidden="1" customHeight="1">
      <c r="A27" s="275"/>
      <c r="B27" s="16" t="s">
        <v>35</v>
      </c>
      <c r="C27" s="274" t="s">
        <v>106</v>
      </c>
      <c r="D27" s="274"/>
      <c r="E27" s="274"/>
      <c r="F27" s="274"/>
      <c r="G27" s="274"/>
      <c r="H27" s="274"/>
      <c r="I27" s="274"/>
      <c r="J27" s="12"/>
      <c r="K27" s="12"/>
      <c r="L27" s="85"/>
      <c r="M27" s="83"/>
      <c r="N27" s="197">
        <f t="shared" si="3"/>
        <v>0</v>
      </c>
      <c r="O27" s="86"/>
    </row>
    <row r="28" spans="1:15" ht="18" hidden="1" customHeight="1">
      <c r="A28" s="275" t="s">
        <v>86</v>
      </c>
      <c r="B28" s="15" t="s">
        <v>21</v>
      </c>
      <c r="C28" s="277" t="s">
        <v>104</v>
      </c>
      <c r="D28" s="277"/>
      <c r="E28" s="277"/>
      <c r="F28" s="277"/>
      <c r="G28" s="277"/>
      <c r="H28" s="277"/>
      <c r="I28" s="277"/>
      <c r="J28" s="12"/>
      <c r="K28" s="12"/>
      <c r="L28" s="85" t="s">
        <v>81</v>
      </c>
      <c r="M28" s="83"/>
      <c r="N28" s="197">
        <f t="shared" si="3"/>
        <v>0</v>
      </c>
      <c r="O28" s="86"/>
    </row>
    <row r="29" spans="1:15" ht="18" hidden="1" customHeight="1">
      <c r="A29" s="275"/>
      <c r="B29" s="15" t="s">
        <v>11</v>
      </c>
      <c r="C29" s="274" t="s">
        <v>12</v>
      </c>
      <c r="D29" s="274"/>
      <c r="E29" s="274"/>
      <c r="F29" s="274"/>
      <c r="G29" s="274"/>
      <c r="H29" s="274"/>
      <c r="I29" s="274"/>
      <c r="J29" s="12"/>
      <c r="K29" s="12"/>
      <c r="L29" s="85" t="s">
        <v>18</v>
      </c>
      <c r="M29" s="83"/>
      <c r="N29" s="197">
        <f t="shared" si="3"/>
        <v>0</v>
      </c>
      <c r="O29" s="86"/>
    </row>
    <row r="30" spans="1:15" ht="18" hidden="1" customHeight="1">
      <c r="A30" s="275"/>
      <c r="B30" s="15" t="s">
        <v>13</v>
      </c>
      <c r="C30" s="274"/>
      <c r="D30" s="274"/>
      <c r="E30" s="274"/>
      <c r="F30" s="274"/>
      <c r="G30" s="274"/>
      <c r="H30" s="274"/>
      <c r="I30" s="274"/>
      <c r="J30" s="12"/>
      <c r="K30" s="12"/>
      <c r="L30" s="85" t="s">
        <v>19</v>
      </c>
      <c r="M30" s="83"/>
      <c r="N30" s="197">
        <f t="shared" si="3"/>
        <v>0</v>
      </c>
      <c r="O30" s="86"/>
    </row>
    <row r="31" spans="1:15" ht="18" hidden="1" customHeight="1">
      <c r="A31" s="275"/>
      <c r="B31" s="15" t="s">
        <v>14</v>
      </c>
      <c r="C31" s="274" t="s">
        <v>107</v>
      </c>
      <c r="D31" s="274"/>
      <c r="E31" s="274"/>
      <c r="F31" s="274"/>
      <c r="G31" s="274"/>
      <c r="H31" s="274"/>
      <c r="I31" s="274"/>
      <c r="J31" s="12"/>
      <c r="K31" s="12"/>
      <c r="L31" s="85" t="s">
        <v>15</v>
      </c>
      <c r="M31" s="83"/>
      <c r="N31" s="197">
        <f t="shared" si="3"/>
        <v>0</v>
      </c>
      <c r="O31" s="86"/>
    </row>
    <row r="32" spans="1:15" ht="18" hidden="1" customHeight="1">
      <c r="A32" s="275"/>
      <c r="B32" s="16" t="s">
        <v>16</v>
      </c>
      <c r="C32" s="274" t="s">
        <v>17</v>
      </c>
      <c r="D32" s="274"/>
      <c r="E32" s="274"/>
      <c r="F32" s="274"/>
      <c r="G32" s="274"/>
      <c r="H32" s="274"/>
      <c r="I32" s="274"/>
      <c r="J32" s="12"/>
      <c r="K32" s="12"/>
      <c r="L32" s="85" t="s">
        <v>18</v>
      </c>
      <c r="M32" s="83"/>
      <c r="N32" s="197">
        <f t="shared" si="3"/>
        <v>0</v>
      </c>
      <c r="O32" s="86"/>
    </row>
    <row r="33" spans="1:15" ht="18" hidden="1" customHeight="1">
      <c r="A33" s="276"/>
      <c r="B33" s="17" t="s">
        <v>35</v>
      </c>
      <c r="C33" s="278" t="s">
        <v>106</v>
      </c>
      <c r="D33" s="278"/>
      <c r="E33" s="278"/>
      <c r="F33" s="278"/>
      <c r="G33" s="278"/>
      <c r="H33" s="278"/>
      <c r="I33" s="278"/>
      <c r="J33" s="18"/>
      <c r="K33" s="18"/>
      <c r="L33" s="87"/>
      <c r="M33" s="88"/>
      <c r="N33" s="198">
        <f t="shared" si="3"/>
        <v>0</v>
      </c>
      <c r="O33" s="89"/>
    </row>
    <row r="34" spans="1:15" ht="18" customHeight="1" thickBot="1">
      <c r="A34" s="53" t="s">
        <v>108</v>
      </c>
      <c r="B34" s="54"/>
      <c r="C34" s="54"/>
      <c r="D34" s="54"/>
      <c r="E34" s="54"/>
      <c r="F34" s="54"/>
      <c r="G34" s="54"/>
      <c r="H34" s="54"/>
      <c r="I34" s="54"/>
      <c r="J34" s="19"/>
      <c r="K34" s="19"/>
      <c r="L34" s="19"/>
      <c r="M34" s="90"/>
      <c r="N34" s="199">
        <f>SUM(N10:N33)</f>
        <v>12390</v>
      </c>
      <c r="O34" s="91"/>
    </row>
    <row r="35" spans="1:15" ht="18" customHeight="1">
      <c r="A35" s="20" t="s">
        <v>148</v>
      </c>
      <c r="B35" s="231" t="s">
        <v>78</v>
      </c>
      <c r="C35" s="280" t="s">
        <v>75</v>
      </c>
      <c r="D35" s="281"/>
      <c r="E35" s="281"/>
      <c r="F35" s="281"/>
      <c r="G35" s="281"/>
      <c r="H35" s="281"/>
      <c r="I35" s="281"/>
      <c r="J35" s="231" t="s">
        <v>57</v>
      </c>
      <c r="K35" s="231" t="s">
        <v>109</v>
      </c>
      <c r="L35" s="92" t="s">
        <v>151</v>
      </c>
      <c r="M35" s="93" t="s">
        <v>94</v>
      </c>
      <c r="N35" s="200" t="s">
        <v>22</v>
      </c>
      <c r="O35" s="94" t="s">
        <v>0</v>
      </c>
    </row>
    <row r="36" spans="1:15" ht="18" customHeight="1">
      <c r="A36" s="55" t="s">
        <v>24</v>
      </c>
      <c r="B36" s="56" t="s">
        <v>110</v>
      </c>
      <c r="C36" s="56"/>
      <c r="D36" s="56"/>
      <c r="E36" s="56"/>
      <c r="F36" s="56"/>
      <c r="G36" s="56"/>
      <c r="H36" s="56"/>
      <c r="I36" s="56"/>
      <c r="J36" s="232"/>
      <c r="K36" s="232"/>
      <c r="L36" s="232"/>
      <c r="M36" s="95"/>
      <c r="N36" s="201"/>
      <c r="O36" s="96"/>
    </row>
    <row r="37" spans="1:15" ht="18" customHeight="1">
      <c r="A37" s="3" t="s">
        <v>25</v>
      </c>
      <c r="B37" s="228" t="s">
        <v>111</v>
      </c>
      <c r="C37" s="57" t="s">
        <v>160</v>
      </c>
      <c r="D37" s="12">
        <v>11</v>
      </c>
      <c r="E37" s="22" t="s">
        <v>97</v>
      </c>
      <c r="F37" s="12"/>
      <c r="G37" s="22" t="s">
        <v>98</v>
      </c>
      <c r="H37" s="10" t="s">
        <v>156</v>
      </c>
      <c r="I37" s="22" t="s">
        <v>112</v>
      </c>
      <c r="J37" s="23"/>
      <c r="K37" s="23">
        <v>1</v>
      </c>
      <c r="L37" s="97" t="s">
        <v>28</v>
      </c>
      <c r="M37" s="174"/>
      <c r="N37" s="237">
        <f>J37*K37*M37</f>
        <v>0</v>
      </c>
      <c r="O37" s="175" t="s">
        <v>191</v>
      </c>
    </row>
    <row r="38" spans="1:15" ht="18" customHeight="1">
      <c r="A38" s="227" t="s">
        <v>26</v>
      </c>
      <c r="B38" s="24" t="s">
        <v>111</v>
      </c>
      <c r="C38" s="58" t="s">
        <v>160</v>
      </c>
      <c r="D38" s="12">
        <v>11</v>
      </c>
      <c r="E38" s="13" t="s">
        <v>97</v>
      </c>
      <c r="F38" s="12"/>
      <c r="G38" s="13" t="s">
        <v>98</v>
      </c>
      <c r="H38" s="10" t="s">
        <v>156</v>
      </c>
      <c r="I38" s="13" t="s">
        <v>112</v>
      </c>
      <c r="J38" s="224"/>
      <c r="K38" s="224">
        <v>1</v>
      </c>
      <c r="L38" s="82" t="s">
        <v>28</v>
      </c>
      <c r="M38" s="171"/>
      <c r="N38" s="239">
        <f t="shared" ref="N38:N43" si="4">J38*K38*M38</f>
        <v>0</v>
      </c>
      <c r="O38" s="99" t="s">
        <v>164</v>
      </c>
    </row>
    <row r="39" spans="1:15" ht="18" customHeight="1">
      <c r="A39" s="227" t="s">
        <v>27</v>
      </c>
      <c r="B39" s="24" t="s">
        <v>111</v>
      </c>
      <c r="C39" s="58" t="s">
        <v>160</v>
      </c>
      <c r="D39" s="12"/>
      <c r="E39" s="13" t="s">
        <v>97</v>
      </c>
      <c r="F39" s="12"/>
      <c r="G39" s="13" t="s">
        <v>98</v>
      </c>
      <c r="H39" s="10" t="s">
        <v>99</v>
      </c>
      <c r="I39" s="13" t="s">
        <v>112</v>
      </c>
      <c r="J39" s="224"/>
      <c r="K39" s="224"/>
      <c r="L39" s="82" t="s">
        <v>28</v>
      </c>
      <c r="M39" s="83"/>
      <c r="N39" s="197">
        <f t="shared" si="4"/>
        <v>0</v>
      </c>
      <c r="O39" s="99" t="s">
        <v>164</v>
      </c>
    </row>
    <row r="40" spans="1:15" ht="18" customHeight="1">
      <c r="A40" s="227" t="s">
        <v>29</v>
      </c>
      <c r="B40" s="24" t="s">
        <v>111</v>
      </c>
      <c r="C40" s="58" t="s">
        <v>160</v>
      </c>
      <c r="D40" s="12"/>
      <c r="E40" s="13" t="s">
        <v>97</v>
      </c>
      <c r="F40" s="12"/>
      <c r="G40" s="13" t="s">
        <v>98</v>
      </c>
      <c r="H40" s="10" t="s">
        <v>156</v>
      </c>
      <c r="I40" s="13" t="s">
        <v>112</v>
      </c>
      <c r="J40" s="224"/>
      <c r="K40" s="224"/>
      <c r="L40" s="82" t="s">
        <v>28</v>
      </c>
      <c r="M40" s="83"/>
      <c r="N40" s="197">
        <f t="shared" si="4"/>
        <v>0</v>
      </c>
      <c r="O40" s="99" t="s">
        <v>164</v>
      </c>
    </row>
    <row r="41" spans="1:15" ht="18" customHeight="1">
      <c r="A41" s="230" t="s">
        <v>30</v>
      </c>
      <c r="B41" s="229" t="s">
        <v>111</v>
      </c>
      <c r="C41" s="142" t="s">
        <v>160</v>
      </c>
      <c r="D41" s="143"/>
      <c r="E41" s="144" t="s">
        <v>97</v>
      </c>
      <c r="F41" s="18"/>
      <c r="G41" s="144" t="s">
        <v>98</v>
      </c>
      <c r="H41" s="10" t="s">
        <v>99</v>
      </c>
      <c r="I41" s="144" t="s">
        <v>112</v>
      </c>
      <c r="J41" s="30"/>
      <c r="K41" s="224"/>
      <c r="L41" s="145" t="s">
        <v>28</v>
      </c>
      <c r="M41" s="83"/>
      <c r="N41" s="204">
        <f t="shared" si="4"/>
        <v>0</v>
      </c>
      <c r="O41" s="99" t="s">
        <v>164</v>
      </c>
    </row>
    <row r="42" spans="1:15" ht="18" customHeight="1">
      <c r="A42" s="230" t="s">
        <v>167</v>
      </c>
      <c r="B42" s="146" t="s">
        <v>111</v>
      </c>
      <c r="C42" s="147" t="s">
        <v>160</v>
      </c>
      <c r="D42" s="148"/>
      <c r="E42" s="149" t="s">
        <v>97</v>
      </c>
      <c r="F42" s="148"/>
      <c r="G42" s="153" t="s">
        <v>170</v>
      </c>
      <c r="H42" s="10" t="s">
        <v>156</v>
      </c>
      <c r="I42" s="144" t="s">
        <v>112</v>
      </c>
      <c r="J42" s="223"/>
      <c r="K42" s="224"/>
      <c r="L42" s="145" t="s">
        <v>28</v>
      </c>
      <c r="M42" s="83"/>
      <c r="N42" s="205">
        <f t="shared" si="4"/>
        <v>0</v>
      </c>
      <c r="O42" s="99" t="s">
        <v>164</v>
      </c>
    </row>
    <row r="43" spans="1:15" ht="18" customHeight="1">
      <c r="A43" s="230" t="s">
        <v>168</v>
      </c>
      <c r="B43" s="146" t="s">
        <v>111</v>
      </c>
      <c r="C43" s="147" t="s">
        <v>160</v>
      </c>
      <c r="D43" s="148"/>
      <c r="E43" s="149" t="s">
        <v>97</v>
      </c>
      <c r="F43" s="148"/>
      <c r="G43" s="153" t="s">
        <v>170</v>
      </c>
      <c r="H43" s="154" t="s">
        <v>171</v>
      </c>
      <c r="I43" s="144" t="s">
        <v>112</v>
      </c>
      <c r="J43" s="223"/>
      <c r="K43" s="224"/>
      <c r="L43" s="145" t="s">
        <v>28</v>
      </c>
      <c r="M43" s="83"/>
      <c r="N43" s="205">
        <f t="shared" si="4"/>
        <v>0</v>
      </c>
      <c r="O43" s="99" t="s">
        <v>164</v>
      </c>
    </row>
    <row r="44" spans="1:15" ht="18" customHeight="1">
      <c r="A44" s="230" t="s">
        <v>169</v>
      </c>
      <c r="B44" s="146" t="s">
        <v>111</v>
      </c>
      <c r="C44" s="147"/>
      <c r="D44" s="148"/>
      <c r="E44" s="149"/>
      <c r="F44" s="148"/>
      <c r="G44" s="149"/>
      <c r="H44" s="148"/>
      <c r="I44" s="149"/>
      <c r="J44" s="223"/>
      <c r="K44" s="223"/>
      <c r="L44" s="235"/>
      <c r="M44" s="151"/>
      <c r="N44" s="205"/>
      <c r="O44" s="152"/>
    </row>
    <row r="45" spans="1:15" ht="18" customHeight="1" thickBot="1">
      <c r="A45" s="59" t="s">
        <v>108</v>
      </c>
      <c r="B45" s="60"/>
      <c r="C45" s="60"/>
      <c r="D45" s="60"/>
      <c r="E45" s="60"/>
      <c r="F45" s="60"/>
      <c r="G45" s="60"/>
      <c r="H45" s="60"/>
      <c r="I45" s="60"/>
      <c r="J45" s="26"/>
      <c r="K45" s="26"/>
      <c r="L45" s="26"/>
      <c r="M45" s="102"/>
      <c r="N45" s="206">
        <f>SUM(N37:N44)</f>
        <v>0</v>
      </c>
      <c r="O45" s="103"/>
    </row>
    <row r="46" spans="1:15" ht="18" customHeight="1">
      <c r="A46" s="27" t="s">
        <v>148</v>
      </c>
      <c r="B46" s="221" t="s">
        <v>78</v>
      </c>
      <c r="C46" s="282" t="s">
        <v>75</v>
      </c>
      <c r="D46" s="268"/>
      <c r="E46" s="268"/>
      <c r="F46" s="268"/>
      <c r="G46" s="268"/>
      <c r="H46" s="268"/>
      <c r="I46" s="268"/>
      <c r="J46" s="221" t="s">
        <v>57</v>
      </c>
      <c r="K46" s="221" t="s">
        <v>23</v>
      </c>
      <c r="L46" s="222" t="s">
        <v>151</v>
      </c>
      <c r="M46" s="104" t="s">
        <v>94</v>
      </c>
      <c r="N46" s="207" t="s">
        <v>22</v>
      </c>
      <c r="O46" s="105" t="s">
        <v>0</v>
      </c>
    </row>
    <row r="47" spans="1:15" ht="18" customHeight="1">
      <c r="A47" s="61" t="s">
        <v>31</v>
      </c>
      <c r="B47" s="62" t="s">
        <v>113</v>
      </c>
      <c r="C47" s="62"/>
      <c r="D47" s="62"/>
      <c r="E47" s="62"/>
      <c r="F47" s="62"/>
      <c r="G47" s="62"/>
      <c r="H47" s="62"/>
      <c r="I47" s="62"/>
      <c r="J47" s="28"/>
      <c r="K47" s="28"/>
      <c r="L47" s="28"/>
      <c r="M47" s="106"/>
      <c r="N47" s="208"/>
      <c r="O47" s="107"/>
    </row>
    <row r="48" spans="1:15" ht="18" customHeight="1">
      <c r="A48" s="283" t="s">
        <v>32</v>
      </c>
      <c r="B48" s="285" t="s">
        <v>114</v>
      </c>
      <c r="C48" s="294" t="s">
        <v>115</v>
      </c>
      <c r="D48" s="288"/>
      <c r="E48" s="288"/>
      <c r="F48" s="288"/>
      <c r="G48" s="288"/>
      <c r="H48" s="288"/>
      <c r="I48" s="289"/>
      <c r="J48" s="29"/>
      <c r="K48" s="30"/>
      <c r="L48" s="108" t="s">
        <v>152</v>
      </c>
      <c r="M48" s="109"/>
      <c r="N48" s="204">
        <f>J48*K48*M48</f>
        <v>0</v>
      </c>
      <c r="O48" s="136"/>
    </row>
    <row r="49" spans="1:15" ht="18" customHeight="1">
      <c r="A49" s="283"/>
      <c r="B49" s="285"/>
      <c r="C49" s="293" t="s">
        <v>116</v>
      </c>
      <c r="D49" s="291"/>
      <c r="E49" s="291"/>
      <c r="F49" s="291"/>
      <c r="G49" s="291"/>
      <c r="H49" s="291"/>
      <c r="I49" s="292"/>
      <c r="J49" s="224">
        <v>2</v>
      </c>
      <c r="K49" s="224">
        <v>1</v>
      </c>
      <c r="L49" s="111" t="s">
        <v>152</v>
      </c>
      <c r="M49" s="83">
        <v>240</v>
      </c>
      <c r="N49" s="197">
        <f t="shared" ref="N49:N52" si="5">J49*K49*M49</f>
        <v>480</v>
      </c>
      <c r="O49" s="134"/>
    </row>
    <row r="50" spans="1:15" ht="18" customHeight="1">
      <c r="A50" s="283"/>
      <c r="B50" s="285"/>
      <c r="C50" s="293" t="s">
        <v>33</v>
      </c>
      <c r="D50" s="291"/>
      <c r="E50" s="291"/>
      <c r="F50" s="291"/>
      <c r="G50" s="291"/>
      <c r="H50" s="291"/>
      <c r="I50" s="292"/>
      <c r="J50" s="224"/>
      <c r="K50" s="224"/>
      <c r="L50" s="111" t="s">
        <v>152</v>
      </c>
      <c r="M50" s="83"/>
      <c r="N50" s="197">
        <f t="shared" si="5"/>
        <v>0</v>
      </c>
      <c r="O50" s="134"/>
    </row>
    <row r="51" spans="1:15" ht="18" customHeight="1">
      <c r="A51" s="283"/>
      <c r="B51" s="285"/>
      <c r="C51" s="293" t="s">
        <v>34</v>
      </c>
      <c r="D51" s="291"/>
      <c r="E51" s="291"/>
      <c r="F51" s="291"/>
      <c r="G51" s="291"/>
      <c r="H51" s="291"/>
      <c r="I51" s="292"/>
      <c r="J51" s="224"/>
      <c r="K51" s="224"/>
      <c r="L51" s="111" t="s">
        <v>152</v>
      </c>
      <c r="M51" s="83"/>
      <c r="N51" s="197">
        <f t="shared" si="5"/>
        <v>0</v>
      </c>
      <c r="O51" s="135"/>
    </row>
    <row r="52" spans="1:15" ht="18" customHeight="1">
      <c r="A52" s="284"/>
      <c r="B52" s="286"/>
      <c r="C52" s="293" t="s">
        <v>116</v>
      </c>
      <c r="D52" s="291"/>
      <c r="E52" s="291"/>
      <c r="F52" s="291"/>
      <c r="G52" s="291"/>
      <c r="H52" s="291"/>
      <c r="I52" s="292"/>
      <c r="J52" s="31"/>
      <c r="K52" s="25"/>
      <c r="L52" s="112" t="s">
        <v>152</v>
      </c>
      <c r="M52" s="100"/>
      <c r="N52" s="209">
        <f t="shared" si="5"/>
        <v>0</v>
      </c>
      <c r="O52" s="137"/>
    </row>
    <row r="53" spans="1:15" ht="18" customHeight="1">
      <c r="A53" s="283" t="s">
        <v>36</v>
      </c>
      <c r="B53" s="298" t="s">
        <v>118</v>
      </c>
      <c r="C53" s="301" t="s">
        <v>189</v>
      </c>
      <c r="D53" s="302"/>
      <c r="E53" s="302"/>
      <c r="F53" s="302"/>
      <c r="G53" s="302"/>
      <c r="H53" s="302"/>
      <c r="I53" s="303"/>
      <c r="J53" s="29"/>
      <c r="K53" s="30"/>
      <c r="L53" s="113" t="s">
        <v>153</v>
      </c>
      <c r="M53" s="109"/>
      <c r="N53" s="238">
        <f>J53*K53*M53</f>
        <v>0</v>
      </c>
      <c r="O53" s="110"/>
    </row>
    <row r="54" spans="1:15" ht="18" customHeight="1">
      <c r="A54" s="283"/>
      <c r="B54" s="299"/>
      <c r="C54" s="290" t="s">
        <v>190</v>
      </c>
      <c r="D54" s="291"/>
      <c r="E54" s="291"/>
      <c r="F54" s="291"/>
      <c r="G54" s="291"/>
      <c r="H54" s="291"/>
      <c r="I54" s="292"/>
      <c r="J54" s="224"/>
      <c r="K54" s="224"/>
      <c r="L54" s="111" t="s">
        <v>153</v>
      </c>
      <c r="M54" s="83"/>
      <c r="N54" s="239">
        <f t="shared" ref="N54:N59" si="6">J54*K54*M54</f>
        <v>0</v>
      </c>
      <c r="O54" s="86"/>
    </row>
    <row r="55" spans="1:15" ht="18" customHeight="1">
      <c r="A55" s="283"/>
      <c r="B55" s="299"/>
      <c r="C55" s="293" t="s">
        <v>195</v>
      </c>
      <c r="D55" s="291"/>
      <c r="E55" s="291"/>
      <c r="F55" s="291"/>
      <c r="G55" s="291"/>
      <c r="H55" s="291"/>
      <c r="I55" s="292"/>
      <c r="J55" s="224"/>
      <c r="K55" s="224"/>
      <c r="L55" s="111" t="s">
        <v>153</v>
      </c>
      <c r="M55" s="83"/>
      <c r="N55" s="239">
        <f t="shared" si="6"/>
        <v>0</v>
      </c>
      <c r="O55" s="141"/>
    </row>
    <row r="56" spans="1:15" ht="18" customHeight="1">
      <c r="A56" s="283"/>
      <c r="B56" s="299"/>
      <c r="C56" s="293" t="s">
        <v>196</v>
      </c>
      <c r="D56" s="291"/>
      <c r="E56" s="291"/>
      <c r="F56" s="291"/>
      <c r="G56" s="291"/>
      <c r="H56" s="291"/>
      <c r="I56" s="292"/>
      <c r="J56" s="191"/>
      <c r="K56" s="30"/>
      <c r="L56" s="111" t="s">
        <v>153</v>
      </c>
      <c r="M56" s="109"/>
      <c r="N56" s="238">
        <f t="shared" si="6"/>
        <v>0</v>
      </c>
      <c r="O56" s="141"/>
    </row>
    <row r="57" spans="1:15" ht="18" customHeight="1">
      <c r="A57" s="283"/>
      <c r="B57" s="299"/>
      <c r="C57" s="304" t="s">
        <v>193</v>
      </c>
      <c r="D57" s="296"/>
      <c r="E57" s="296"/>
      <c r="F57" s="296"/>
      <c r="G57" s="296"/>
      <c r="H57" s="296"/>
      <c r="I57" s="297"/>
      <c r="J57" s="224"/>
      <c r="K57" s="224"/>
      <c r="L57" s="114" t="s">
        <v>153</v>
      </c>
      <c r="M57" s="100"/>
      <c r="N57" s="240">
        <f t="shared" si="6"/>
        <v>0</v>
      </c>
      <c r="O57" s="86"/>
    </row>
    <row r="58" spans="1:15" ht="18" customHeight="1">
      <c r="A58" s="283"/>
      <c r="B58" s="299"/>
      <c r="C58" s="304" t="s">
        <v>194</v>
      </c>
      <c r="D58" s="296"/>
      <c r="E58" s="296"/>
      <c r="F58" s="296"/>
      <c r="G58" s="296"/>
      <c r="H58" s="296"/>
      <c r="I58" s="297"/>
      <c r="J58" s="191"/>
      <c r="K58" s="30"/>
      <c r="L58" s="114" t="s">
        <v>153</v>
      </c>
      <c r="M58" s="100"/>
      <c r="N58" s="240">
        <f t="shared" si="6"/>
        <v>0</v>
      </c>
      <c r="O58" s="110"/>
    </row>
    <row r="59" spans="1:15" ht="18" customHeight="1">
      <c r="A59" s="284"/>
      <c r="B59" s="300"/>
      <c r="C59" s="304" t="s">
        <v>192</v>
      </c>
      <c r="D59" s="296"/>
      <c r="E59" s="296"/>
      <c r="F59" s="296"/>
      <c r="G59" s="296"/>
      <c r="H59" s="296"/>
      <c r="I59" s="297"/>
      <c r="J59" s="31"/>
      <c r="K59" s="25"/>
      <c r="L59" s="114" t="s">
        <v>153</v>
      </c>
      <c r="M59" s="100"/>
      <c r="N59" s="240">
        <f t="shared" si="6"/>
        <v>0</v>
      </c>
      <c r="O59" s="101"/>
    </row>
    <row r="60" spans="1:15" ht="18" customHeight="1">
      <c r="A60" s="283" t="s">
        <v>37</v>
      </c>
      <c r="B60" s="285" t="s">
        <v>119</v>
      </c>
      <c r="C60" s="294" t="s">
        <v>115</v>
      </c>
      <c r="D60" s="288"/>
      <c r="E60" s="288"/>
      <c r="F60" s="288"/>
      <c r="G60" s="288"/>
      <c r="H60" s="288"/>
      <c r="I60" s="289"/>
      <c r="J60" s="29"/>
      <c r="K60" s="30"/>
      <c r="L60" s="108" t="s">
        <v>152</v>
      </c>
      <c r="M60" s="109"/>
      <c r="N60" s="204">
        <f>J60*K60*M60</f>
        <v>0</v>
      </c>
      <c r="O60" s="110" t="s">
        <v>174</v>
      </c>
    </row>
    <row r="61" spans="1:15" ht="18" customHeight="1">
      <c r="A61" s="283"/>
      <c r="B61" s="285"/>
      <c r="C61" s="293" t="s">
        <v>116</v>
      </c>
      <c r="D61" s="291"/>
      <c r="E61" s="291"/>
      <c r="F61" s="291"/>
      <c r="G61" s="291"/>
      <c r="H61" s="291"/>
      <c r="I61" s="292"/>
      <c r="J61" s="224"/>
      <c r="K61" s="224"/>
      <c r="L61" s="111" t="s">
        <v>152</v>
      </c>
      <c r="M61" s="83"/>
      <c r="N61" s="197">
        <f t="shared" ref="N61:N67" si="7">J61*K61*M61</f>
        <v>0</v>
      </c>
      <c r="O61" s="86"/>
    </row>
    <row r="62" spans="1:15" ht="18" customHeight="1">
      <c r="A62" s="283"/>
      <c r="B62" s="285"/>
      <c r="C62" s="293" t="s">
        <v>33</v>
      </c>
      <c r="D62" s="291"/>
      <c r="E62" s="291"/>
      <c r="F62" s="291"/>
      <c r="G62" s="291"/>
      <c r="H62" s="291"/>
      <c r="I62" s="292"/>
      <c r="J62" s="224"/>
      <c r="K62" s="224"/>
      <c r="L62" s="111" t="s">
        <v>152</v>
      </c>
      <c r="M62" s="83"/>
      <c r="N62" s="197">
        <f t="shared" si="7"/>
        <v>0</v>
      </c>
      <c r="O62" s="86"/>
    </row>
    <row r="63" spans="1:15" ht="18" customHeight="1">
      <c r="A63" s="283"/>
      <c r="B63" s="285"/>
      <c r="C63" s="293" t="s">
        <v>34</v>
      </c>
      <c r="D63" s="291"/>
      <c r="E63" s="291"/>
      <c r="F63" s="291"/>
      <c r="G63" s="291"/>
      <c r="H63" s="291"/>
      <c r="I63" s="292"/>
      <c r="J63" s="224"/>
      <c r="K63" s="224"/>
      <c r="L63" s="111" t="s">
        <v>152</v>
      </c>
      <c r="M63" s="83"/>
      <c r="N63" s="197">
        <f t="shared" si="7"/>
        <v>0</v>
      </c>
      <c r="O63" s="86"/>
    </row>
    <row r="64" spans="1:15" ht="18" customHeight="1">
      <c r="A64" s="284"/>
      <c r="B64" s="286"/>
      <c r="C64" s="295" t="s">
        <v>117</v>
      </c>
      <c r="D64" s="296"/>
      <c r="E64" s="296"/>
      <c r="F64" s="296"/>
      <c r="G64" s="296"/>
      <c r="H64" s="296"/>
      <c r="I64" s="297"/>
      <c r="J64" s="31"/>
      <c r="K64" s="25"/>
      <c r="L64" s="112" t="s">
        <v>152</v>
      </c>
      <c r="M64" s="100"/>
      <c r="N64" s="209">
        <f t="shared" si="7"/>
        <v>0</v>
      </c>
      <c r="O64" s="101"/>
    </row>
    <row r="65" spans="1:15" ht="18" customHeight="1">
      <c r="A65" s="317" t="s">
        <v>38</v>
      </c>
      <c r="B65" s="320" t="s">
        <v>120</v>
      </c>
      <c r="C65" s="322" t="s">
        <v>172</v>
      </c>
      <c r="D65" s="323"/>
      <c r="E65" s="323"/>
      <c r="F65" s="323"/>
      <c r="G65" s="323"/>
      <c r="H65" s="63" t="s">
        <v>157</v>
      </c>
      <c r="I65" s="11" t="s">
        <v>121</v>
      </c>
      <c r="J65" s="225">
        <v>200</v>
      </c>
      <c r="K65" s="225">
        <v>2</v>
      </c>
      <c r="L65" s="108" t="s">
        <v>154</v>
      </c>
      <c r="M65" s="115">
        <v>0</v>
      </c>
      <c r="N65" s="212">
        <f t="shared" si="7"/>
        <v>0</v>
      </c>
      <c r="O65" s="116"/>
    </row>
    <row r="66" spans="1:15" ht="18" customHeight="1">
      <c r="A66" s="318"/>
      <c r="B66" s="265"/>
      <c r="C66" s="324" t="s">
        <v>162</v>
      </c>
      <c r="D66" s="324"/>
      <c r="E66" s="324"/>
      <c r="F66" s="324"/>
      <c r="G66" s="324"/>
      <c r="H66" s="63" t="s">
        <v>157</v>
      </c>
      <c r="I66" s="13" t="s">
        <v>121</v>
      </c>
      <c r="J66" s="224"/>
      <c r="K66" s="224"/>
      <c r="L66" s="111" t="s">
        <v>154</v>
      </c>
      <c r="M66" s="83"/>
      <c r="N66" s="197">
        <f t="shared" si="7"/>
        <v>0</v>
      </c>
      <c r="O66" s="86"/>
    </row>
    <row r="67" spans="1:15" ht="18" customHeight="1">
      <c r="A67" s="319"/>
      <c r="B67" s="321"/>
      <c r="C67" s="325" t="s">
        <v>162</v>
      </c>
      <c r="D67" s="325"/>
      <c r="E67" s="325"/>
      <c r="F67" s="325"/>
      <c r="G67" s="325"/>
      <c r="H67" s="63" t="s">
        <v>157</v>
      </c>
      <c r="I67" s="32" t="s">
        <v>121</v>
      </c>
      <c r="J67" s="31"/>
      <c r="K67" s="31"/>
      <c r="L67" s="112" t="s">
        <v>154</v>
      </c>
      <c r="M67" s="117"/>
      <c r="N67" s="213">
        <f t="shared" si="7"/>
        <v>0</v>
      </c>
      <c r="O67" s="118"/>
    </row>
    <row r="68" spans="1:15" ht="18" customHeight="1" thickBot="1">
      <c r="A68" s="59" t="s">
        <v>108</v>
      </c>
      <c r="B68" s="60"/>
      <c r="C68" s="60"/>
      <c r="D68" s="60"/>
      <c r="E68" s="60"/>
      <c r="F68" s="60"/>
      <c r="G68" s="60"/>
      <c r="H68" s="60"/>
      <c r="I68" s="60"/>
      <c r="J68" s="26"/>
      <c r="K68" s="26"/>
      <c r="L68" s="26"/>
      <c r="M68" s="102"/>
      <c r="N68" s="214">
        <f>SUM(N48:N67)</f>
        <v>480</v>
      </c>
      <c r="O68" s="103"/>
    </row>
    <row r="69" spans="1:15" ht="18" customHeight="1">
      <c r="A69" s="27" t="s">
        <v>148</v>
      </c>
      <c r="B69" s="221" t="s">
        <v>78</v>
      </c>
      <c r="C69" s="282" t="s">
        <v>75</v>
      </c>
      <c r="D69" s="268"/>
      <c r="E69" s="268"/>
      <c r="F69" s="268"/>
      <c r="G69" s="268"/>
      <c r="H69" s="268"/>
      <c r="I69" s="268"/>
      <c r="J69" s="305" t="s">
        <v>76</v>
      </c>
      <c r="K69" s="282"/>
      <c r="L69" s="222" t="s">
        <v>151</v>
      </c>
      <c r="M69" s="104" t="s">
        <v>94</v>
      </c>
      <c r="N69" s="207" t="s">
        <v>22</v>
      </c>
      <c r="O69" s="105" t="s">
        <v>0</v>
      </c>
    </row>
    <row r="70" spans="1:15" ht="18" customHeight="1">
      <c r="A70" s="61" t="s">
        <v>39</v>
      </c>
      <c r="B70" s="62" t="s">
        <v>88</v>
      </c>
      <c r="C70" s="62"/>
      <c r="D70" s="62"/>
      <c r="E70" s="62"/>
      <c r="F70" s="62"/>
      <c r="G70" s="62"/>
      <c r="H70" s="62"/>
      <c r="I70" s="62"/>
      <c r="J70" s="28"/>
      <c r="K70" s="28"/>
      <c r="L70" s="28"/>
      <c r="M70" s="106"/>
      <c r="N70" s="208"/>
      <c r="O70" s="107"/>
    </row>
    <row r="71" spans="1:15" ht="18" customHeight="1">
      <c r="A71" s="64" t="s">
        <v>40</v>
      </c>
      <c r="B71" s="228" t="s">
        <v>87</v>
      </c>
      <c r="C71" s="306" t="s">
        <v>122</v>
      </c>
      <c r="D71" s="307"/>
      <c r="E71" s="307"/>
      <c r="F71" s="307"/>
      <c r="G71" s="307"/>
      <c r="H71" s="307"/>
      <c r="I71" s="308"/>
      <c r="J71" s="309"/>
      <c r="K71" s="310"/>
      <c r="L71" s="113" t="s">
        <v>155</v>
      </c>
      <c r="M71" s="98"/>
      <c r="N71" s="215">
        <f>J71*M71</f>
        <v>0</v>
      </c>
      <c r="O71" s="116"/>
    </row>
    <row r="72" spans="1:15" ht="18" customHeight="1">
      <c r="A72" s="65" t="s">
        <v>41</v>
      </c>
      <c r="B72" s="24" t="s">
        <v>71</v>
      </c>
      <c r="C72" s="311" t="s">
        <v>123</v>
      </c>
      <c r="D72" s="312"/>
      <c r="E72" s="312"/>
      <c r="F72" s="312"/>
      <c r="G72" s="312"/>
      <c r="H72" s="312"/>
      <c r="I72" s="313"/>
      <c r="J72" s="314"/>
      <c r="K72" s="315"/>
      <c r="L72" s="111" t="s">
        <v>28</v>
      </c>
      <c r="M72" s="83"/>
      <c r="N72" s="215">
        <f t="shared" ref="N72:N81" si="8">J72*M72</f>
        <v>0</v>
      </c>
      <c r="O72" s="86"/>
    </row>
    <row r="73" spans="1:15" ht="18" customHeight="1">
      <c r="A73" s="65" t="s">
        <v>43</v>
      </c>
      <c r="B73" s="264" t="s">
        <v>42</v>
      </c>
      <c r="C73" s="316" t="s">
        <v>181</v>
      </c>
      <c r="D73" s="312"/>
      <c r="E73" s="312"/>
      <c r="F73" s="312"/>
      <c r="G73" s="312"/>
      <c r="H73" s="312"/>
      <c r="I73" s="313"/>
      <c r="J73" s="314"/>
      <c r="K73" s="315"/>
      <c r="L73" s="111" t="s">
        <v>28</v>
      </c>
      <c r="M73" s="83"/>
      <c r="N73" s="237">
        <f t="shared" si="8"/>
        <v>0</v>
      </c>
      <c r="O73" s="86"/>
    </row>
    <row r="74" spans="1:15" ht="18" customHeight="1">
      <c r="A74" s="65" t="s">
        <v>46</v>
      </c>
      <c r="B74" s="265"/>
      <c r="C74" s="316" t="s">
        <v>182</v>
      </c>
      <c r="D74" s="312"/>
      <c r="E74" s="312"/>
      <c r="F74" s="312"/>
      <c r="G74" s="312"/>
      <c r="H74" s="312"/>
      <c r="I74" s="313"/>
      <c r="J74" s="314">
        <v>17</v>
      </c>
      <c r="K74" s="315"/>
      <c r="L74" s="111" t="s">
        <v>28</v>
      </c>
      <c r="M74" s="83">
        <v>800</v>
      </c>
      <c r="N74" s="202">
        <f t="shared" si="8"/>
        <v>13600</v>
      </c>
      <c r="O74" s="86"/>
    </row>
    <row r="75" spans="1:15" ht="18" customHeight="1">
      <c r="A75" s="65" t="s">
        <v>47</v>
      </c>
      <c r="B75" s="265"/>
      <c r="C75" s="316" t="s">
        <v>183</v>
      </c>
      <c r="D75" s="312"/>
      <c r="E75" s="312"/>
      <c r="F75" s="312"/>
      <c r="G75" s="312"/>
      <c r="H75" s="312"/>
      <c r="I75" s="313"/>
      <c r="J75" s="314">
        <v>4</v>
      </c>
      <c r="K75" s="315"/>
      <c r="L75" s="111" t="s">
        <v>28</v>
      </c>
      <c r="M75" s="83">
        <v>800</v>
      </c>
      <c r="N75" s="202">
        <f t="shared" si="8"/>
        <v>3200</v>
      </c>
      <c r="O75" s="86"/>
    </row>
    <row r="76" spans="1:15" ht="18" customHeight="1">
      <c r="A76" s="65" t="s">
        <v>48</v>
      </c>
      <c r="B76" s="266"/>
      <c r="C76" s="316" t="s">
        <v>185</v>
      </c>
      <c r="D76" s="312"/>
      <c r="E76" s="312"/>
      <c r="F76" s="312"/>
      <c r="G76" s="312"/>
      <c r="H76" s="312"/>
      <c r="I76" s="313"/>
      <c r="J76" s="314">
        <v>1</v>
      </c>
      <c r="K76" s="315"/>
      <c r="L76" s="170" t="s">
        <v>184</v>
      </c>
      <c r="M76" s="171">
        <f>(N74)*6%</f>
        <v>816</v>
      </c>
      <c r="N76" s="202">
        <f t="shared" si="8"/>
        <v>816</v>
      </c>
      <c r="O76" s="172"/>
    </row>
    <row r="77" spans="1:15" ht="18" customHeight="1">
      <c r="A77" s="65" t="s">
        <v>50</v>
      </c>
      <c r="B77" s="24" t="s">
        <v>49</v>
      </c>
      <c r="C77" s="311"/>
      <c r="D77" s="312"/>
      <c r="E77" s="312"/>
      <c r="F77" s="312"/>
      <c r="G77" s="312"/>
      <c r="H77" s="312"/>
      <c r="I77" s="313"/>
      <c r="J77" s="314"/>
      <c r="K77" s="315"/>
      <c r="L77" s="111" t="s">
        <v>45</v>
      </c>
      <c r="M77" s="83"/>
      <c r="N77" s="215">
        <f t="shared" si="8"/>
        <v>0</v>
      </c>
      <c r="O77" s="86"/>
    </row>
    <row r="78" spans="1:15" ht="18" customHeight="1">
      <c r="A78" s="65" t="s">
        <v>53</v>
      </c>
      <c r="B78" s="24" t="s">
        <v>51</v>
      </c>
      <c r="C78" s="311"/>
      <c r="D78" s="312"/>
      <c r="E78" s="312"/>
      <c r="F78" s="312"/>
      <c r="G78" s="312"/>
      <c r="H78" s="312"/>
      <c r="I78" s="313"/>
      <c r="J78" s="314"/>
      <c r="K78" s="315"/>
      <c r="L78" s="111" t="s">
        <v>52</v>
      </c>
      <c r="M78" s="83"/>
      <c r="N78" s="215">
        <f t="shared" si="8"/>
        <v>0</v>
      </c>
      <c r="O78" s="86"/>
    </row>
    <row r="79" spans="1:15" ht="18" customHeight="1">
      <c r="A79" s="65" t="s">
        <v>55</v>
      </c>
      <c r="B79" s="24" t="s">
        <v>54</v>
      </c>
      <c r="C79" s="311"/>
      <c r="D79" s="312"/>
      <c r="E79" s="312"/>
      <c r="F79" s="312"/>
      <c r="G79" s="312"/>
      <c r="H79" s="312"/>
      <c r="I79" s="313"/>
      <c r="J79" s="314"/>
      <c r="K79" s="315"/>
      <c r="L79" s="111" t="s">
        <v>52</v>
      </c>
      <c r="M79" s="83"/>
      <c r="N79" s="215">
        <f t="shared" si="8"/>
        <v>0</v>
      </c>
      <c r="O79" s="86"/>
    </row>
    <row r="80" spans="1:15" ht="18" customHeight="1">
      <c r="A80" s="65" t="s">
        <v>56</v>
      </c>
      <c r="B80" s="24" t="s">
        <v>44</v>
      </c>
      <c r="C80" s="311"/>
      <c r="D80" s="312"/>
      <c r="E80" s="312"/>
      <c r="F80" s="312"/>
      <c r="G80" s="312"/>
      <c r="H80" s="312"/>
      <c r="I80" s="313"/>
      <c r="J80" s="314"/>
      <c r="K80" s="315"/>
      <c r="L80" s="111" t="s">
        <v>45</v>
      </c>
      <c r="M80" s="83"/>
      <c r="N80" s="215">
        <f t="shared" si="8"/>
        <v>0</v>
      </c>
      <c r="O80" s="86"/>
    </row>
    <row r="81" spans="1:15" ht="18" customHeight="1">
      <c r="A81" s="66" t="s">
        <v>89</v>
      </c>
      <c r="B81" s="33" t="s">
        <v>72</v>
      </c>
      <c r="C81" s="346"/>
      <c r="D81" s="347"/>
      <c r="E81" s="347"/>
      <c r="F81" s="347"/>
      <c r="G81" s="347"/>
      <c r="H81" s="347"/>
      <c r="I81" s="348"/>
      <c r="J81" s="349"/>
      <c r="K81" s="350"/>
      <c r="L81" s="112" t="s">
        <v>83</v>
      </c>
      <c r="M81" s="117"/>
      <c r="N81" s="205">
        <f t="shared" si="8"/>
        <v>0</v>
      </c>
      <c r="O81" s="118"/>
    </row>
    <row r="82" spans="1:15" ht="18" customHeight="1" thickBot="1">
      <c r="A82" s="59" t="s">
        <v>108</v>
      </c>
      <c r="B82" s="60"/>
      <c r="C82" s="60"/>
      <c r="D82" s="60"/>
      <c r="E82" s="60"/>
      <c r="F82" s="60"/>
      <c r="G82" s="60"/>
      <c r="H82" s="60"/>
      <c r="I82" s="60"/>
      <c r="J82" s="26"/>
      <c r="K82" s="26"/>
      <c r="L82" s="26"/>
      <c r="M82" s="102"/>
      <c r="N82" s="206">
        <f>SUM(N71:N81)</f>
        <v>17616</v>
      </c>
      <c r="O82" s="103"/>
    </row>
    <row r="83" spans="1:15" ht="18" customHeight="1">
      <c r="A83" s="27" t="s">
        <v>148</v>
      </c>
      <c r="B83" s="221" t="s">
        <v>78</v>
      </c>
      <c r="C83" s="282" t="s">
        <v>75</v>
      </c>
      <c r="D83" s="268"/>
      <c r="E83" s="268"/>
      <c r="F83" s="268"/>
      <c r="G83" s="268"/>
      <c r="H83" s="268"/>
      <c r="I83" s="268"/>
      <c r="J83" s="221" t="s">
        <v>57</v>
      </c>
      <c r="K83" s="221" t="s">
        <v>58</v>
      </c>
      <c r="L83" s="222" t="s">
        <v>151</v>
      </c>
      <c r="M83" s="104" t="s">
        <v>94</v>
      </c>
      <c r="N83" s="207" t="s">
        <v>22</v>
      </c>
      <c r="O83" s="105" t="s">
        <v>0</v>
      </c>
    </row>
    <row r="84" spans="1:15" ht="18" customHeight="1">
      <c r="A84" s="55" t="s">
        <v>124</v>
      </c>
      <c r="B84" s="56" t="s">
        <v>146</v>
      </c>
      <c r="C84" s="56"/>
      <c r="D84" s="56"/>
      <c r="E84" s="56"/>
      <c r="F84" s="56"/>
      <c r="G84" s="56"/>
      <c r="H84" s="56"/>
      <c r="I84" s="56"/>
      <c r="J84" s="232"/>
      <c r="K84" s="232"/>
      <c r="L84" s="232"/>
      <c r="M84" s="95"/>
      <c r="N84" s="201"/>
      <c r="O84" s="96"/>
    </row>
    <row r="85" spans="1:15" ht="18" customHeight="1">
      <c r="A85" s="173" t="s">
        <v>59</v>
      </c>
      <c r="B85" s="37" t="s">
        <v>125</v>
      </c>
      <c r="C85" s="351" t="s">
        <v>187</v>
      </c>
      <c r="D85" s="344"/>
      <c r="E85" s="344"/>
      <c r="F85" s="344"/>
      <c r="G85" s="344"/>
      <c r="H85" s="344"/>
      <c r="I85" s="344"/>
      <c r="J85" s="223"/>
      <c r="K85" s="223">
        <v>1</v>
      </c>
      <c r="L85" s="235" t="s">
        <v>19</v>
      </c>
      <c r="M85" s="151"/>
      <c r="N85" s="236">
        <f>J85*K85*M85</f>
        <v>0</v>
      </c>
      <c r="O85" s="152"/>
    </row>
    <row r="86" spans="1:15" ht="18" customHeight="1">
      <c r="A86" s="173" t="s">
        <v>60</v>
      </c>
      <c r="B86" s="37" t="s">
        <v>92</v>
      </c>
      <c r="C86" s="344"/>
      <c r="D86" s="344"/>
      <c r="E86" s="344"/>
      <c r="F86" s="344"/>
      <c r="G86" s="344"/>
      <c r="H86" s="344"/>
      <c r="I86" s="344"/>
      <c r="J86" s="223"/>
      <c r="K86" s="223"/>
      <c r="L86" s="235" t="s">
        <v>19</v>
      </c>
      <c r="M86" s="151"/>
      <c r="N86" s="236">
        <f t="shared" ref="N86:N88" si="9">J86*K86*M86</f>
        <v>0</v>
      </c>
      <c r="O86" s="152"/>
    </row>
    <row r="87" spans="1:15" ht="18" customHeight="1">
      <c r="A87" s="173" t="s">
        <v>84</v>
      </c>
      <c r="B87" s="37" t="s">
        <v>90</v>
      </c>
      <c r="C87" s="344"/>
      <c r="D87" s="344"/>
      <c r="E87" s="344"/>
      <c r="F87" s="344"/>
      <c r="G87" s="344"/>
      <c r="H87" s="344"/>
      <c r="I87" s="344"/>
      <c r="J87" s="223"/>
      <c r="K87" s="223"/>
      <c r="L87" s="235" t="s">
        <v>19</v>
      </c>
      <c r="M87" s="151"/>
      <c r="N87" s="236">
        <f t="shared" si="9"/>
        <v>0</v>
      </c>
      <c r="O87" s="152"/>
    </row>
    <row r="88" spans="1:15" ht="18" customHeight="1">
      <c r="A88" s="173" t="s">
        <v>91</v>
      </c>
      <c r="B88" s="37" t="s">
        <v>73</v>
      </c>
      <c r="C88" s="345" t="s">
        <v>188</v>
      </c>
      <c r="D88" s="344"/>
      <c r="E88" s="344"/>
      <c r="F88" s="344"/>
      <c r="G88" s="344"/>
      <c r="H88" s="344"/>
      <c r="I88" s="344"/>
      <c r="J88" s="223"/>
      <c r="K88" s="223">
        <v>1</v>
      </c>
      <c r="L88" s="235" t="s">
        <v>19</v>
      </c>
      <c r="M88" s="151"/>
      <c r="N88" s="236">
        <f t="shared" si="9"/>
        <v>0</v>
      </c>
      <c r="O88" s="152"/>
    </row>
    <row r="89" spans="1:15" ht="18" customHeight="1">
      <c r="A89" s="61" t="s">
        <v>108</v>
      </c>
      <c r="B89" s="62"/>
      <c r="C89" s="62"/>
      <c r="D89" s="62"/>
      <c r="E89" s="62"/>
      <c r="F89" s="62"/>
      <c r="G89" s="62"/>
      <c r="H89" s="62"/>
      <c r="I89" s="62"/>
      <c r="J89" s="28"/>
      <c r="K89" s="28"/>
      <c r="L89" s="28"/>
      <c r="M89" s="106"/>
      <c r="N89" s="208">
        <f>SUM(N85:N88)</f>
        <v>0</v>
      </c>
      <c r="O89" s="107"/>
    </row>
    <row r="90" spans="1:15" ht="18" customHeight="1" thickBot="1">
      <c r="A90" s="67" t="s">
        <v>126</v>
      </c>
      <c r="B90" s="68"/>
      <c r="C90" s="68"/>
      <c r="D90" s="68"/>
      <c r="E90" s="68"/>
      <c r="F90" s="68"/>
      <c r="G90" s="68"/>
      <c r="H90" s="68"/>
      <c r="I90" s="68"/>
      <c r="J90" s="35"/>
      <c r="K90" s="35"/>
      <c r="L90" s="35"/>
      <c r="M90" s="119"/>
      <c r="N90" s="216">
        <f>SUM(N34,N45,N68,N82,N89)</f>
        <v>30486</v>
      </c>
      <c r="O90" s="120"/>
    </row>
    <row r="91" spans="1:15" ht="18" customHeight="1">
      <c r="A91" s="27" t="s">
        <v>148</v>
      </c>
      <c r="B91" s="221" t="s">
        <v>78</v>
      </c>
      <c r="C91" s="282" t="s">
        <v>75</v>
      </c>
      <c r="D91" s="268"/>
      <c r="E91" s="268"/>
      <c r="F91" s="268"/>
      <c r="G91" s="268"/>
      <c r="H91" s="268"/>
      <c r="I91" s="268"/>
      <c r="J91" s="305" t="s">
        <v>76</v>
      </c>
      <c r="K91" s="282"/>
      <c r="L91" s="222" t="s">
        <v>151</v>
      </c>
      <c r="M91" s="104" t="s">
        <v>94</v>
      </c>
      <c r="N91" s="207" t="s">
        <v>22</v>
      </c>
      <c r="O91" s="105" t="s">
        <v>0</v>
      </c>
    </row>
    <row r="92" spans="1:15" ht="18" customHeight="1">
      <c r="A92" s="36" t="s">
        <v>127</v>
      </c>
      <c r="B92" s="56" t="s">
        <v>61</v>
      </c>
      <c r="C92" s="56"/>
      <c r="D92" s="56"/>
      <c r="E92" s="56"/>
      <c r="F92" s="56"/>
      <c r="G92" s="56"/>
      <c r="H92" s="56"/>
      <c r="I92" s="56"/>
      <c r="J92" s="232"/>
      <c r="K92" s="232"/>
      <c r="L92" s="232"/>
      <c r="M92" s="95"/>
      <c r="N92" s="201"/>
      <c r="O92" s="96"/>
    </row>
    <row r="93" spans="1:15" ht="18" customHeight="1">
      <c r="A93" s="2" t="s">
        <v>62</v>
      </c>
      <c r="B93" s="37" t="s">
        <v>61</v>
      </c>
      <c r="C93" s="332" t="s">
        <v>128</v>
      </c>
      <c r="D93" s="333"/>
      <c r="E93" s="333"/>
      <c r="F93" s="333"/>
      <c r="G93" s="333"/>
      <c r="H93" s="333"/>
      <c r="I93" s="334"/>
      <c r="J93" s="329">
        <f>N90</f>
        <v>30486</v>
      </c>
      <c r="K93" s="330"/>
      <c r="L93" s="121"/>
      <c r="M93" s="122">
        <v>0.08</v>
      </c>
      <c r="N93" s="205">
        <f>J93*M93</f>
        <v>2438.88</v>
      </c>
      <c r="O93" s="123"/>
    </row>
    <row r="94" spans="1:15" ht="18" customHeight="1" thickBot="1">
      <c r="A94" s="69" t="s">
        <v>108</v>
      </c>
      <c r="B94" s="70"/>
      <c r="C94" s="70"/>
      <c r="D94" s="70"/>
      <c r="E94" s="70"/>
      <c r="F94" s="70"/>
      <c r="G94" s="70"/>
      <c r="H94" s="70"/>
      <c r="I94" s="70"/>
      <c r="J94" s="38"/>
      <c r="K94" s="38"/>
      <c r="L94" s="38"/>
      <c r="M94" s="124"/>
      <c r="N94" s="217">
        <f>SUM(N93:N93)</f>
        <v>2438.88</v>
      </c>
      <c r="O94" s="125"/>
    </row>
    <row r="95" spans="1:15" ht="18" customHeight="1">
      <c r="A95" s="27" t="s">
        <v>148</v>
      </c>
      <c r="B95" s="221" t="s">
        <v>78</v>
      </c>
      <c r="C95" s="282" t="s">
        <v>75</v>
      </c>
      <c r="D95" s="268"/>
      <c r="E95" s="268"/>
      <c r="F95" s="268"/>
      <c r="G95" s="268"/>
      <c r="H95" s="268"/>
      <c r="I95" s="268"/>
      <c r="J95" s="221" t="s">
        <v>57</v>
      </c>
      <c r="K95" s="221" t="s">
        <v>58</v>
      </c>
      <c r="L95" s="222" t="s">
        <v>151</v>
      </c>
      <c r="M95" s="104" t="s">
        <v>94</v>
      </c>
      <c r="N95" s="207" t="s">
        <v>22</v>
      </c>
      <c r="O95" s="105" t="s">
        <v>0</v>
      </c>
    </row>
    <row r="96" spans="1:15" ht="18" customHeight="1">
      <c r="A96" s="36" t="s">
        <v>129</v>
      </c>
      <c r="B96" s="56" t="s">
        <v>130</v>
      </c>
      <c r="C96" s="56"/>
      <c r="D96" s="56"/>
      <c r="E96" s="56"/>
      <c r="F96" s="56"/>
      <c r="G96" s="56"/>
      <c r="H96" s="56"/>
      <c r="I96" s="56"/>
      <c r="J96" s="232"/>
      <c r="K96" s="232"/>
      <c r="L96" s="232"/>
      <c r="M96" s="95"/>
      <c r="N96" s="201"/>
      <c r="O96" s="96"/>
    </row>
    <row r="97" spans="1:15" ht="18" customHeight="1">
      <c r="A97" s="2" t="s">
        <v>63</v>
      </c>
      <c r="B97" s="37" t="s">
        <v>131</v>
      </c>
      <c r="C97" s="332" t="s">
        <v>64</v>
      </c>
      <c r="D97" s="333"/>
      <c r="E97" s="333"/>
      <c r="F97" s="333"/>
      <c r="G97" s="333"/>
      <c r="H97" s="333"/>
      <c r="I97" s="334"/>
      <c r="J97" s="223">
        <v>0</v>
      </c>
      <c r="K97" s="223">
        <v>0</v>
      </c>
      <c r="L97" s="121" t="s">
        <v>19</v>
      </c>
      <c r="M97" s="126">
        <v>0</v>
      </c>
      <c r="N97" s="236">
        <f>J97*K97*M97</f>
        <v>0</v>
      </c>
      <c r="O97" s="169" t="s">
        <v>180</v>
      </c>
    </row>
    <row r="98" spans="1:15" ht="18" customHeight="1" thickBot="1">
      <c r="A98" s="69" t="s">
        <v>108</v>
      </c>
      <c r="B98" s="70"/>
      <c r="C98" s="70"/>
      <c r="D98" s="70"/>
      <c r="E98" s="70"/>
      <c r="F98" s="70"/>
      <c r="G98" s="70"/>
      <c r="H98" s="70"/>
      <c r="I98" s="70"/>
      <c r="J98" s="38"/>
      <c r="K98" s="38"/>
      <c r="L98" s="38"/>
      <c r="M98" s="124"/>
      <c r="N98" s="217">
        <f>SUM(N97:N97)</f>
        <v>0</v>
      </c>
      <c r="O98" s="125"/>
    </row>
    <row r="99" spans="1:15" ht="18" customHeight="1">
      <c r="A99" s="27" t="s">
        <v>148</v>
      </c>
      <c r="B99" s="221" t="s">
        <v>78</v>
      </c>
      <c r="C99" s="305" t="s">
        <v>75</v>
      </c>
      <c r="D99" s="335"/>
      <c r="E99" s="335"/>
      <c r="F99" s="335"/>
      <c r="G99" s="282"/>
      <c r="H99" s="221" t="s">
        <v>132</v>
      </c>
      <c r="I99" s="221" t="s">
        <v>133</v>
      </c>
      <c r="J99" s="305" t="s">
        <v>57</v>
      </c>
      <c r="K99" s="282"/>
      <c r="L99" s="222" t="s">
        <v>151</v>
      </c>
      <c r="M99" s="104" t="s">
        <v>94</v>
      </c>
      <c r="N99" s="207" t="s">
        <v>22</v>
      </c>
      <c r="O99" s="105" t="s">
        <v>0</v>
      </c>
    </row>
    <row r="100" spans="1:15" ht="18" customHeight="1">
      <c r="A100" s="55" t="s">
        <v>65</v>
      </c>
      <c r="B100" s="56" t="s">
        <v>66</v>
      </c>
      <c r="C100" s="56"/>
      <c r="D100" s="56"/>
      <c r="E100" s="56"/>
      <c r="F100" s="56"/>
      <c r="G100" s="56"/>
      <c r="H100" s="56"/>
      <c r="I100" s="56"/>
      <c r="J100" s="232"/>
      <c r="K100" s="232"/>
      <c r="L100" s="232"/>
      <c r="M100" s="95"/>
      <c r="N100" s="201"/>
      <c r="O100" s="96"/>
    </row>
    <row r="101" spans="1:15" ht="18" customHeight="1">
      <c r="A101" s="226" t="s">
        <v>67</v>
      </c>
      <c r="B101" s="40" t="s">
        <v>134</v>
      </c>
      <c r="C101" s="336" t="s">
        <v>173</v>
      </c>
      <c r="D101" s="337"/>
      <c r="E101" s="337"/>
      <c r="F101" s="337"/>
      <c r="G101" s="337"/>
      <c r="H101" s="63" t="s">
        <v>158</v>
      </c>
      <c r="I101" s="63" t="s">
        <v>159</v>
      </c>
      <c r="J101" s="338">
        <v>0</v>
      </c>
      <c r="K101" s="338"/>
      <c r="L101" s="81" t="s">
        <v>77</v>
      </c>
      <c r="M101" s="115">
        <v>0</v>
      </c>
      <c r="N101" s="242">
        <f>J101*M101</f>
        <v>0</v>
      </c>
      <c r="O101" s="116" t="s">
        <v>163</v>
      </c>
    </row>
    <row r="102" spans="1:15" ht="18" customHeight="1">
      <c r="A102" s="227" t="s">
        <v>136</v>
      </c>
      <c r="B102" s="34" t="s">
        <v>137</v>
      </c>
      <c r="C102" s="324" t="s">
        <v>135</v>
      </c>
      <c r="D102" s="324"/>
      <c r="E102" s="324"/>
      <c r="F102" s="324"/>
      <c r="G102" s="324"/>
      <c r="H102" s="58"/>
      <c r="I102" s="58"/>
      <c r="J102" s="331"/>
      <c r="K102" s="331"/>
      <c r="L102" s="82" t="s">
        <v>77</v>
      </c>
      <c r="M102" s="83"/>
      <c r="N102" s="197">
        <f t="shared" ref="N102:N104" si="10">J102*M102</f>
        <v>0</v>
      </c>
      <c r="O102" s="86"/>
    </row>
    <row r="103" spans="1:15" ht="18" customHeight="1">
      <c r="A103" s="227" t="s">
        <v>138</v>
      </c>
      <c r="B103" s="34" t="s">
        <v>139</v>
      </c>
      <c r="C103" s="324" t="s">
        <v>135</v>
      </c>
      <c r="D103" s="324"/>
      <c r="E103" s="324"/>
      <c r="F103" s="324"/>
      <c r="G103" s="324"/>
      <c r="H103" s="58"/>
      <c r="I103" s="58"/>
      <c r="J103" s="331"/>
      <c r="K103" s="331"/>
      <c r="L103" s="82" t="s">
        <v>77</v>
      </c>
      <c r="M103" s="83"/>
      <c r="N103" s="197">
        <f t="shared" si="10"/>
        <v>0</v>
      </c>
      <c r="O103" s="86"/>
    </row>
    <row r="104" spans="1:15" ht="18" customHeight="1">
      <c r="A104" s="227" t="s">
        <v>140</v>
      </c>
      <c r="B104" s="34" t="s">
        <v>141</v>
      </c>
      <c r="C104" s="324" t="s">
        <v>135</v>
      </c>
      <c r="D104" s="324"/>
      <c r="E104" s="324"/>
      <c r="F104" s="324"/>
      <c r="G104" s="324"/>
      <c r="H104" s="58"/>
      <c r="I104" s="58"/>
      <c r="J104" s="331"/>
      <c r="K104" s="331"/>
      <c r="L104" s="82" t="s">
        <v>77</v>
      </c>
      <c r="M104" s="83"/>
      <c r="N104" s="197">
        <f t="shared" si="10"/>
        <v>0</v>
      </c>
      <c r="O104" s="86"/>
    </row>
    <row r="105" spans="1:15" ht="18" customHeight="1">
      <c r="A105" s="230"/>
      <c r="B105" s="41" t="s">
        <v>61</v>
      </c>
      <c r="C105" s="343" t="s">
        <v>142</v>
      </c>
      <c r="D105" s="343"/>
      <c r="E105" s="343"/>
      <c r="F105" s="343"/>
      <c r="G105" s="343"/>
      <c r="H105" s="343"/>
      <c r="I105" s="343"/>
      <c r="J105" s="343"/>
      <c r="K105" s="343"/>
      <c r="L105" s="343"/>
      <c r="M105" s="127">
        <v>0.03</v>
      </c>
      <c r="N105" s="240">
        <f>SUM(N101,N104)*M105</f>
        <v>0</v>
      </c>
      <c r="O105" s="101"/>
    </row>
    <row r="106" spans="1:15" ht="18" customHeight="1" thickBot="1">
      <c r="A106" s="69" t="s">
        <v>108</v>
      </c>
      <c r="B106" s="70"/>
      <c r="C106" s="70"/>
      <c r="D106" s="70"/>
      <c r="E106" s="70"/>
      <c r="F106" s="70"/>
      <c r="G106" s="70"/>
      <c r="H106" s="70"/>
      <c r="I106" s="70"/>
      <c r="J106" s="38"/>
      <c r="K106" s="38"/>
      <c r="L106" s="38"/>
      <c r="M106" s="124"/>
      <c r="N106" s="217">
        <f>SUM(N101:N105)</f>
        <v>0</v>
      </c>
      <c r="O106" s="125"/>
    </row>
    <row r="107" spans="1:15" ht="18" customHeight="1">
      <c r="A107" s="27" t="s">
        <v>148</v>
      </c>
      <c r="B107" s="221" t="s">
        <v>78</v>
      </c>
      <c r="C107" s="282" t="s">
        <v>75</v>
      </c>
      <c r="D107" s="268"/>
      <c r="E107" s="268"/>
      <c r="F107" s="268"/>
      <c r="G107" s="268"/>
      <c r="H107" s="268"/>
      <c r="I107" s="268"/>
      <c r="J107" s="305" t="s">
        <v>76</v>
      </c>
      <c r="K107" s="282"/>
      <c r="L107" s="222" t="s">
        <v>151</v>
      </c>
      <c r="M107" s="104" t="s">
        <v>94</v>
      </c>
      <c r="N107" s="207" t="s">
        <v>22</v>
      </c>
      <c r="O107" s="105" t="s">
        <v>0</v>
      </c>
    </row>
    <row r="108" spans="1:15" ht="18" customHeight="1">
      <c r="A108" s="36" t="s">
        <v>68</v>
      </c>
      <c r="B108" s="56" t="s">
        <v>69</v>
      </c>
      <c r="C108" s="56"/>
      <c r="D108" s="56"/>
      <c r="E108" s="56"/>
      <c r="F108" s="56"/>
      <c r="G108" s="56"/>
      <c r="H108" s="56"/>
      <c r="I108" s="56"/>
      <c r="J108" s="232"/>
      <c r="K108" s="232"/>
      <c r="L108" s="232"/>
      <c r="M108" s="95"/>
      <c r="N108" s="201"/>
      <c r="O108" s="96"/>
    </row>
    <row r="109" spans="1:15" ht="18" customHeight="1">
      <c r="A109" s="2" t="s">
        <v>70</v>
      </c>
      <c r="B109" s="37" t="s">
        <v>69</v>
      </c>
      <c r="C109" s="326"/>
      <c r="D109" s="327"/>
      <c r="E109" s="327"/>
      <c r="F109" s="327"/>
      <c r="G109" s="327"/>
      <c r="H109" s="327"/>
      <c r="I109" s="328"/>
      <c r="J109" s="329">
        <f>SUM(N90,N94,N98,N106)</f>
        <v>32924.879999999997</v>
      </c>
      <c r="K109" s="330"/>
      <c r="L109" s="121"/>
      <c r="M109" s="122">
        <v>0.06</v>
      </c>
      <c r="N109" s="205">
        <f>J109*M109</f>
        <v>1975.4927999999998</v>
      </c>
      <c r="O109" s="123"/>
    </row>
    <row r="110" spans="1:15" ht="18" customHeight="1">
      <c r="A110" s="67" t="s">
        <v>108</v>
      </c>
      <c r="B110" s="68"/>
      <c r="C110" s="68"/>
      <c r="D110" s="68"/>
      <c r="E110" s="68"/>
      <c r="F110" s="68"/>
      <c r="G110" s="68"/>
      <c r="H110" s="68"/>
      <c r="I110" s="68"/>
      <c r="J110" s="35"/>
      <c r="K110" s="35"/>
      <c r="L110" s="35"/>
      <c r="M110" s="119"/>
      <c r="N110" s="216">
        <f>SUM(N109,J109)</f>
        <v>34900.372799999997</v>
      </c>
      <c r="O110" s="120"/>
    </row>
    <row r="111" spans="1:15" ht="18" customHeight="1" thickBot="1">
      <c r="A111" s="53"/>
      <c r="B111" s="54" t="s">
        <v>145</v>
      </c>
      <c r="C111" s="54"/>
      <c r="D111" s="54"/>
      <c r="E111" s="54"/>
      <c r="F111" s="54"/>
      <c r="G111" s="54"/>
      <c r="H111" s="54"/>
      <c r="I111" s="54"/>
      <c r="J111" s="19"/>
      <c r="K111" s="19"/>
      <c r="L111" s="19"/>
      <c r="M111" s="128"/>
      <c r="N111" s="219"/>
      <c r="O111" s="129"/>
    </row>
    <row r="112" spans="1:15" ht="18" customHeight="1"/>
    <row r="113" ht="18" customHeight="1"/>
  </sheetData>
  <mergeCells count="118">
    <mergeCell ref="C109:I109"/>
    <mergeCell ref="J109:K109"/>
    <mergeCell ref="C103:G103"/>
    <mergeCell ref="J103:K103"/>
    <mergeCell ref="C104:G104"/>
    <mergeCell ref="J104:K104"/>
    <mergeCell ref="C105:L105"/>
    <mergeCell ref="C107:I107"/>
    <mergeCell ref="J107:K107"/>
    <mergeCell ref="C97:I97"/>
    <mergeCell ref="C99:G99"/>
    <mergeCell ref="J99:K99"/>
    <mergeCell ref="C101:G101"/>
    <mergeCell ref="J101:K101"/>
    <mergeCell ref="C102:G102"/>
    <mergeCell ref="J102:K102"/>
    <mergeCell ref="C88:I88"/>
    <mergeCell ref="C91:I91"/>
    <mergeCell ref="J91:K91"/>
    <mergeCell ref="C93:I93"/>
    <mergeCell ref="J93:K93"/>
    <mergeCell ref="C95:I95"/>
    <mergeCell ref="C83:I83"/>
    <mergeCell ref="C85:I85"/>
    <mergeCell ref="C86:I86"/>
    <mergeCell ref="C87:I87"/>
    <mergeCell ref="C78:I78"/>
    <mergeCell ref="J78:K78"/>
    <mergeCell ref="C79:I79"/>
    <mergeCell ref="J79:K79"/>
    <mergeCell ref="C80:I80"/>
    <mergeCell ref="J80:K80"/>
    <mergeCell ref="C77:I77"/>
    <mergeCell ref="J77:K77"/>
    <mergeCell ref="J69:K69"/>
    <mergeCell ref="C71:I71"/>
    <mergeCell ref="J71:K71"/>
    <mergeCell ref="C72:I72"/>
    <mergeCell ref="J72:K72"/>
    <mergeCell ref="C81:I81"/>
    <mergeCell ref="J81:K81"/>
    <mergeCell ref="B73:B76"/>
    <mergeCell ref="C73:I73"/>
    <mergeCell ref="J73:K73"/>
    <mergeCell ref="C74:I74"/>
    <mergeCell ref="J74:K74"/>
    <mergeCell ref="A65:A67"/>
    <mergeCell ref="B65:B67"/>
    <mergeCell ref="C65:G65"/>
    <mergeCell ref="C66:G66"/>
    <mergeCell ref="C67:G67"/>
    <mergeCell ref="C69:I69"/>
    <mergeCell ref="C75:I75"/>
    <mergeCell ref="J75:K75"/>
    <mergeCell ref="C76:I76"/>
    <mergeCell ref="J76:K76"/>
    <mergeCell ref="A60:A64"/>
    <mergeCell ref="B60:B64"/>
    <mergeCell ref="C60:I60"/>
    <mergeCell ref="C61:I61"/>
    <mergeCell ref="C62:I62"/>
    <mergeCell ref="C63:I63"/>
    <mergeCell ref="C64:I64"/>
    <mergeCell ref="A53:A59"/>
    <mergeCell ref="B53:B59"/>
    <mergeCell ref="C53:I53"/>
    <mergeCell ref="C54:I54"/>
    <mergeCell ref="C55:I55"/>
    <mergeCell ref="C56:I56"/>
    <mergeCell ref="C57:I57"/>
    <mergeCell ref="C58:I58"/>
    <mergeCell ref="C59:I59"/>
    <mergeCell ref="C35:I35"/>
    <mergeCell ref="C46:I46"/>
    <mergeCell ref="A48:A52"/>
    <mergeCell ref="B48:B52"/>
    <mergeCell ref="C48:I48"/>
    <mergeCell ref="C49:I49"/>
    <mergeCell ref="C50:I50"/>
    <mergeCell ref="C51:I51"/>
    <mergeCell ref="C52:I52"/>
    <mergeCell ref="C27:I27"/>
    <mergeCell ref="A28:A33"/>
    <mergeCell ref="C28:I28"/>
    <mergeCell ref="C29:I29"/>
    <mergeCell ref="C30:I30"/>
    <mergeCell ref="C31:I31"/>
    <mergeCell ref="C32:I32"/>
    <mergeCell ref="C33:I33"/>
    <mergeCell ref="A15:A17"/>
    <mergeCell ref="B15:B17"/>
    <mergeCell ref="A20:A21"/>
    <mergeCell ref="B20:B21"/>
    <mergeCell ref="A22:A27"/>
    <mergeCell ref="C22:I22"/>
    <mergeCell ref="C23:I23"/>
    <mergeCell ref="C24:I24"/>
    <mergeCell ref="C25:I25"/>
    <mergeCell ref="C26:I26"/>
    <mergeCell ref="C8:I8"/>
    <mergeCell ref="A10:A14"/>
    <mergeCell ref="B10:B14"/>
    <mergeCell ref="A3:B3"/>
    <mergeCell ref="I3:J3"/>
    <mergeCell ref="L3:M3"/>
    <mergeCell ref="N3:O3"/>
    <mergeCell ref="A4:B4"/>
    <mergeCell ref="L4:M4"/>
    <mergeCell ref="N4:O4"/>
    <mergeCell ref="A1:O1"/>
    <mergeCell ref="A2:B2"/>
    <mergeCell ref="C2:E2"/>
    <mergeCell ref="I2:J2"/>
    <mergeCell ref="L2:M2"/>
    <mergeCell ref="N2:O2"/>
    <mergeCell ref="B6:O6"/>
    <mergeCell ref="A7:L7"/>
    <mergeCell ref="M7:O7"/>
  </mergeCells>
  <phoneticPr fontId="26" type="noConversion"/>
  <dataValidations count="2">
    <dataValidation type="list" allowBlank="1" showInputMessage="1" showErrorMessage="1" sqref="H65:H67 H37:H44 C37:C44 D10:D21 H101:I104 F19:F21 F13:F14 D39:D44 F39:F44">
      <formula1>#REF!</formula1>
    </dataValidation>
    <dataValidation type="list" allowBlank="1" showInputMessage="1" showErrorMessage="1" sqref="C3:E3">
      <formula1>"国内会议,国际会议"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C69E78-062B-4670-AFC8-E59E7C4931B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明细统计</vt:lpstr>
      <vt:lpstr>结算总表</vt:lpstr>
      <vt:lpstr>京津</vt:lpstr>
      <vt:lpstr>华南</vt:lpstr>
      <vt:lpstr>东北</vt:lpstr>
      <vt:lpstr>华中</vt:lpstr>
      <vt:lpstr>华西</vt:lpstr>
      <vt:lpstr>华东</vt:lpstr>
      <vt:lpstr>上海</vt:lpstr>
      <vt:lpstr>华北</vt:lpstr>
      <vt:lpstr>市场部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2017-11-17T05:23:50Z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AdHocReviewCycleID">
    <vt:i4>102965099</vt:i4>
  </property>
  <property fmtid="{D5CDD505-2E9C-101B-9397-08002B2CF9AE}" pid="5" name="_NewReviewCycle">
    <vt:lpwstr/>
  </property>
  <property fmtid="{D5CDD505-2E9C-101B-9397-08002B2CF9AE}" pid="6" name="_ReviewingToolsShownOnce">
    <vt:lpwstr/>
  </property>
</Properties>
</file>