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7" r:id="rId1"/>
    <sheet name="用车明细单" sheetId="9" r:id="rId2"/>
    <sheet name="Sheet1" sheetId="10" r:id="rId3"/>
  </sheets>
  <definedNames>
    <definedName name="_xlnm._FilterDatabase" localSheetId="1" hidden="1">用车明细单!$A$2:$P$2</definedName>
    <definedName name="_xlnm.Print_Area" localSheetId="0">结算单!$A$2:$R$110</definedName>
    <definedName name="_xlnm.Print_Area" localSheetId="1">用车明细单!$A$1:$P$9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<sst xmlns="http://schemas.openxmlformats.org/spreadsheetml/2006/main" count="425" uniqueCount="183">
  <si>
    <r>
      <rPr>
        <b/>
        <sz val="16"/>
        <rFont val="Arial"/>
        <charset val="134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</si>
  <si>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charset val="134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charset val="134"/>
      </rPr>
      <t>:</t>
    </r>
  </si>
  <si>
    <t>康辉集团北京国际会议展览有限公司</t>
  </si>
  <si>
    <r>
      <rPr>
        <sz val="10"/>
        <color indexed="8"/>
        <rFont val="Arial"/>
        <charset val="134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</si>
  <si>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charset val="134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</si>
  <si>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charset val="134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charset val="134"/>
      </rPr>
      <t>:</t>
    </r>
  </si>
  <si>
    <t>王凤雨 15210370021</t>
  </si>
  <si>
    <r>
      <rPr>
        <b/>
        <sz val="10"/>
        <color indexed="8"/>
        <rFont val="Arial"/>
        <charset val="134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</si>
  <si>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charset val="134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charset val="134"/>
      </rPr>
      <t>:</t>
    </r>
  </si>
  <si>
    <t>2025.05.27</t>
  </si>
  <si>
    <r>
      <rPr>
        <b/>
        <sz val="10"/>
        <color indexed="8"/>
        <rFont val="Arial"/>
        <charset val="134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</si>
  <si>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</si>
  <si>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charset val="134"/>
      </rPr>
      <t>:</t>
    </r>
  </si>
  <si>
    <t>关越15652282898</t>
  </si>
  <si>
    <r>
      <rPr>
        <b/>
        <sz val="10"/>
        <color indexed="8"/>
        <rFont val="Arial"/>
        <charset val="134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charset val="134"/>
      </rPr>
      <t>:</t>
    </r>
  </si>
  <si>
    <t>caoyuan@cct.cn</t>
  </si>
  <si>
    <r>
      <rPr>
        <b/>
        <sz val="10"/>
        <color indexed="8"/>
        <rFont val="Arial"/>
        <charset val="134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charset val="134"/>
      </rPr>
      <t>:</t>
    </r>
  </si>
  <si>
    <t>上海、吉林用车</t>
  </si>
  <si>
    <r>
      <rPr>
        <b/>
        <sz val="10"/>
        <color indexed="8"/>
        <rFont val="Arial"/>
        <charset val="134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</si>
  <si>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charset val="134"/>
      </rPr>
      <t>:</t>
    </r>
  </si>
  <si>
    <t>公司直付酒店部分-无需报价</t>
  </si>
  <si>
    <r>
      <rPr>
        <b/>
        <sz val="10"/>
        <rFont val="Arial"/>
        <charset val="134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</si>
  <si>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charset val="134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</si>
  <si>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charset val="134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</si>
  <si>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charset val="134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</si>
  <si>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</si>
  <si>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</si>
  <si>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</si>
  <si>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</si>
  <si>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2"/>
        <color indexed="9"/>
        <rFont val="宋体"/>
        <charset val="134"/>
      </rPr>
      <t>非公司直付酒店部分</t>
    </r>
    <r>
      <rPr>
        <b/>
        <sz val="12"/>
        <color indexed="9"/>
        <rFont val="Arial"/>
        <charset val="134"/>
      </rPr>
      <t>-</t>
    </r>
    <r>
      <rPr>
        <b/>
        <sz val="12"/>
        <color indexed="9"/>
        <rFont val="宋体"/>
        <charset val="134"/>
      </rPr>
      <t>所有报价均为不含税价格（不可抵扣项除外）</t>
    </r>
  </si>
  <si>
    <r>
      <rPr>
        <b/>
        <sz val="10"/>
        <color indexed="8"/>
        <rFont val="Arial"/>
        <charset val="134"/>
      </rPr>
      <t xml:space="preserve">Accommodation </t>
    </r>
    <r>
      <rPr>
        <b/>
        <sz val="10"/>
        <color indexed="8"/>
        <rFont val="宋体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</si>
  <si>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</si>
  <si>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</si>
  <si>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</si>
  <si>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</si>
  <si>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</si>
  <si>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</si>
  <si>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</si>
  <si>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charset val="134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</si>
  <si>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charset val="134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</si>
  <si>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charset val="134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</si>
  <si>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</si>
  <si>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</si>
  <si>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</si>
  <si>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charset val="134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</si>
  <si>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</si>
  <si>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</si>
  <si>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</si>
  <si>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charset val="134"/>
      </rPr>
      <t xml:space="preserve">Uni Variance
</t>
    </r>
    <r>
      <rPr>
        <sz val="10"/>
        <color indexed="8"/>
        <rFont val="宋体"/>
        <charset val="134"/>
      </rPr>
      <t>单价差额</t>
    </r>
  </si>
  <si>
    <r>
      <rPr>
        <sz val="10"/>
        <color indexed="8"/>
        <rFont val="Arial"/>
        <charset val="134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</si>
  <si>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charset val="134"/>
      </rPr>
      <t>Hotel name,star</t>
    </r>
    <r>
      <rPr>
        <b/>
        <sz val="10"/>
        <color indexed="18"/>
        <rFont val="宋体"/>
        <charset val="134"/>
      </rPr>
      <t>酒店名称及星级</t>
    </r>
  </si>
  <si>
    <r>
      <rPr>
        <sz val="10"/>
        <rFont val="Arial"/>
        <charset val="134"/>
      </rPr>
      <t xml:space="preserve">Single </t>
    </r>
    <r>
      <rPr>
        <sz val="10"/>
        <rFont val="宋体"/>
        <charset val="134"/>
      </rPr>
      <t>单人间：含早</t>
    </r>
    <r>
      <rPr>
        <sz val="10"/>
        <rFont val="Arial"/>
        <charset val="134"/>
      </rPr>
      <t xml:space="preserve">  </t>
    </r>
  </si>
  <si>
    <r>
      <rPr>
        <sz val="10"/>
        <color indexed="8"/>
        <rFont val="Arial"/>
        <charset val="134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</si>
  <si>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charset val="134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</si>
  <si>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</si>
  <si>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</si>
  <si>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</si>
  <si>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</si>
  <si>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</si>
  <si>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实际次数</t>
    </r>
  </si>
  <si>
    <r>
      <rPr>
        <sz val="10"/>
        <color indexed="8"/>
        <rFont val="Arial"/>
        <charset val="134"/>
      </rPr>
      <t>Lunch</t>
    </r>
    <r>
      <rPr>
        <sz val="10"/>
        <color indexed="8"/>
        <rFont val="宋体"/>
        <charset val="134"/>
      </rPr>
      <t>午餐：</t>
    </r>
  </si>
  <si>
    <r>
      <rPr>
        <sz val="10"/>
        <color indexed="8"/>
        <rFont val="Arial"/>
        <charset val="134"/>
      </rPr>
      <t>Dinner</t>
    </r>
    <r>
      <rPr>
        <sz val="10"/>
        <color indexed="8"/>
        <rFont val="宋体"/>
        <charset val="134"/>
      </rPr>
      <t>晚餐：</t>
    </r>
  </si>
  <si>
    <r>
      <rPr>
        <b/>
        <sz val="10"/>
        <color indexed="8"/>
        <rFont val="Arial"/>
        <charset val="134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</si>
  <si>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</si>
  <si>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charset val="134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</si>
  <si>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</si>
  <si>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</si>
  <si>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charset val="134"/>
      </rPr>
      <t>Meeting Room</t>
    </r>
    <r>
      <rPr>
        <sz val="10"/>
        <color rgb="FF000000"/>
        <rFont val="宋体"/>
        <charset val="134"/>
      </rPr>
      <t>会场</t>
    </r>
  </si>
  <si>
    <r>
      <rPr>
        <sz val="10"/>
        <color rgb="FF000000"/>
        <rFont val="Arial"/>
        <charset val="134"/>
      </rPr>
      <t>Tea Breaks</t>
    </r>
    <r>
      <rPr>
        <sz val="10"/>
        <color rgb="FF000000"/>
        <rFont val="宋体"/>
        <charset val="134"/>
      </rPr>
      <t>茶歇：酒店单次茶歇</t>
    </r>
  </si>
  <si>
    <t>纸质邀请函</t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</si>
  <si>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</si>
  <si>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</si>
  <si>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charset val="134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</si>
  <si>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charset val="134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</si>
  <si>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数量</t>
    </r>
  </si>
  <si>
    <r>
      <rPr>
        <sz val="10"/>
        <color rgb="FF000000"/>
        <rFont val="Arial"/>
        <charset val="134"/>
      </rPr>
      <t xml:space="preserve">Uni Variance
</t>
    </r>
    <r>
      <rPr>
        <sz val="10"/>
        <color rgb="FF000000"/>
        <rFont val="宋体"/>
        <charset val="134"/>
      </rPr>
      <t>单价差额</t>
    </r>
  </si>
  <si>
    <t xml:space="preserve">商务7座用车 GL8 </t>
  </si>
  <si>
    <t>上海接机</t>
  </si>
  <si>
    <t>全天8小时100公里，超时；超时80元/小时，超10元/公里，不含停车费和路桥费</t>
  </si>
  <si>
    <t>上海市内用车</t>
  </si>
  <si>
    <t>上海送机</t>
  </si>
  <si>
    <t>吉林接机</t>
  </si>
  <si>
    <t>吉林市内用车、送机</t>
  </si>
  <si>
    <t>司机食宿费</t>
  </si>
  <si>
    <t>预估</t>
  </si>
  <si>
    <t>详见《用车明细表》</t>
  </si>
  <si>
    <t>停车费、过路费</t>
  </si>
  <si>
    <r>
      <rPr>
        <b/>
        <sz val="9"/>
        <color indexed="18"/>
        <rFont val="Arial"/>
        <charset val="134"/>
      </rPr>
      <t xml:space="preserve">OT Charge:
</t>
    </r>
    <r>
      <rPr>
        <b/>
        <sz val="9"/>
        <color indexed="18"/>
        <rFont val="宋体"/>
        <charset val="134"/>
      </rPr>
      <t>超时费：</t>
    </r>
  </si>
  <si>
    <r>
      <rPr>
        <b/>
        <sz val="10"/>
        <color indexed="8"/>
        <rFont val="Arial"/>
        <charset val="134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</si>
  <si>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</si>
  <si>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</si>
  <si>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charset val="134"/>
      </rPr>
      <t xml:space="preserve">Meetings facilities </t>
    </r>
    <r>
      <rPr>
        <b/>
        <sz val="10"/>
        <color indexed="8"/>
        <rFont val="宋体"/>
        <charset val="134"/>
      </rPr>
      <t>会议设施：</t>
    </r>
  </si>
  <si>
    <r>
      <rPr>
        <b/>
        <sz val="10"/>
        <color theme="1"/>
        <rFont val="Arial"/>
        <charset val="134"/>
      </rPr>
      <t xml:space="preserve">Date, </t>
    </r>
    <r>
      <rPr>
        <b/>
        <sz val="10"/>
        <color indexed="8"/>
        <rFont val="宋体"/>
        <charset val="134"/>
      </rPr>
      <t>日期，非酒店内费用：</t>
    </r>
  </si>
  <si>
    <r>
      <rPr>
        <sz val="10"/>
        <color indexed="8"/>
        <rFont val="Arial"/>
        <charset val="134"/>
      </rPr>
      <t>Meeting Room</t>
    </r>
    <r>
      <rPr>
        <sz val="10"/>
        <color indexed="8"/>
        <rFont val="宋体"/>
        <charset val="134"/>
      </rPr>
      <t>会场</t>
    </r>
  </si>
  <si>
    <t>面积: eg:</t>
  </si>
  <si>
    <r>
      <rPr>
        <sz val="10"/>
        <color rgb="FF000000"/>
        <rFont val="宋体"/>
        <charset val="134"/>
      </rPr>
      <t>名称：</t>
    </r>
    <r>
      <rPr>
        <sz val="10"/>
        <color rgb="FF000000"/>
        <rFont val="Arial"/>
        <charset val="134"/>
      </rPr>
      <t>eg:</t>
    </r>
  </si>
  <si>
    <r>
      <rPr>
        <sz val="10"/>
        <color indexed="8"/>
        <rFont val="Arial"/>
        <charset val="134"/>
      </rPr>
      <t>Set-up and disassembly: dates to be specified</t>
    </r>
    <r>
      <rPr>
        <sz val="10"/>
        <color indexed="8"/>
        <rFont val="宋体"/>
        <charset val="134"/>
      </rPr>
      <t>搭建费用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</si>
  <si>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charset val="134"/>
      </rPr>
      <t>-KT</t>
    </r>
    <r>
      <rPr>
        <sz val="10"/>
        <color rgb="FF000000"/>
        <rFont val="宋体"/>
        <charset val="134"/>
      </rPr>
      <t>板40</t>
    </r>
    <r>
      <rPr>
        <sz val="10"/>
        <color rgb="FF000000"/>
        <rFont val="Arial"/>
        <charset val="134"/>
      </rPr>
      <t>*60cm</t>
    </r>
  </si>
  <si>
    <t>小瓶依云水</t>
  </si>
  <si>
    <t>每人每天2瓶预估</t>
  </si>
  <si>
    <r>
      <rPr>
        <b/>
        <sz val="10"/>
        <color indexed="8"/>
        <rFont val="Arial"/>
        <charset val="134"/>
      </rPr>
      <t>Registration</t>
    </r>
    <r>
      <rPr>
        <b/>
        <sz val="10"/>
        <color indexed="8"/>
        <rFont val="宋体"/>
        <charset val="134"/>
      </rPr>
      <t>注册：</t>
    </r>
  </si>
  <si>
    <r>
      <rPr>
        <sz val="10"/>
        <color indexed="8"/>
        <rFont val="Arial"/>
        <charset val="134"/>
      </rPr>
      <t xml:space="preserve">Visa </t>
    </r>
    <r>
      <rPr>
        <sz val="10"/>
        <rFont val="宋体"/>
        <charset val="134"/>
      </rPr>
      <t>签证：</t>
    </r>
    <r>
      <rPr>
        <sz val="10"/>
        <color indexed="10"/>
        <rFont val="宋体"/>
        <charset val="134"/>
      </rPr>
      <t>商务签证</t>
    </r>
  </si>
  <si>
    <r>
      <rPr>
        <sz val="10"/>
        <color indexed="8"/>
        <rFont val="Arial"/>
        <charset val="134"/>
      </rPr>
      <t>Insurances</t>
    </r>
    <r>
      <rPr>
        <sz val="10"/>
        <color indexed="8"/>
        <rFont val="宋体"/>
        <charset val="134"/>
      </rPr>
      <t>保险：</t>
    </r>
  </si>
  <si>
    <r>
      <rPr>
        <sz val="10"/>
        <color indexed="8"/>
        <rFont val="Arial"/>
        <charset val="134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</si>
  <si>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charset val="134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</si>
  <si>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charset val="134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</si>
  <si>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charset val="134"/>
      </rPr>
      <t>Destinationation Escort</t>
    </r>
    <r>
      <rPr>
        <sz val="10"/>
        <rFont val="宋体"/>
        <charset val="134"/>
      </rPr>
      <t>地陪：</t>
    </r>
  </si>
  <si>
    <r>
      <rPr>
        <sz val="10"/>
        <rFont val="Arial"/>
        <charset val="134"/>
      </rPr>
      <t xml:space="preserve">Accommondation </t>
    </r>
    <r>
      <rPr>
        <sz val="10"/>
        <rFont val="宋体"/>
        <charset val="134"/>
      </rPr>
      <t>住宿</t>
    </r>
  </si>
  <si>
    <r>
      <rPr>
        <sz val="10"/>
        <rFont val="Arial"/>
        <charset val="134"/>
      </rPr>
      <t>Transportation</t>
    </r>
    <r>
      <rPr>
        <sz val="10"/>
        <rFont val="宋体"/>
        <charset val="134"/>
      </rPr>
      <t>交通</t>
    </r>
    <r>
      <rPr>
        <sz val="10"/>
        <rFont val="Arial"/>
        <charset val="134"/>
      </rPr>
      <t xml:space="preserve"> </t>
    </r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</si>
  <si>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</si>
  <si>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</si>
  <si>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charset val="134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</si>
  <si>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charset val="134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</si>
  <si>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</si>
  <si>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charset val="134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</si>
  <si>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</si>
  <si>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</si>
  <si>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</si>
  <si>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</si>
  <si>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</si>
  <si>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</si>
  <si>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charset val="134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</si>
  <si>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</si>
  <si>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</si>
  <si>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charset val="134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</si>
  <si>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</si>
  <si>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</si>
  <si>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charset val="134"/>
      </rPr>
      <t xml:space="preserve"> </t>
    </r>
  </si>
  <si>
    <t>Uni(SAV)RMB</t>
  </si>
  <si>
    <r>
      <rPr>
        <b/>
        <sz val="10"/>
        <rFont val="Arial"/>
        <charset val="134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</si>
  <si>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charset val="134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</si>
  <si>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charset val="134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</si>
  <si>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charset val="134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</si>
  <si>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charset val="134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</si>
  <si>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charset val="134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</si>
  <si>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charset val="134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</si>
  <si>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charset val="134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</si>
  <si>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charset val="134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</si>
  <si>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charset val="134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</si>
  <si>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charset val="134"/>
      </rPr>
      <t xml:space="preserve">10 total </t>
    </r>
    <r>
      <rPr>
        <b/>
        <sz val="10"/>
        <rFont val="宋体"/>
        <charset val="134"/>
      </rPr>
      <t>总计</t>
    </r>
  </si>
  <si>
    <t>5月20日-22日上海&amp;6月10日-11日吉林用车</t>
  </si>
  <si>
    <t>日期</t>
  </si>
  <si>
    <t>车型</t>
  </si>
  <si>
    <t>车号</t>
  </si>
  <si>
    <t>行程</t>
  </si>
  <si>
    <t>基本价格</t>
  </si>
  <si>
    <t xml:space="preserve">停车费
</t>
  </si>
  <si>
    <t>过路费</t>
  </si>
  <si>
    <t>超公里数</t>
  </si>
  <si>
    <t>单价</t>
  </si>
  <si>
    <t>超公里费</t>
  </si>
  <si>
    <t>超小时</t>
  </si>
  <si>
    <t>超小时费</t>
  </si>
  <si>
    <t>巴黎水</t>
  </si>
  <si>
    <t>出省食宿补贴</t>
  </si>
  <si>
    <t>小计</t>
  </si>
  <si>
    <t xml:space="preserve">GL8 </t>
  </si>
  <si>
    <t>沪AHJ9765</t>
  </si>
  <si>
    <t>21:50虹机T2航CA1563（彩虹桥接）举牌：Mr. Jim Gallivan--前滩香格里拉酒店 (浦东新区三林镇海阳西路551号)</t>
  </si>
  <si>
    <t>16:30-20:30前滩香格里拉-长寿路83号-前滩香格里拉</t>
  </si>
  <si>
    <t>早8:30前滩香格里拉酒店 (浦东新区三林镇海阳西路551号)举牌：Mr. Jim Gallivan--虹机T2航MU5107 上午11：00起飞</t>
  </si>
  <si>
    <t>GL8</t>
  </si>
  <si>
    <t>吉AD0N30</t>
  </si>
  <si>
    <t>长春龙嘉国际机场-长春凯悦酒店</t>
  </si>
  <si>
    <t>GL19</t>
  </si>
  <si>
    <t>长春凯悦酒店-长春赛诺迈德医学技术有限责任公司 -长春龙嘉国际机场</t>
  </si>
  <si>
    <t>制作物</t>
  </si>
  <si>
    <t>接机牌：2个
巴黎水依云水采买：</t>
  </si>
  <si>
    <t>合计</t>
  </si>
  <si>
    <t>吉林长春</t>
  </si>
  <si>
    <t>6.10
周二</t>
  </si>
  <si>
    <t>接机（3位）</t>
  </si>
  <si>
    <t>Time</t>
  </si>
  <si>
    <t>接机联系人</t>
  </si>
  <si>
    <t>司机信息</t>
  </si>
  <si>
    <r>
      <rPr>
        <sz val="11"/>
        <rFont val="等线"/>
        <charset val="134"/>
        <scheme val="minor"/>
      </rPr>
      <t xml:space="preserve">CA1647 航班接机，21：05落地长春T2，送三位前往长春凯悦酒店
</t>
    </r>
    <r>
      <rPr>
        <sz val="11"/>
        <color theme="4"/>
        <rFont val="等线"/>
        <charset val="134"/>
        <scheme val="minor"/>
      </rPr>
      <t>接机请举牌【沃芬】，提前半小时到接客人的出口位置等。车内准备依云和巴黎水。</t>
    </r>
  </si>
  <si>
    <t>可联系张琦女士：
18611784803</t>
  </si>
  <si>
    <t>司机:  王师傅
车牌号码: 吉AD0N30
电话: 18844130088</t>
  </si>
  <si>
    <t>6.11
周三</t>
  </si>
  <si>
    <t>市内用车＋送机（4位）</t>
  </si>
  <si>
    <t>早上9：20 凯悦酒店出发，送Jim，唐小梅，张琦，吴昊4位去赛诺迈德（南关区昆山路733号）</t>
  </si>
  <si>
    <t>司机:  王师傅
车牌号码:吉AD0N30
服务电话: 18844130088</t>
  </si>
  <si>
    <t xml:space="preserve">午饭后大概13：30，附近餐厅出发送4位去机场T2，航班 CA1650，16：10起飞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</si>
</sst>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 _€_-;\-* #,##0.00_ _€_-;_-* &quot;-&quot;??_ _€_-;_-@_-"/>
    <numFmt numFmtId="177" formatCode="m&quot;月&quot;d&quot;日&quot;;@"/>
    <numFmt numFmtId="178" formatCode="0.00_);[Red]\(0.00\)"/>
    <numFmt numFmtId="179" formatCode="0_);[Red]\(0\)"/>
  </numFmts>
  <fonts count="77">
    <font>
      <sz val="10"/>
      <color theme="1"/>
      <name val="Verdana"/>
      <charset val="134"/>
    </font>
    <font>
      <b/>
      <i/>
      <sz val="11"/>
      <name val="等线"/>
      <charset val="134"/>
      <scheme val="minor"/>
    </font>
    <font>
      <sz val="11"/>
      <name val="等线"/>
      <charset val="134"/>
      <scheme val="minor"/>
    </font>
    <font>
      <b/>
      <i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华文细黑"/>
      <charset val="134"/>
    </font>
    <font>
      <b/>
      <sz val="12"/>
      <color theme="1"/>
      <name val="华文细黑"/>
      <charset val="134"/>
    </font>
    <font>
      <sz val="12"/>
      <color theme="1"/>
      <name val="华文细黑"/>
      <charset val="134"/>
    </font>
    <font>
      <b/>
      <sz val="14"/>
      <color theme="1"/>
      <name val="华文细黑"/>
      <charset val="134"/>
    </font>
    <font>
      <b/>
      <sz val="14"/>
      <name val="华文细黑"/>
      <charset val="134"/>
    </font>
    <font>
      <sz val="12"/>
      <name val="华文细黑"/>
      <charset val="134"/>
    </font>
    <font>
      <sz val="12"/>
      <name val="宋体"/>
      <charset val="134"/>
    </font>
    <font>
      <b/>
      <sz val="12"/>
      <name val="华文细黑"/>
      <charset val="134"/>
    </font>
    <font>
      <b/>
      <sz val="12"/>
      <color indexed="8"/>
      <name val="华文细黑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color indexed="8"/>
      <name val="Arial"/>
      <charset val="134"/>
    </font>
    <font>
      <b/>
      <sz val="10"/>
      <color indexed="10"/>
      <name val="宋体"/>
      <charset val="134"/>
    </font>
    <font>
      <u/>
      <sz val="10"/>
      <color theme="10"/>
      <name val="Verdana"/>
      <charset val="134"/>
    </font>
    <font>
      <b/>
      <sz val="10"/>
      <color indexed="10"/>
      <name val="Arial"/>
      <charset val="134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18"/>
      <name val="Arial"/>
      <charset val="134"/>
    </font>
    <font>
      <b/>
      <sz val="12"/>
      <color theme="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color indexed="18"/>
      <name val="宋体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9"/>
      <color rgb="FF000080"/>
      <name val="宋体"/>
      <charset val="134"/>
    </font>
    <font>
      <b/>
      <sz val="9"/>
      <color indexed="18"/>
      <name val="宋体"/>
      <charset val="134"/>
    </font>
    <font>
      <b/>
      <sz val="9"/>
      <color rgb="FF000080"/>
      <name val="Arial"/>
      <charset val="134"/>
    </font>
    <font>
      <b/>
      <sz val="9"/>
      <color indexed="18"/>
      <name val="Arial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b/>
      <sz val="10"/>
      <name val="Trebuchet MS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b/>
      <sz val="10"/>
      <color rgb="FFFF0000"/>
      <name val="Arial"/>
      <charset val="134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Verdana"/>
      <charset val="134"/>
    </font>
    <font>
      <u/>
      <sz val="10"/>
      <color indexed="12"/>
      <name val="Verdana"/>
      <charset val="134"/>
    </font>
    <font>
      <sz val="10"/>
      <color indexed="18"/>
      <name val="宋体"/>
      <charset val="134"/>
    </font>
    <font>
      <sz val="11"/>
      <color theme="4"/>
      <name val="等线"/>
      <charset val="134"/>
      <scheme val="minor"/>
    </font>
    <font>
      <sz val="10"/>
      <color rgb="FF000000"/>
      <name val="SimSun"/>
      <charset val="134"/>
    </font>
    <font>
      <sz val="10"/>
      <color indexed="10"/>
      <name val="宋体"/>
      <charset val="134"/>
    </font>
    <font>
      <b/>
      <sz val="12"/>
      <color indexed="9"/>
      <name val="宋体"/>
      <charset val="134"/>
    </font>
    <font>
      <b/>
      <sz val="12"/>
      <color indexed="9"/>
      <name val="Arial"/>
      <charset val="134"/>
    </font>
    <font>
      <b/>
      <sz val="16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11" borderId="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2" borderId="10" applyNumberFormat="0" applyAlignment="0" applyProtection="0">
      <alignment vertical="center"/>
    </xf>
    <xf numFmtId="0" fontId="58" fillId="13" borderId="11" applyNumberFormat="0" applyAlignment="0" applyProtection="0">
      <alignment vertical="center"/>
    </xf>
    <xf numFmtId="0" fontId="59" fillId="13" borderId="10" applyNumberFormat="0" applyAlignment="0" applyProtection="0">
      <alignment vertical="center"/>
    </xf>
    <xf numFmtId="0" fontId="60" fillId="14" borderId="12" applyNumberFormat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176" fontId="68" fillId="0" borderId="0" applyFont="0" applyFill="0" applyBorder="0" applyAlignment="0" applyProtection="0"/>
    <xf numFmtId="0" fontId="68" fillId="0" borderId="0"/>
    <xf numFmtId="0" fontId="11" fillId="0" borderId="0"/>
    <xf numFmtId="0" fontId="49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3" fillId="0" borderId="4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20" fontId="2" fillId="0" borderId="4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5" fillId="0" borderId="0" xfId="52" applyFont="1">
      <alignment vertical="center"/>
    </xf>
    <xf numFmtId="0" fontId="6" fillId="0" borderId="0" xfId="52" applyFont="1">
      <alignment vertical="center"/>
    </xf>
    <xf numFmtId="0" fontId="7" fillId="0" borderId="0" xfId="52" applyFont="1">
      <alignment vertical="center"/>
    </xf>
    <xf numFmtId="0" fontId="7" fillId="0" borderId="0" xfId="52" applyFont="1" applyAlignment="1">
      <alignment vertical="center" wrapText="1"/>
    </xf>
    <xf numFmtId="0" fontId="7" fillId="0" borderId="0" xfId="52" applyFont="1" applyAlignment="1">
      <alignment horizontal="center" vertical="center"/>
    </xf>
    <xf numFmtId="0" fontId="8" fillId="0" borderId="4" xfId="52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/>
    </xf>
    <xf numFmtId="0" fontId="8" fillId="0" borderId="4" xfId="52" applyFont="1" applyBorder="1" applyAlignment="1">
      <alignment horizontal="left" vertical="center"/>
    </xf>
    <xf numFmtId="177" fontId="10" fillId="0" borderId="4" xfId="52" applyNumberFormat="1" applyFont="1" applyBorder="1" applyAlignment="1">
      <alignment horizontal="center" vertical="center"/>
    </xf>
    <xf numFmtId="0" fontId="10" fillId="0" borderId="4" xfId="52" applyFont="1" applyBorder="1" applyAlignment="1">
      <alignment horizontal="center" vertical="center"/>
    </xf>
    <xf numFmtId="0" fontId="10" fillId="0" borderId="4" xfId="52" applyFont="1" applyBorder="1" applyAlignment="1">
      <alignment horizontal="center" vertical="center" wrapText="1"/>
    </xf>
    <xf numFmtId="178" fontId="10" fillId="0" borderId="4" xfId="52" applyNumberFormat="1" applyFont="1" applyBorder="1" applyAlignment="1">
      <alignment horizontal="center" vertical="center"/>
    </xf>
    <xf numFmtId="58" fontId="10" fillId="0" borderId="4" xfId="52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79" fontId="10" fillId="0" borderId="4" xfId="5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58" fontId="12" fillId="0" borderId="4" xfId="52" applyNumberFormat="1" applyFont="1" applyBorder="1" applyAlignment="1">
      <alignment horizontal="center" vertical="center" wrapText="1"/>
    </xf>
    <xf numFmtId="0" fontId="12" fillId="0" borderId="4" xfId="52" applyFont="1" applyBorder="1" applyAlignment="1">
      <alignment horizontal="center" vertical="center" wrapText="1"/>
    </xf>
    <xf numFmtId="10" fontId="13" fillId="0" borderId="4" xfId="52" applyNumberFormat="1" applyFont="1" applyBorder="1" applyAlignment="1">
      <alignment horizontal="center" vertical="center" wrapText="1"/>
    </xf>
    <xf numFmtId="0" fontId="12" fillId="0" borderId="4" xfId="52" applyFont="1" applyBorder="1" applyAlignment="1">
      <alignment horizontal="left" vertical="center" wrapText="1"/>
    </xf>
    <xf numFmtId="178" fontId="10" fillId="0" borderId="4" xfId="52" applyNumberFormat="1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0" fontId="11" fillId="2" borderId="0" xfId="51" applyFill="1" applyAlignment="1">
      <alignment vertical="center"/>
    </xf>
    <xf numFmtId="0" fontId="14" fillId="0" borderId="0" xfId="51" applyFont="1" applyAlignment="1">
      <alignment vertical="center"/>
    </xf>
    <xf numFmtId="0" fontId="11" fillId="0" borderId="0" xfId="51" applyAlignment="1">
      <alignment vertical="center"/>
    </xf>
    <xf numFmtId="0" fontId="15" fillId="2" borderId="4" xfId="50" applyFont="1" applyFill="1" applyBorder="1" applyAlignment="1" applyProtection="1">
      <alignment horizontal="center" vertical="center" wrapText="1"/>
      <protection locked="0"/>
    </xf>
    <xf numFmtId="0" fontId="14" fillId="0" borderId="4" xfId="50" applyFont="1" applyBorder="1" applyAlignment="1" applyProtection="1">
      <alignment vertical="center"/>
      <protection locked="0"/>
    </xf>
    <xf numFmtId="0" fontId="16" fillId="3" borderId="4" xfId="50" applyFont="1" applyFill="1" applyBorder="1" applyAlignment="1" applyProtection="1">
      <alignment horizontal="left" vertical="center"/>
      <protection locked="0"/>
    </xf>
    <xf numFmtId="0" fontId="17" fillId="2" borderId="4" xfId="50" applyFont="1" applyFill="1" applyBorder="1" applyAlignment="1" applyProtection="1">
      <alignment horizontal="center" vertical="center"/>
      <protection locked="0"/>
    </xf>
    <xf numFmtId="0" fontId="18" fillId="2" borderId="4" xfId="6" applyFill="1" applyBorder="1" applyAlignment="1" applyProtection="1">
      <alignment horizontal="center" vertical="center"/>
      <protection locked="0"/>
    </xf>
    <xf numFmtId="17" fontId="17" fillId="2" borderId="4" xfId="50" applyNumberFormat="1" applyFont="1" applyFill="1" applyBorder="1" applyAlignment="1" applyProtection="1">
      <alignment horizontal="center" vertical="center"/>
      <protection locked="0"/>
    </xf>
    <xf numFmtId="0" fontId="16" fillId="0" borderId="4" xfId="50" applyFont="1" applyBorder="1" applyAlignment="1" applyProtection="1">
      <alignment horizontal="left" vertical="center"/>
      <protection locked="0"/>
    </xf>
    <xf numFmtId="0" fontId="19" fillId="0" borderId="4" xfId="50" applyFont="1" applyBorder="1" applyAlignment="1" applyProtection="1">
      <alignment horizontal="center" vertical="center"/>
      <protection locked="0"/>
    </xf>
    <xf numFmtId="0" fontId="20" fillId="4" borderId="4" xfId="50" applyFont="1" applyFill="1" applyBorder="1" applyAlignment="1" applyProtection="1">
      <alignment horizontal="left" vertical="center" wrapText="1"/>
      <protection locked="0"/>
    </xf>
    <xf numFmtId="0" fontId="21" fillId="5" borderId="4" xfId="50" applyFont="1" applyFill="1" applyBorder="1" applyAlignment="1" applyProtection="1">
      <alignment horizontal="center" vertical="center"/>
      <protection locked="0"/>
    </xf>
    <xf numFmtId="0" fontId="22" fillId="0" borderId="4" xfId="50" applyFont="1" applyBorder="1" applyAlignment="1" applyProtection="1">
      <alignment horizontal="left" vertical="center"/>
      <protection locked="0"/>
    </xf>
    <xf numFmtId="0" fontId="23" fillId="0" borderId="4" xfId="50" applyFont="1" applyBorder="1" applyAlignment="1" applyProtection="1">
      <alignment vertical="center"/>
      <protection locked="0"/>
    </xf>
    <xf numFmtId="0" fontId="14" fillId="5" borderId="4" xfId="50" applyFont="1" applyFill="1" applyBorder="1" applyAlignment="1" applyProtection="1">
      <alignment horizontal="center" vertical="center"/>
      <protection locked="0"/>
    </xf>
    <xf numFmtId="0" fontId="24" fillId="6" borderId="4" xfId="50" applyFont="1" applyFill="1" applyBorder="1" applyAlignment="1" applyProtection="1">
      <alignment horizontal="left" vertical="center"/>
      <protection locked="0"/>
    </xf>
    <xf numFmtId="9" fontId="23" fillId="0" borderId="4" xfId="50" applyNumberFormat="1" applyFont="1" applyBorder="1" applyAlignment="1" applyProtection="1">
      <alignment horizontal="left" vertical="center" wrapText="1"/>
      <protection locked="0"/>
    </xf>
    <xf numFmtId="0" fontId="25" fillId="4" borderId="4" xfId="50" applyFont="1" applyFill="1" applyBorder="1" applyAlignment="1" applyProtection="1">
      <alignment horizontal="left" vertical="center"/>
      <protection locked="0"/>
    </xf>
    <xf numFmtId="0" fontId="26" fillId="3" borderId="4" xfId="50" applyFont="1" applyFill="1" applyBorder="1" applyAlignment="1" applyProtection="1">
      <alignment horizontal="center" vertical="center" wrapText="1"/>
      <protection locked="0"/>
    </xf>
    <xf numFmtId="0" fontId="16" fillId="3" borderId="4" xfId="50" applyFont="1" applyFill="1" applyBorder="1" applyAlignment="1" applyProtection="1">
      <alignment horizontal="left" vertical="center" wrapText="1"/>
      <protection locked="0"/>
    </xf>
    <xf numFmtId="0" fontId="16" fillId="3" borderId="4" xfId="50" applyFont="1" applyFill="1" applyBorder="1" applyAlignment="1" applyProtection="1">
      <alignment vertical="center" wrapText="1"/>
      <protection locked="0"/>
    </xf>
    <xf numFmtId="0" fontId="24" fillId="5" borderId="4" xfId="50" applyFont="1" applyFill="1" applyBorder="1" applyAlignment="1" applyProtection="1">
      <alignment horizontal="left" vertical="center" wrapText="1"/>
      <protection locked="0"/>
    </xf>
    <xf numFmtId="0" fontId="14" fillId="5" borderId="4" xfId="50" applyFont="1" applyFill="1" applyBorder="1" applyAlignment="1" applyProtection="1">
      <alignment horizontal="center" vertical="center" wrapText="1"/>
      <protection locked="0"/>
    </xf>
    <xf numFmtId="0" fontId="26" fillId="5" borderId="4" xfId="50" applyFont="1" applyFill="1" applyBorder="1" applyAlignment="1" applyProtection="1">
      <alignment horizontal="center" vertical="center"/>
      <protection locked="0"/>
    </xf>
    <xf numFmtId="0" fontId="27" fillId="5" borderId="4" xfId="50" applyFont="1" applyFill="1" applyBorder="1" applyAlignment="1" applyProtection="1">
      <alignment horizontal="left" vertical="center" wrapText="1"/>
      <protection locked="0"/>
    </xf>
    <xf numFmtId="0" fontId="23" fillId="5" borderId="4" xfId="50" applyFont="1" applyFill="1" applyBorder="1" applyAlignment="1" applyProtection="1">
      <alignment horizontal="center" vertical="center" wrapText="1"/>
      <protection locked="0"/>
    </xf>
    <xf numFmtId="0" fontId="24" fillId="6" borderId="4" xfId="50" applyFont="1" applyFill="1" applyBorder="1" applyAlignment="1" applyProtection="1">
      <alignment horizontal="center" vertical="center" wrapText="1"/>
      <protection locked="0"/>
    </xf>
    <xf numFmtId="0" fontId="28" fillId="0" borderId="4" xfId="50" applyFont="1" applyBorder="1" applyAlignment="1" applyProtection="1">
      <alignment horizontal="center" vertical="center" wrapText="1"/>
      <protection locked="0"/>
    </xf>
    <xf numFmtId="0" fontId="24" fillId="0" borderId="4" xfId="50" applyFont="1" applyBorder="1" applyAlignment="1" applyProtection="1">
      <alignment horizontal="center" vertical="center" wrapText="1"/>
      <protection locked="0"/>
    </xf>
    <xf numFmtId="0" fontId="23" fillId="0" borderId="4" xfId="50" applyFont="1" applyBorder="1" applyAlignment="1" applyProtection="1">
      <alignment horizontal="center" vertical="center" wrapText="1"/>
      <protection locked="0"/>
    </xf>
    <xf numFmtId="0" fontId="29" fillId="0" borderId="4" xfId="50" applyFont="1" applyBorder="1" applyAlignment="1" applyProtection="1">
      <alignment horizontal="center" vertical="center" wrapText="1"/>
      <protection locked="0"/>
    </xf>
    <xf numFmtId="0" fontId="29" fillId="0" borderId="4" xfId="50" applyFont="1" applyBorder="1" applyAlignment="1" applyProtection="1">
      <alignment horizontal="center" vertical="center"/>
      <protection locked="0"/>
    </xf>
    <xf numFmtId="0" fontId="14" fillId="0" borderId="4" xfId="51" applyFont="1" applyBorder="1" applyAlignment="1" applyProtection="1">
      <alignment horizontal="left" vertical="center"/>
      <protection locked="0"/>
    </xf>
    <xf numFmtId="0" fontId="23" fillId="6" borderId="4" xfId="50" applyFont="1" applyFill="1" applyBorder="1" applyAlignment="1" applyProtection="1">
      <alignment horizontal="left" vertical="center" wrapText="1"/>
      <protection locked="0"/>
    </xf>
    <xf numFmtId="43" fontId="26" fillId="0" borderId="4" xfId="50" applyNumberFormat="1" applyFont="1" applyBorder="1" applyAlignment="1">
      <alignment horizontal="center" vertical="center" wrapText="1"/>
    </xf>
    <xf numFmtId="43" fontId="26" fillId="0" borderId="4" xfId="50" applyNumberFormat="1" applyFont="1" applyBorder="1" applyAlignment="1">
      <alignment horizontal="center" vertical="center"/>
    </xf>
    <xf numFmtId="0" fontId="23" fillId="5" borderId="4" xfId="50" applyFont="1" applyFill="1" applyBorder="1" applyAlignment="1" applyProtection="1">
      <alignment horizontal="center" vertical="center"/>
      <protection locked="0"/>
    </xf>
    <xf numFmtId="0" fontId="17" fillId="5" borderId="4" xfId="51" applyFont="1" applyFill="1" applyBorder="1" applyAlignment="1" applyProtection="1">
      <alignment horizontal="center" vertical="center"/>
      <protection locked="0"/>
    </xf>
    <xf numFmtId="0" fontId="27" fillId="5" borderId="4" xfId="50" applyFont="1" applyFill="1" applyBorder="1" applyAlignment="1" applyProtection="1">
      <alignment horizontal="left" vertical="center"/>
      <protection locked="0"/>
    </xf>
    <xf numFmtId="0" fontId="23" fillId="6" borderId="4" xfId="50" applyFont="1" applyFill="1" applyBorder="1" applyAlignment="1" applyProtection="1">
      <alignment horizontal="left" vertical="center"/>
      <protection locked="0"/>
    </xf>
    <xf numFmtId="0" fontId="30" fillId="6" borderId="4" xfId="50" applyFont="1" applyFill="1" applyBorder="1" applyAlignment="1" applyProtection="1">
      <alignment horizontal="center" vertical="center"/>
      <protection locked="0"/>
    </xf>
    <xf numFmtId="0" fontId="31" fillId="6" borderId="4" xfId="50" applyFont="1" applyFill="1" applyBorder="1" applyAlignment="1" applyProtection="1">
      <alignment horizontal="center" vertical="center"/>
      <protection locked="0"/>
    </xf>
    <xf numFmtId="0" fontId="23" fillId="0" borderId="4" xfId="50" applyFont="1" applyBorder="1" applyAlignment="1" applyProtection="1">
      <alignment horizontal="left" vertical="center" wrapText="1"/>
      <protection locked="0"/>
    </xf>
    <xf numFmtId="0" fontId="32" fillId="6" borderId="4" xfId="50" applyFont="1" applyFill="1" applyBorder="1" applyAlignment="1" applyProtection="1">
      <alignment horizontal="center" vertical="center"/>
      <protection locked="0"/>
    </xf>
    <xf numFmtId="0" fontId="23" fillId="6" borderId="4" xfId="50" applyFont="1" applyFill="1" applyBorder="1" applyAlignment="1" applyProtection="1">
      <alignment horizontal="center" vertical="center"/>
      <protection locked="0"/>
    </xf>
    <xf numFmtId="43" fontId="33" fillId="0" borderId="4" xfId="50" applyNumberFormat="1" applyFont="1" applyBorder="1" applyAlignment="1">
      <alignment horizontal="center" vertical="center"/>
    </xf>
    <xf numFmtId="43" fontId="14" fillId="0" borderId="4" xfId="50" applyNumberFormat="1" applyFont="1" applyBorder="1" applyAlignment="1">
      <alignment horizontal="center" vertical="center"/>
    </xf>
    <xf numFmtId="0" fontId="23" fillId="5" borderId="4" xfId="50" applyFont="1" applyFill="1" applyBorder="1" applyAlignment="1" applyProtection="1">
      <alignment vertical="center"/>
      <protection locked="0"/>
    </xf>
    <xf numFmtId="0" fontId="26" fillId="5" borderId="4" xfId="50" applyFont="1" applyFill="1" applyBorder="1" applyAlignment="1" applyProtection="1">
      <alignment horizontal="center" vertical="center" wrapText="1"/>
      <protection locked="0"/>
    </xf>
    <xf numFmtId="0" fontId="16" fillId="5" borderId="4" xfId="50" applyFont="1" applyFill="1" applyBorder="1" applyAlignment="1" applyProtection="1">
      <alignment horizontal="left" vertical="center" wrapText="1"/>
      <protection locked="0"/>
    </xf>
    <xf numFmtId="0" fontId="16" fillId="5" borderId="4" xfId="50" applyFont="1" applyFill="1" applyBorder="1" applyAlignment="1" applyProtection="1">
      <alignment vertical="center" wrapText="1"/>
      <protection locked="0"/>
    </xf>
    <xf numFmtId="0" fontId="14" fillId="5" borderId="4" xfId="51" applyFont="1" applyFill="1" applyBorder="1" applyAlignment="1" applyProtection="1">
      <alignment horizontal="center" vertical="center"/>
      <protection locked="0"/>
    </xf>
    <xf numFmtId="0" fontId="34" fillId="6" borderId="4" xfId="50" applyFont="1" applyFill="1" applyBorder="1" applyAlignment="1" applyProtection="1">
      <alignment horizontal="center" vertical="center"/>
      <protection locked="0"/>
    </xf>
    <xf numFmtId="0" fontId="35" fillId="0" borderId="4" xfId="50" applyFont="1" applyBorder="1" applyAlignment="1" applyProtection="1">
      <alignment horizontal="left" vertical="center" wrapText="1"/>
      <protection locked="0"/>
    </xf>
    <xf numFmtId="0" fontId="36" fillId="0" borderId="4" xfId="50" applyFont="1" applyBorder="1" applyAlignment="1" applyProtection="1">
      <alignment horizontal="left" vertical="center"/>
      <protection locked="0"/>
    </xf>
    <xf numFmtId="0" fontId="34" fillId="6" borderId="4" xfId="50" applyFont="1" applyFill="1" applyBorder="1" applyAlignment="1" applyProtection="1">
      <alignment horizontal="left" vertical="center"/>
      <protection locked="0"/>
    </xf>
    <xf numFmtId="0" fontId="23" fillId="6" borderId="4" xfId="50" applyFont="1" applyFill="1" applyBorder="1" applyAlignment="1" applyProtection="1">
      <alignment vertical="center"/>
      <protection locked="0"/>
    </xf>
    <xf numFmtId="0" fontId="32" fillId="6" borderId="4" xfId="50" applyFont="1" applyFill="1" applyBorder="1" applyAlignment="1" applyProtection="1">
      <alignment horizontal="left" vertical="center"/>
      <protection locked="0"/>
    </xf>
    <xf numFmtId="0" fontId="16" fillId="3" borderId="4" xfId="50" applyFont="1" applyFill="1" applyBorder="1" applyAlignment="1" applyProtection="1">
      <alignment horizontal="center" vertical="center" wrapText="1"/>
      <protection locked="0"/>
    </xf>
    <xf numFmtId="0" fontId="37" fillId="6" borderId="4" xfId="50" applyFont="1" applyFill="1" applyBorder="1" applyAlignment="1" applyProtection="1">
      <alignment horizontal="center" vertical="center" wrapText="1"/>
      <protection locked="0"/>
    </xf>
    <xf numFmtId="0" fontId="38" fillId="6" borderId="4" xfId="50" applyFont="1" applyFill="1" applyBorder="1" applyAlignment="1" applyProtection="1">
      <alignment horizontal="center" vertical="center" wrapText="1"/>
      <protection locked="0"/>
    </xf>
    <xf numFmtId="58" fontId="38" fillId="6" borderId="4" xfId="50" applyNumberFormat="1" applyFont="1" applyFill="1" applyBorder="1" applyAlignment="1" applyProtection="1">
      <alignment horizontal="center" vertical="center" wrapText="1"/>
      <protection locked="0"/>
    </xf>
    <xf numFmtId="58" fontId="38" fillId="6" borderId="4" xfId="50" applyNumberFormat="1" applyFont="1" applyFill="1" applyBorder="1" applyAlignment="1" applyProtection="1">
      <alignment horizontal="left" vertical="center" wrapText="1"/>
      <protection locked="0"/>
    </xf>
    <xf numFmtId="58" fontId="39" fillId="6" borderId="1" xfId="50" applyNumberFormat="1" applyFont="1" applyFill="1" applyBorder="1" applyAlignment="1" applyProtection="1">
      <alignment horizontal="center" vertical="center" wrapText="1"/>
      <protection locked="0"/>
    </xf>
    <xf numFmtId="0" fontId="40" fillId="6" borderId="3" xfId="50" applyFont="1" applyFill="1" applyBorder="1" applyAlignment="1" applyProtection="1">
      <alignment horizontal="center" vertical="center" wrapText="1"/>
      <protection locked="0"/>
    </xf>
    <xf numFmtId="0" fontId="37" fillId="6" borderId="4" xfId="50" applyFont="1" applyFill="1" applyBorder="1" applyAlignment="1" applyProtection="1">
      <alignment horizontal="left" vertical="center" wrapText="1"/>
      <protection locked="0"/>
    </xf>
    <xf numFmtId="58" fontId="40" fillId="6" borderId="1" xfId="50" applyNumberFormat="1" applyFont="1" applyFill="1" applyBorder="1" applyAlignment="1" applyProtection="1">
      <alignment horizontal="center" vertical="center" wrapText="1"/>
      <protection locked="0"/>
    </xf>
    <xf numFmtId="0" fontId="40" fillId="6" borderId="4" xfId="50" applyFont="1" applyFill="1" applyBorder="1" applyAlignment="1" applyProtection="1">
      <alignment horizontal="left" vertical="center" wrapText="1"/>
      <protection locked="0"/>
    </xf>
    <xf numFmtId="0" fontId="14" fillId="5" borderId="4" xfId="51" applyFont="1" applyFill="1" applyBorder="1" applyAlignment="1" applyProtection="1">
      <alignment vertical="center"/>
      <protection locked="0"/>
    </xf>
    <xf numFmtId="0" fontId="36" fillId="6" borderId="4" xfId="50" applyFont="1" applyFill="1" applyBorder="1" applyAlignment="1" applyProtection="1">
      <alignment vertical="center"/>
      <protection locked="0"/>
    </xf>
    <xf numFmtId="0" fontId="14" fillId="0" borderId="4" xfId="50" applyFont="1" applyBorder="1" applyAlignment="1" applyProtection="1">
      <alignment horizontal="center" vertical="center"/>
      <protection locked="0"/>
    </xf>
    <xf numFmtId="0" fontId="41" fillId="0" borderId="4" xfId="50" applyFont="1" applyBorder="1" applyAlignment="1" applyProtection="1">
      <alignment vertical="center"/>
      <protection locked="0"/>
    </xf>
    <xf numFmtId="0" fontId="41" fillId="7" borderId="4" xfId="50" applyFont="1" applyFill="1" applyBorder="1" applyAlignment="1" applyProtection="1">
      <alignment vertical="center"/>
      <protection locked="0"/>
    </xf>
    <xf numFmtId="0" fontId="11" fillId="0" borderId="4" xfId="51" applyBorder="1" applyAlignment="1">
      <alignment vertical="center"/>
    </xf>
    <xf numFmtId="0" fontId="42" fillId="0" borderId="4" xfId="51" applyFont="1" applyBorder="1" applyAlignment="1" applyProtection="1">
      <alignment vertical="center"/>
      <protection locked="0"/>
    </xf>
    <xf numFmtId="0" fontId="43" fillId="5" borderId="4" xfId="50" applyFont="1" applyFill="1" applyBorder="1" applyAlignment="1" applyProtection="1">
      <alignment horizontal="center" vertical="center"/>
      <protection locked="0"/>
    </xf>
    <xf numFmtId="44" fontId="19" fillId="0" borderId="4" xfId="50" applyNumberFormat="1" applyFont="1" applyBorder="1" applyAlignment="1">
      <alignment vertical="center"/>
    </xf>
    <xf numFmtId="0" fontId="14" fillId="8" borderId="4" xfId="50" applyFont="1" applyFill="1" applyBorder="1" applyAlignment="1" applyProtection="1">
      <alignment horizontal="center" vertical="center"/>
      <protection locked="0"/>
    </xf>
    <xf numFmtId="176" fontId="14" fillId="8" borderId="4" xfId="49" applyFont="1" applyFill="1" applyBorder="1" applyAlignment="1" applyProtection="1">
      <alignment vertical="center"/>
      <protection locked="0"/>
    </xf>
    <xf numFmtId="44" fontId="19" fillId="8" borderId="4" xfId="50" applyNumberFormat="1" applyFont="1" applyFill="1" applyBorder="1" applyAlignment="1">
      <alignment vertical="center"/>
    </xf>
    <xf numFmtId="43" fontId="14" fillId="9" borderId="4" xfId="50" applyNumberFormat="1" applyFont="1" applyFill="1" applyBorder="1" applyAlignment="1">
      <alignment vertical="center"/>
    </xf>
    <xf numFmtId="0" fontId="23" fillId="8" borderId="4" xfId="50" applyFont="1" applyFill="1" applyBorder="1" applyAlignment="1" applyProtection="1">
      <alignment horizontal="center" vertical="center" wrapText="1"/>
      <protection locked="0"/>
    </xf>
    <xf numFmtId="0" fontId="23" fillId="8" borderId="4" xfId="50" applyFont="1" applyFill="1" applyBorder="1" applyAlignment="1" applyProtection="1">
      <alignment horizontal="center" vertical="center"/>
      <protection locked="0"/>
    </xf>
    <xf numFmtId="44" fontId="19" fillId="10" borderId="4" xfId="50" applyNumberFormat="1" applyFont="1" applyFill="1" applyBorder="1" applyAlignment="1">
      <alignment vertical="center"/>
    </xf>
    <xf numFmtId="0" fontId="26" fillId="5" borderId="4" xfId="50" applyFont="1" applyFill="1" applyBorder="1" applyAlignment="1" applyProtection="1">
      <alignment vertical="center"/>
      <protection locked="0"/>
    </xf>
    <xf numFmtId="43" fontId="14" fillId="0" borderId="4" xfId="50" applyNumberFormat="1" applyFont="1" applyBorder="1" applyAlignment="1">
      <alignment vertical="center"/>
    </xf>
    <xf numFmtId="43" fontId="14" fillId="8" borderId="4" xfId="50" applyNumberFormat="1" applyFont="1" applyFill="1" applyBorder="1" applyAlignment="1">
      <alignment vertical="center"/>
    </xf>
    <xf numFmtId="0" fontId="23" fillId="5" borderId="4" xfId="50" applyFont="1" applyFill="1" applyBorder="1" applyAlignment="1" applyProtection="1">
      <alignment vertical="center" wrapText="1"/>
      <protection locked="0"/>
    </xf>
    <xf numFmtId="176" fontId="14" fillId="5" borderId="4" xfId="49" applyFont="1" applyFill="1" applyBorder="1" applyAlignment="1" applyProtection="1">
      <alignment vertical="center"/>
      <protection locked="0"/>
    </xf>
    <xf numFmtId="0" fontId="34" fillId="5" borderId="4" xfId="50" applyFont="1" applyFill="1" applyBorder="1" applyAlignment="1" applyProtection="1">
      <alignment horizontal="center" vertical="center" wrapText="1"/>
      <protection locked="0"/>
    </xf>
    <xf numFmtId="0" fontId="42" fillId="0" borderId="0" xfId="51" applyFont="1" applyAlignment="1" applyProtection="1">
      <alignment vertical="center"/>
      <protection locked="0"/>
    </xf>
    <xf numFmtId="0" fontId="14" fillId="0" borderId="0" xfId="50" applyFont="1" applyAlignment="1" applyProtection="1">
      <alignment vertical="center"/>
      <protection locked="0"/>
    </xf>
    <xf numFmtId="0" fontId="11" fillId="0" borderId="0" xfId="51" applyAlignment="1" applyProtection="1">
      <alignment vertical="center"/>
      <protection locked="0"/>
    </xf>
    <xf numFmtId="0" fontId="14" fillId="0" borderId="4" xfId="51" applyFont="1" applyBorder="1" applyAlignment="1" applyProtection="1">
      <alignment vertical="center"/>
      <protection locked="0"/>
    </xf>
    <xf numFmtId="0" fontId="26" fillId="5" borderId="4" xfId="51" applyFont="1" applyFill="1" applyBorder="1" applyAlignment="1" applyProtection="1">
      <alignment vertical="center"/>
      <protection locked="0"/>
    </xf>
    <xf numFmtId="0" fontId="33" fillId="0" borderId="4" xfId="51" applyFont="1" applyBorder="1" applyAlignment="1" applyProtection="1">
      <alignment vertical="center"/>
      <protection locked="0"/>
    </xf>
    <xf numFmtId="44" fontId="19" fillId="9" borderId="4" xfId="50" applyNumberFormat="1" applyFont="1" applyFill="1" applyBorder="1" applyAlignment="1">
      <alignment vertical="center"/>
    </xf>
    <xf numFmtId="0" fontId="17" fillId="0" borderId="4" xfId="51" applyFont="1" applyBorder="1" applyAlignment="1" applyProtection="1">
      <alignment vertical="center"/>
      <protection locked="0"/>
    </xf>
    <xf numFmtId="0" fontId="33" fillId="0" borderId="4" xfId="51" applyFont="1" applyBorder="1" applyAlignment="1" applyProtection="1">
      <alignment vertical="center" wrapText="1"/>
      <protection locked="0"/>
    </xf>
    <xf numFmtId="0" fontId="32" fillId="6" borderId="4" xfId="50" applyFont="1" applyFill="1" applyBorder="1" applyAlignment="1" applyProtection="1">
      <alignment vertical="center"/>
      <protection locked="0"/>
    </xf>
    <xf numFmtId="0" fontId="14" fillId="5" borderId="4" xfId="51" applyFont="1" applyFill="1" applyBorder="1" applyAlignment="1" applyProtection="1">
      <alignment horizontal="center" vertical="center" wrapText="1"/>
      <protection locked="0"/>
    </xf>
    <xf numFmtId="0" fontId="14" fillId="5" borderId="4" xfId="51" applyFont="1" applyFill="1" applyBorder="1" applyAlignment="1" applyProtection="1">
      <alignment horizontal="left" vertical="center" wrapText="1"/>
      <protection locked="0"/>
    </xf>
    <xf numFmtId="0" fontId="44" fillId="5" borderId="4" xfId="50" applyFont="1" applyFill="1" applyBorder="1" applyAlignment="1" applyProtection="1">
      <alignment horizontal="center" vertical="center" wrapText="1"/>
      <protection locked="0"/>
    </xf>
    <xf numFmtId="0" fontId="17" fillId="0" borderId="4" xfId="51" applyFont="1" applyBorder="1" applyAlignment="1" applyProtection="1">
      <alignment horizontal="left" vertical="center"/>
      <protection locked="0"/>
    </xf>
    <xf numFmtId="0" fontId="23" fillId="3" borderId="4" xfId="50" applyFont="1" applyFill="1" applyBorder="1" applyAlignment="1" applyProtection="1">
      <alignment horizontal="left" vertical="center" wrapText="1"/>
      <protection locked="0"/>
    </xf>
    <xf numFmtId="0" fontId="23" fillId="3" borderId="4" xfId="50" applyFont="1" applyFill="1" applyBorder="1" applyAlignment="1" applyProtection="1">
      <alignment horizontal="center" vertical="center" wrapText="1"/>
      <protection locked="0"/>
    </xf>
    <xf numFmtId="0" fontId="23" fillId="3" borderId="4" xfId="50" applyFont="1" applyFill="1" applyBorder="1" applyAlignment="1" applyProtection="1">
      <alignment horizontal="center" vertical="center"/>
      <protection locked="0"/>
    </xf>
    <xf numFmtId="0" fontId="17" fillId="0" borderId="4" xfId="51" applyFont="1" applyBorder="1" applyAlignment="1" applyProtection="1">
      <alignment horizontal="left" vertical="center" wrapText="1"/>
      <protection locked="0"/>
    </xf>
    <xf numFmtId="0" fontId="45" fillId="6" borderId="4" xfId="50" applyFont="1" applyFill="1" applyBorder="1" applyAlignment="1" applyProtection="1">
      <alignment horizontal="left" vertical="center"/>
      <protection locked="0"/>
    </xf>
    <xf numFmtId="0" fontId="46" fillId="0" borderId="4" xfId="51" applyFont="1" applyBorder="1" applyAlignment="1" applyProtection="1">
      <alignment horizontal="left" vertical="center" wrapText="1"/>
      <protection locked="0"/>
    </xf>
    <xf numFmtId="9" fontId="23" fillId="3" borderId="4" xfId="50" applyNumberFormat="1" applyFont="1" applyFill="1" applyBorder="1" applyAlignment="1" applyProtection="1">
      <alignment horizontal="left" vertical="center" wrapText="1"/>
      <protection locked="0"/>
    </xf>
    <xf numFmtId="9" fontId="23" fillId="5" borderId="4" xfId="5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50" applyFont="1" applyBorder="1" applyAlignment="1">
      <alignment vertical="center"/>
    </xf>
    <xf numFmtId="0" fontId="14" fillId="0" borderId="4" xfId="50" applyFont="1" applyBorder="1" applyAlignment="1">
      <alignment vertical="center"/>
    </xf>
    <xf numFmtId="0" fontId="14" fillId="0" borderId="4" xfId="51" applyFont="1" applyBorder="1" applyAlignment="1">
      <alignment vertical="center"/>
    </xf>
    <xf numFmtId="0" fontId="26" fillId="5" borderId="4" xfId="50" applyFont="1" applyFill="1" applyBorder="1" applyAlignment="1">
      <alignment horizontal="center" vertical="center"/>
    </xf>
    <xf numFmtId="0" fontId="11" fillId="5" borderId="4" xfId="51" applyFill="1" applyBorder="1" applyAlignment="1">
      <alignment horizontal="center" vertical="center"/>
    </xf>
    <xf numFmtId="0" fontId="16" fillId="5" borderId="4" xfId="50" applyFont="1" applyFill="1" applyBorder="1" applyAlignment="1">
      <alignment horizontal="center" vertical="center" wrapText="1"/>
    </xf>
    <xf numFmtId="0" fontId="26" fillId="5" borderId="4" xfId="50" applyFont="1" applyFill="1" applyBorder="1" applyAlignment="1">
      <alignment horizontal="left" vertical="center"/>
    </xf>
    <xf numFmtId="44" fontId="14" fillId="0" borderId="4" xfId="51" applyNumberFormat="1" applyFont="1" applyBorder="1" applyAlignment="1">
      <alignment horizontal="center" vertical="center"/>
    </xf>
    <xf numFmtId="44" fontId="14" fillId="5" borderId="4" xfId="51" applyNumberFormat="1" applyFont="1" applyFill="1" applyBorder="1" applyAlignment="1">
      <alignment horizontal="center" vertical="center"/>
    </xf>
    <xf numFmtId="44" fontId="19" fillId="0" borderId="4" xfId="51" applyNumberFormat="1" applyFont="1" applyBorder="1" applyAlignment="1">
      <alignment horizontal="center" vertical="center"/>
    </xf>
    <xf numFmtId="43" fontId="14" fillId="0" borderId="4" xfId="50" applyNumberFormat="1" applyFont="1" applyBorder="1"/>
    <xf numFmtId="43" fontId="14" fillId="10" borderId="4" xfId="50" applyNumberFormat="1" applyFont="1" applyFill="1" applyBorder="1" applyAlignment="1">
      <alignment vertical="center"/>
    </xf>
    <xf numFmtId="43" fontId="14" fillId="3" borderId="4" xfId="50" applyNumberFormat="1" applyFont="1" applyFill="1" applyBorder="1" applyAlignment="1" applyProtection="1">
      <alignment vertical="center"/>
      <protection locked="0"/>
    </xf>
    <xf numFmtId="43" fontId="14" fillId="8" borderId="4" xfId="50" applyNumberFormat="1" applyFont="1" applyFill="1" applyBorder="1" applyAlignment="1" applyProtection="1">
      <alignment vertical="center"/>
      <protection locked="0"/>
    </xf>
    <xf numFmtId="178" fontId="14" fillId="3" borderId="4" xfId="50" applyNumberFormat="1" applyFont="1" applyFill="1" applyBorder="1" applyAlignment="1" applyProtection="1">
      <alignment horizontal="center" vertical="center"/>
      <protection locked="0"/>
    </xf>
    <xf numFmtId="4" fontId="14" fillId="3" borderId="4" xfId="50" applyNumberFormat="1" applyFont="1" applyFill="1" applyBorder="1" applyAlignment="1" applyProtection="1">
      <alignment vertical="center"/>
      <protection locked="0"/>
    </xf>
    <xf numFmtId="44" fontId="19" fillId="10" borderId="4" xfId="50" applyNumberFormat="1" applyFont="1" applyFill="1" applyBorder="1" applyAlignment="1" applyProtection="1">
      <alignment vertical="center"/>
      <protection locked="0"/>
    </xf>
    <xf numFmtId="43" fontId="14" fillId="5" borderId="4" xfId="50" applyNumberFormat="1" applyFont="1" applyFill="1" applyBorder="1" applyAlignment="1" applyProtection="1">
      <alignment vertical="center"/>
      <protection locked="0"/>
    </xf>
    <xf numFmtId="44" fontId="14" fillId="5" borderId="4" xfId="50" applyNumberFormat="1" applyFont="1" applyFill="1" applyBorder="1" applyAlignment="1" applyProtection="1">
      <alignment vertical="center"/>
      <protection locked="0"/>
    </xf>
    <xf numFmtId="178" fontId="19" fillId="3" borderId="4" xfId="50" applyNumberFormat="1" applyFont="1" applyFill="1" applyBorder="1" applyAlignment="1" applyProtection="1">
      <alignment horizontal="center" vertical="center"/>
      <protection locked="0"/>
    </xf>
    <xf numFmtId="0" fontId="26" fillId="5" borderId="4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 vertical="center"/>
    </xf>
    <xf numFmtId="44" fontId="14" fillId="8" borderId="4" xfId="51" applyNumberFormat="1" applyFont="1" applyFill="1" applyBorder="1" applyAlignment="1">
      <alignment horizontal="center" vertical="center"/>
    </xf>
    <xf numFmtId="0" fontId="14" fillId="8" borderId="4" xfId="51" applyFont="1" applyFill="1" applyBorder="1" applyAlignment="1">
      <alignment horizontal="center" vertical="center"/>
    </xf>
    <xf numFmtId="2" fontId="14" fillId="0" borderId="4" xfId="51" applyNumberFormat="1" applyFont="1" applyBorder="1" applyAlignment="1">
      <alignment horizontal="center" vertical="center"/>
    </xf>
    <xf numFmtId="2" fontId="14" fillId="8" borderId="4" xfId="51" applyNumberFormat="1" applyFont="1" applyFill="1" applyBorder="1" applyAlignment="1">
      <alignment horizontal="center" vertical="center"/>
    </xf>
    <xf numFmtId="0" fontId="14" fillId="5" borderId="4" xfId="51" applyFont="1" applyFill="1" applyBorder="1" applyAlignment="1">
      <alignment horizontal="center" vertical="center"/>
    </xf>
    <xf numFmtId="44" fontId="47" fillId="8" borderId="4" xfId="51" applyNumberFormat="1" applyFont="1" applyFill="1" applyBorder="1" applyAlignment="1">
      <alignment horizontal="center" vertical="center"/>
    </xf>
    <xf numFmtId="44" fontId="19" fillId="3" borderId="4" xfId="50" applyNumberFormat="1" applyFont="1" applyFill="1" applyBorder="1" applyAlignment="1" applyProtection="1">
      <alignment vertical="center"/>
      <protection locked="0"/>
    </xf>
    <xf numFmtId="0" fontId="48" fillId="0" borderId="0" xfId="51" applyFont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Sheet1" xfId="49"/>
    <cellStyle name="Normal_Sheet1" xfId="50"/>
    <cellStyle name="常规 2" xfId="51"/>
    <cellStyle name="常规 3" xfId="52"/>
    <cellStyle name="超链接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1"/>
  <sheetViews>
    <sheetView tabSelected="1" view="pageBreakPreview" zoomScale="80" zoomScaleNormal="84" topLeftCell="D79" workbookViewId="0">
      <selection activeCell="I123" sqref="I123"/>
    </sheetView>
  </sheetViews>
  <sheetFormatPr defaultColWidth="8.46923076923077" defaultRowHeight="15"/>
  <cols>
    <col min="1" max="1" width="4.23076923076923" style="51" customWidth="1"/>
    <col min="2" max="2" width="9.40769230769231" style="51" customWidth="1"/>
    <col min="3" max="3" width="11.1153846153846" style="51" customWidth="1"/>
    <col min="4" max="4" width="11.0615384615385" style="51" customWidth="1"/>
    <col min="5" max="5" width="33.2692307692308" style="51" customWidth="1"/>
    <col min="6" max="6" width="11.7615384615385" style="51" customWidth="1"/>
    <col min="7" max="7" width="13.1769230769231" style="51" customWidth="1"/>
    <col min="8" max="8" width="10.8230769230769" style="51" customWidth="1"/>
    <col min="9" max="10" width="11.5846153846154" style="51" customWidth="1"/>
    <col min="11" max="11" width="12.5307692307692" style="51" customWidth="1"/>
    <col min="12" max="12" width="11.7615384615385" style="51" customWidth="1"/>
    <col min="13" max="13" width="13.6461538461538" style="51" customWidth="1"/>
    <col min="14" max="14" width="19.5846153846154" style="51" customWidth="1"/>
    <col min="15" max="15" width="11.7615384615385" style="51" customWidth="1"/>
    <col min="16" max="16" width="11.2923076923077" style="51" customWidth="1"/>
    <col min="17" max="17" width="12.0615384615385" style="51" customWidth="1"/>
    <col min="18" max="18" width="43.0615384615385" style="51" customWidth="1"/>
    <col min="19" max="19" width="10.3538461538462" style="51" customWidth="1"/>
    <col min="20" max="20" width="11.7615384615385" style="51" customWidth="1"/>
    <col min="21" max="34" width="8.46923076923077" style="51"/>
    <col min="35" max="35" width="11.5846153846154" style="51" customWidth="1"/>
    <col min="36" max="16384" width="8.46923076923077" style="51"/>
  </cols>
  <sheetData>
    <row r="1" s="49" customFormat="1"/>
    <row r="2" ht="50.25" customHeight="1" spans="1:18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15.5" spans="1:20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140"/>
      <c r="T3" s="140"/>
    </row>
    <row r="4" ht="15.75" customHeight="1" spans="1:18">
      <c r="A4" s="54" t="s">
        <v>1</v>
      </c>
      <c r="B4" s="54"/>
      <c r="C4" s="54"/>
      <c r="D4" s="54"/>
      <c r="E4" s="54"/>
      <c r="F4" s="55" t="s">
        <v>2</v>
      </c>
      <c r="G4" s="55"/>
      <c r="H4" s="55"/>
      <c r="I4" s="55"/>
      <c r="J4" s="55"/>
      <c r="K4" s="55"/>
      <c r="L4" s="120"/>
      <c r="M4" s="63"/>
      <c r="N4" s="53"/>
      <c r="O4" s="75" t="s">
        <v>3</v>
      </c>
      <c r="P4" s="72" t="s">
        <v>4</v>
      </c>
      <c r="Q4" s="123"/>
      <c r="R4" s="123"/>
    </row>
    <row r="5" ht="15.75" customHeight="1" spans="1:18">
      <c r="A5" s="54" t="s">
        <v>5</v>
      </c>
      <c r="B5" s="54"/>
      <c r="C5" s="54"/>
      <c r="D5" s="54"/>
      <c r="E5" s="54"/>
      <c r="F5" s="55" t="s">
        <v>6</v>
      </c>
      <c r="G5" s="55"/>
      <c r="H5" s="55"/>
      <c r="I5" s="55"/>
      <c r="J5" s="55"/>
      <c r="K5" s="55"/>
      <c r="L5" s="120"/>
      <c r="M5" s="54" t="s">
        <v>7</v>
      </c>
      <c r="N5" s="54"/>
      <c r="O5" s="121">
        <v>6</v>
      </c>
      <c r="P5" s="122"/>
      <c r="Q5" s="123"/>
      <c r="R5" s="123"/>
    </row>
    <row r="6" ht="15.75" customHeight="1" spans="1:18">
      <c r="A6" s="54" t="s">
        <v>8</v>
      </c>
      <c r="B6" s="54"/>
      <c r="C6" s="54"/>
      <c r="D6" s="54"/>
      <c r="E6" s="54"/>
      <c r="F6" s="55" t="s">
        <v>9</v>
      </c>
      <c r="G6" s="55"/>
      <c r="H6" s="55"/>
      <c r="I6" s="55"/>
      <c r="J6" s="55"/>
      <c r="K6" s="55"/>
      <c r="L6" s="120"/>
      <c r="M6" s="54" t="s">
        <v>10</v>
      </c>
      <c r="N6" s="54"/>
      <c r="O6" s="121">
        <v>5</v>
      </c>
      <c r="P6" s="122"/>
      <c r="Q6" s="123"/>
      <c r="R6" s="123"/>
    </row>
    <row r="7" ht="15.75" customHeight="1" spans="1:20">
      <c r="A7" s="54" t="s">
        <v>11</v>
      </c>
      <c r="B7" s="54"/>
      <c r="C7" s="54"/>
      <c r="D7" s="54"/>
      <c r="E7" s="54"/>
      <c r="F7" s="55" t="s">
        <v>9</v>
      </c>
      <c r="G7" s="55"/>
      <c r="H7" s="55"/>
      <c r="I7" s="55"/>
      <c r="J7" s="55"/>
      <c r="K7" s="55"/>
      <c r="L7" s="120"/>
      <c r="M7" s="123"/>
      <c r="N7" s="123"/>
      <c r="O7" s="123"/>
      <c r="P7" s="123"/>
      <c r="Q7" s="123"/>
      <c r="R7" s="123"/>
      <c r="S7" s="140"/>
      <c r="T7" s="140"/>
    </row>
    <row r="8" ht="15.75" customHeight="1" spans="1:19">
      <c r="A8" s="54" t="s">
        <v>12</v>
      </c>
      <c r="B8" s="54"/>
      <c r="C8" s="54"/>
      <c r="D8" s="54"/>
      <c r="E8" s="54"/>
      <c r="F8" s="55" t="s">
        <v>13</v>
      </c>
      <c r="G8" s="55"/>
      <c r="H8" s="55"/>
      <c r="I8" s="55"/>
      <c r="J8" s="55"/>
      <c r="K8" s="55"/>
      <c r="L8" s="120"/>
      <c r="M8" s="123"/>
      <c r="N8" s="123"/>
      <c r="O8" s="123"/>
      <c r="P8" s="123"/>
      <c r="Q8" s="123"/>
      <c r="R8" s="124"/>
      <c r="S8" s="141"/>
    </row>
    <row r="9" ht="15.75" customHeight="1" spans="1:19">
      <c r="A9" s="54" t="s">
        <v>14</v>
      </c>
      <c r="B9" s="54"/>
      <c r="C9" s="54"/>
      <c r="D9" s="54"/>
      <c r="E9" s="54"/>
      <c r="F9" s="56" t="s">
        <v>15</v>
      </c>
      <c r="G9" s="55"/>
      <c r="H9" s="55"/>
      <c r="I9" s="55"/>
      <c r="J9" s="55"/>
      <c r="K9" s="55"/>
      <c r="L9" s="120"/>
      <c r="M9" s="123"/>
      <c r="N9" s="123"/>
      <c r="O9" s="123"/>
      <c r="P9" s="123"/>
      <c r="Q9" s="53"/>
      <c r="R9" s="124"/>
      <c r="S9" s="141"/>
    </row>
    <row r="10" ht="15.75" customHeight="1" spans="1:20">
      <c r="A10" s="54" t="s">
        <v>16</v>
      </c>
      <c r="B10" s="54"/>
      <c r="C10" s="54"/>
      <c r="D10" s="54"/>
      <c r="E10" s="54"/>
      <c r="F10" s="55" t="s">
        <v>17</v>
      </c>
      <c r="G10" s="55"/>
      <c r="H10" s="55"/>
      <c r="I10" s="55"/>
      <c r="J10" s="55"/>
      <c r="K10" s="55"/>
      <c r="L10" s="120"/>
      <c r="M10" s="123"/>
      <c r="N10" s="123"/>
      <c r="O10" s="123"/>
      <c r="P10" s="123"/>
      <c r="Q10" s="124"/>
      <c r="R10" s="124"/>
      <c r="S10" s="140"/>
      <c r="T10" s="141"/>
    </row>
    <row r="11" ht="15.75" customHeight="1" spans="1:20">
      <c r="A11" s="54" t="s">
        <v>18</v>
      </c>
      <c r="B11" s="54"/>
      <c r="C11" s="54"/>
      <c r="D11" s="54"/>
      <c r="E11" s="54"/>
      <c r="F11" s="55" t="s">
        <v>17</v>
      </c>
      <c r="G11" s="55"/>
      <c r="H11" s="55"/>
      <c r="I11" s="55"/>
      <c r="J11" s="55"/>
      <c r="K11" s="55"/>
      <c r="L11" s="120"/>
      <c r="M11" s="123"/>
      <c r="N11" s="123"/>
      <c r="O11" s="123"/>
      <c r="P11" s="123"/>
      <c r="Q11" s="124"/>
      <c r="R11" s="124"/>
      <c r="S11" s="140"/>
      <c r="T11" s="141"/>
    </row>
    <row r="12" ht="15.75" customHeight="1" spans="1:20">
      <c r="A12" s="54" t="s">
        <v>19</v>
      </c>
      <c r="B12" s="54"/>
      <c r="C12" s="54"/>
      <c r="D12" s="54"/>
      <c r="E12" s="54"/>
      <c r="F12" s="57">
        <v>45797</v>
      </c>
      <c r="G12" s="55"/>
      <c r="H12" s="55"/>
      <c r="I12" s="55"/>
      <c r="J12" s="55"/>
      <c r="K12" s="55"/>
      <c r="L12" s="120"/>
      <c r="M12" s="123"/>
      <c r="N12" s="123"/>
      <c r="O12" s="123"/>
      <c r="P12" s="123"/>
      <c r="Q12" s="124"/>
      <c r="R12" s="124"/>
      <c r="S12" s="140"/>
      <c r="T12" s="141"/>
    </row>
    <row r="13" ht="15.5" spans="1:20">
      <c r="A13" s="58"/>
      <c r="B13" s="58"/>
      <c r="C13" s="58"/>
      <c r="D13" s="58"/>
      <c r="E13" s="58"/>
      <c r="F13" s="59"/>
      <c r="G13" s="59"/>
      <c r="H13" s="59"/>
      <c r="I13" s="59"/>
      <c r="J13" s="59"/>
      <c r="K13" s="59"/>
      <c r="L13" s="120"/>
      <c r="M13" s="124"/>
      <c r="N13" s="124"/>
      <c r="O13" s="124"/>
      <c r="P13" s="124"/>
      <c r="Q13" s="124"/>
      <c r="R13" s="124"/>
      <c r="S13" s="140"/>
      <c r="T13" s="141"/>
    </row>
    <row r="14" ht="19.5" hidden="1" customHeight="1" spans="1:20">
      <c r="A14" s="60" t="s">
        <v>20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140"/>
      <c r="T14" s="141"/>
    </row>
    <row r="15" ht="16.5" hidden="1" customHeight="1" spans="1:20">
      <c r="A15" s="61" t="s">
        <v>21</v>
      </c>
      <c r="B15" s="61"/>
      <c r="C15" s="61"/>
      <c r="D15" s="61"/>
      <c r="E15" s="61"/>
      <c r="F15" s="61" t="s">
        <v>22</v>
      </c>
      <c r="G15" s="61"/>
      <c r="H15" s="61"/>
      <c r="I15" s="61"/>
      <c r="J15" s="61"/>
      <c r="K15" s="61" t="s">
        <v>23</v>
      </c>
      <c r="L15" s="125"/>
      <c r="M15" s="125"/>
      <c r="N15" s="125"/>
      <c r="O15" s="73" t="s">
        <v>24</v>
      </c>
      <c r="P15" s="73"/>
      <c r="Q15" s="73"/>
      <c r="R15" s="73" t="s">
        <v>25</v>
      </c>
      <c r="S15" s="142"/>
      <c r="T15" s="142"/>
    </row>
    <row r="16" s="50" customFormat="1" ht="17.25" hidden="1" customHeight="1" spans="1:18">
      <c r="A16" s="62" t="s">
        <v>26</v>
      </c>
      <c r="B16" s="62"/>
      <c r="C16" s="62"/>
      <c r="D16" s="62"/>
      <c r="E16" s="62"/>
      <c r="F16" s="63" t="s">
        <v>27</v>
      </c>
      <c r="G16" s="64"/>
      <c r="H16" s="64"/>
      <c r="I16" s="64"/>
      <c r="J16" s="126"/>
      <c r="K16" s="127"/>
      <c r="L16" s="127"/>
      <c r="M16" s="128"/>
      <c r="N16" s="129"/>
      <c r="O16" s="130">
        <f>M16-I16</f>
        <v>0</v>
      </c>
      <c r="P16" s="130">
        <f>O16*L16*K16</f>
        <v>0</v>
      </c>
      <c r="Q16" s="130">
        <f>N16-J16</f>
        <v>0</v>
      </c>
      <c r="R16" s="143"/>
    </row>
    <row r="17" s="50" customFormat="1" ht="17.25" hidden="1" customHeight="1" spans="1:18">
      <c r="A17" s="65" t="s">
        <v>28</v>
      </c>
      <c r="B17" s="65"/>
      <c r="C17" s="65"/>
      <c r="D17" s="65"/>
      <c r="E17" s="65"/>
      <c r="F17" s="66"/>
      <c r="G17" s="64"/>
      <c r="H17" s="64"/>
      <c r="I17" s="64"/>
      <c r="J17" s="126">
        <f>I16*F17</f>
        <v>0</v>
      </c>
      <c r="K17" s="131"/>
      <c r="L17" s="132"/>
      <c r="M17" s="131"/>
      <c r="N17" s="133">
        <f>M16*F17</f>
        <v>0</v>
      </c>
      <c r="O17" s="130">
        <f>M17-I17</f>
        <v>0</v>
      </c>
      <c r="P17" s="130">
        <f>O17*L17*K17</f>
        <v>0</v>
      </c>
      <c r="Q17" s="130">
        <f>N17-J17</f>
        <v>0</v>
      </c>
      <c r="R17" s="143"/>
    </row>
    <row r="18" ht="21.75" hidden="1" customHeight="1" spans="1:20">
      <c r="A18" s="67" t="s">
        <v>29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142"/>
      <c r="T18" s="142"/>
    </row>
    <row r="19" s="50" customFormat="1" ht="15.75" hidden="1" customHeight="1" spans="1:18">
      <c r="A19" s="68">
        <v>1</v>
      </c>
      <c r="B19" s="69" t="s">
        <v>30</v>
      </c>
      <c r="C19" s="69"/>
      <c r="D19" s="69"/>
      <c r="E19" s="69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="50" customFormat="1" ht="19.5" hidden="1" customHeight="1" spans="1:18">
      <c r="A20" s="71"/>
      <c r="B20" s="71"/>
      <c r="C20" s="71"/>
      <c r="D20" s="71"/>
      <c r="E20" s="71"/>
      <c r="F20" s="72"/>
      <c r="G20" s="73" t="s">
        <v>31</v>
      </c>
      <c r="H20" s="73" t="s">
        <v>31</v>
      </c>
      <c r="I20" s="73" t="s">
        <v>31</v>
      </c>
      <c r="J20" s="73" t="s">
        <v>31</v>
      </c>
      <c r="K20" s="98" t="s">
        <v>32</v>
      </c>
      <c r="L20" s="98" t="s">
        <v>32</v>
      </c>
      <c r="M20" s="98" t="s">
        <v>33</v>
      </c>
      <c r="N20" s="134" t="s">
        <v>34</v>
      </c>
      <c r="O20" s="73" t="s">
        <v>35</v>
      </c>
      <c r="P20" s="73" t="s">
        <v>36</v>
      </c>
      <c r="Q20" s="144" t="s">
        <v>37</v>
      </c>
      <c r="R20" s="73" t="s">
        <v>25</v>
      </c>
    </row>
    <row r="21" s="50" customFormat="1" ht="39.75" hidden="1" customHeight="1" spans="1:18">
      <c r="A21" s="74" t="s">
        <v>38</v>
      </c>
      <c r="B21" s="74"/>
      <c r="C21" s="74"/>
      <c r="D21" s="74"/>
      <c r="E21" s="74"/>
      <c r="F21" s="75" t="s">
        <v>39</v>
      </c>
      <c r="G21" s="75" t="s">
        <v>40</v>
      </c>
      <c r="H21" s="75" t="s">
        <v>41</v>
      </c>
      <c r="I21" s="75" t="s">
        <v>42</v>
      </c>
      <c r="J21" s="75" t="s">
        <v>43</v>
      </c>
      <c r="K21" s="75" t="s">
        <v>44</v>
      </c>
      <c r="L21" s="75" t="s">
        <v>45</v>
      </c>
      <c r="M21" s="75" t="s">
        <v>46</v>
      </c>
      <c r="N21" s="75" t="s">
        <v>47</v>
      </c>
      <c r="O21" s="75" t="s">
        <v>48</v>
      </c>
      <c r="P21" s="75" t="s">
        <v>36</v>
      </c>
      <c r="Q21" s="137" t="s">
        <v>49</v>
      </c>
      <c r="R21" s="118"/>
    </row>
    <row r="22" s="50" customFormat="1" ht="23.55" hidden="1" customHeight="1" spans="1:18">
      <c r="A22" s="76" t="s">
        <v>50</v>
      </c>
      <c r="B22" s="76"/>
      <c r="C22" s="76"/>
      <c r="D22" s="77"/>
      <c r="E22" s="78"/>
      <c r="F22" s="79"/>
      <c r="G22" s="80"/>
      <c r="H22" s="81"/>
      <c r="I22" s="79"/>
      <c r="J22" s="135"/>
      <c r="K22" s="131"/>
      <c r="L22" s="132"/>
      <c r="M22" s="131"/>
      <c r="N22" s="136">
        <f>M22*L22*K22</f>
        <v>0</v>
      </c>
      <c r="O22" s="130">
        <f>M22-I22</f>
        <v>0</v>
      </c>
      <c r="P22" s="130">
        <f>O22*L22*K22</f>
        <v>0</v>
      </c>
      <c r="Q22" s="130">
        <f>N22-J22</f>
        <v>0</v>
      </c>
      <c r="R22" s="145"/>
    </row>
    <row r="23" s="50" customFormat="1" ht="24.5" hidden="1" customHeight="1" spans="1:18">
      <c r="A23" s="82" t="s">
        <v>51</v>
      </c>
      <c r="B23" s="82"/>
      <c r="C23" s="82"/>
      <c r="D23" s="82"/>
      <c r="E23" s="82"/>
      <c r="F23" s="79"/>
      <c r="G23" s="80"/>
      <c r="H23" s="81"/>
      <c r="I23" s="79"/>
      <c r="J23" s="135">
        <f>H23*I23*G23</f>
        <v>0</v>
      </c>
      <c r="K23" s="131"/>
      <c r="L23" s="132"/>
      <c r="M23" s="131"/>
      <c r="N23" s="136">
        <f>M23*L23*K23</f>
        <v>0</v>
      </c>
      <c r="O23" s="130">
        <f>M23-I23</f>
        <v>0</v>
      </c>
      <c r="P23" s="130">
        <f>O23*L23*K23</f>
        <v>0</v>
      </c>
      <c r="Q23" s="130">
        <f>N23-J23</f>
        <v>0</v>
      </c>
      <c r="R23" s="145"/>
    </row>
    <row r="24" s="50" customFormat="1" ht="21.5" hidden="1" customHeight="1" spans="1:18">
      <c r="A24" s="83" t="s">
        <v>52</v>
      </c>
      <c r="B24" s="83"/>
      <c r="C24" s="83"/>
      <c r="D24" s="83"/>
      <c r="E24" s="83"/>
      <c r="F24" s="84"/>
      <c r="G24" s="85"/>
      <c r="H24" s="85"/>
      <c r="I24" s="85"/>
      <c r="J24" s="85"/>
      <c r="K24" s="75"/>
      <c r="L24" s="86"/>
      <c r="M24" s="75"/>
      <c r="N24" s="75"/>
      <c r="O24" s="130">
        <f>M24-I24</f>
        <v>0</v>
      </c>
      <c r="P24" s="130">
        <f>O24*L24*K24</f>
        <v>0</v>
      </c>
      <c r="Q24" s="130">
        <f>N24-J24</f>
        <v>0</v>
      </c>
      <c r="R24" s="143"/>
    </row>
    <row r="25" s="50" customFormat="1" ht="25.05" hidden="1" customHeight="1" spans="1:18">
      <c r="A25" s="58" t="s">
        <v>53</v>
      </c>
      <c r="B25" s="58"/>
      <c r="C25" s="58"/>
      <c r="D25" s="58"/>
      <c r="E25" s="58"/>
      <c r="F25" s="86"/>
      <c r="G25" s="86"/>
      <c r="H25" s="86"/>
      <c r="I25" s="86"/>
      <c r="J25" s="126">
        <f>SUM(J22:J24)</f>
        <v>0</v>
      </c>
      <c r="K25" s="127"/>
      <c r="L25" s="127"/>
      <c r="M25" s="128"/>
      <c r="N25" s="133">
        <f>SUM(N22:N24)</f>
        <v>0</v>
      </c>
      <c r="O25" s="130">
        <f>M25-I25</f>
        <v>0</v>
      </c>
      <c r="P25" s="130">
        <f>O25*L25*K25</f>
        <v>0</v>
      </c>
      <c r="Q25" s="146">
        <f>N25-J25</f>
        <v>0</v>
      </c>
      <c r="R25" s="143"/>
    </row>
    <row r="26" s="50" customFormat="1" ht="16.05" hidden="1" customHeight="1" spans="1:18">
      <c r="A26" s="68">
        <v>2</v>
      </c>
      <c r="B26" s="69" t="s">
        <v>54</v>
      </c>
      <c r="C26" s="69"/>
      <c r="D26" s="69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="50" customFormat="1" ht="19.05" hidden="1" customHeight="1" spans="1:18">
      <c r="A27" s="87"/>
      <c r="B27" s="87"/>
      <c r="C27" s="87"/>
      <c r="D27" s="87"/>
      <c r="E27" s="87"/>
      <c r="F27" s="72"/>
      <c r="G27" s="73" t="s">
        <v>31</v>
      </c>
      <c r="H27" s="73" t="s">
        <v>31</v>
      </c>
      <c r="I27" s="73" t="s">
        <v>31</v>
      </c>
      <c r="J27" s="134" t="s">
        <v>31</v>
      </c>
      <c r="K27" s="98" t="s">
        <v>32</v>
      </c>
      <c r="L27" s="98" t="s">
        <v>32</v>
      </c>
      <c r="M27" s="98" t="s">
        <v>33</v>
      </c>
      <c r="N27" s="134" t="s">
        <v>34</v>
      </c>
      <c r="O27" s="73" t="s">
        <v>35</v>
      </c>
      <c r="P27" s="73" t="s">
        <v>36</v>
      </c>
      <c r="Q27" s="144" t="s">
        <v>37</v>
      </c>
      <c r="R27" s="73" t="s">
        <v>25</v>
      </c>
    </row>
    <row r="28" s="50" customFormat="1" ht="38" hidden="1" spans="1:18">
      <c r="A28" s="88" t="s">
        <v>55</v>
      </c>
      <c r="B28" s="88"/>
      <c r="C28" s="88"/>
      <c r="D28" s="88"/>
      <c r="E28" s="88"/>
      <c r="F28" s="75" t="s">
        <v>39</v>
      </c>
      <c r="G28" s="75" t="s">
        <v>56</v>
      </c>
      <c r="H28" s="75" t="s">
        <v>57</v>
      </c>
      <c r="I28" s="75" t="s">
        <v>42</v>
      </c>
      <c r="J28" s="137" t="s">
        <v>43</v>
      </c>
      <c r="K28" s="75" t="s">
        <v>58</v>
      </c>
      <c r="L28" s="75" t="s">
        <v>59</v>
      </c>
      <c r="M28" s="75" t="s">
        <v>46</v>
      </c>
      <c r="N28" s="137" t="s">
        <v>47</v>
      </c>
      <c r="O28" s="75" t="s">
        <v>48</v>
      </c>
      <c r="P28" s="75" t="s">
        <v>36</v>
      </c>
      <c r="Q28" s="137" t="s">
        <v>49</v>
      </c>
      <c r="R28" s="118"/>
    </row>
    <row r="29" s="50" customFormat="1" ht="19.5" hidden="1" customHeight="1" spans="1:18">
      <c r="A29" s="89" t="s">
        <v>60</v>
      </c>
      <c r="B29" s="89"/>
      <c r="C29" s="90"/>
      <c r="D29" s="91"/>
      <c r="E29" s="91"/>
      <c r="F29" s="92" t="s">
        <v>27</v>
      </c>
      <c r="G29" s="80"/>
      <c r="H29" s="81"/>
      <c r="I29" s="79"/>
      <c r="J29" s="135">
        <f>G29*H29*I29</f>
        <v>0</v>
      </c>
      <c r="K29" s="131"/>
      <c r="L29" s="132"/>
      <c r="M29" s="131"/>
      <c r="N29" s="136">
        <f>M29*L29*K29</f>
        <v>0</v>
      </c>
      <c r="O29" s="130">
        <f>M29-I29</f>
        <v>0</v>
      </c>
      <c r="P29" s="130">
        <f>O29*L29*K29</f>
        <v>0</v>
      </c>
      <c r="Q29" s="130">
        <f>N29-J29</f>
        <v>0</v>
      </c>
      <c r="R29" s="147"/>
    </row>
    <row r="30" s="50" customFormat="1" ht="19.5" hidden="1" customHeight="1" spans="1:18">
      <c r="A30" s="89" t="s">
        <v>61</v>
      </c>
      <c r="B30" s="89"/>
      <c r="C30" s="93"/>
      <c r="D30" s="94"/>
      <c r="E30" s="94"/>
      <c r="F30" s="92" t="s">
        <v>27</v>
      </c>
      <c r="G30" s="80"/>
      <c r="H30" s="81"/>
      <c r="I30" s="79"/>
      <c r="J30" s="135">
        <f>G30*H30*I30</f>
        <v>0</v>
      </c>
      <c r="K30" s="131"/>
      <c r="L30" s="132"/>
      <c r="M30" s="131"/>
      <c r="N30" s="136">
        <f>M30*L30*K30</f>
        <v>0</v>
      </c>
      <c r="O30" s="130">
        <f>M30-I30</f>
        <v>0</v>
      </c>
      <c r="P30" s="130">
        <f>O30*L30*K30</f>
        <v>0</v>
      </c>
      <c r="Q30" s="130">
        <f>N30-J30</f>
        <v>0</v>
      </c>
      <c r="R30" s="147"/>
    </row>
    <row r="31" s="50" customFormat="1" hidden="1" customHeight="1" spans="1:18">
      <c r="A31" s="83" t="s">
        <v>52</v>
      </c>
      <c r="B31" s="83"/>
      <c r="C31" s="83"/>
      <c r="D31" s="83"/>
      <c r="E31" s="83"/>
      <c r="F31" s="95"/>
      <c r="G31" s="96"/>
      <c r="H31" s="96"/>
      <c r="I31" s="96"/>
      <c r="J31" s="96"/>
      <c r="K31" s="75"/>
      <c r="L31" s="86"/>
      <c r="M31" s="75"/>
      <c r="N31" s="75"/>
      <c r="O31" s="75"/>
      <c r="P31" s="75"/>
      <c r="Q31" s="75"/>
      <c r="R31" s="145"/>
    </row>
    <row r="32" s="50" customFormat="1" ht="16.5" hidden="1" customHeight="1" spans="1:18">
      <c r="A32" s="58" t="s">
        <v>62</v>
      </c>
      <c r="B32" s="58"/>
      <c r="C32" s="58"/>
      <c r="D32" s="58"/>
      <c r="E32" s="58"/>
      <c r="F32" s="97"/>
      <c r="G32" s="64"/>
      <c r="H32" s="64"/>
      <c r="I32" s="138"/>
      <c r="J32" s="126">
        <f>SUM(J29:J31)</f>
        <v>0</v>
      </c>
      <c r="K32" s="127"/>
      <c r="L32" s="127"/>
      <c r="M32" s="128"/>
      <c r="N32" s="133">
        <f>SUM(N29:N31)</f>
        <v>0</v>
      </c>
      <c r="O32" s="130">
        <f>M32-I32</f>
        <v>0</v>
      </c>
      <c r="P32" s="130">
        <f>O32*L32*K32</f>
        <v>0</v>
      </c>
      <c r="Q32" s="146">
        <f>N32-J32</f>
        <v>0</v>
      </c>
      <c r="R32" s="143"/>
    </row>
    <row r="33" s="50" customFormat="1" hidden="1" customHeight="1" spans="1:18">
      <c r="A33" s="98">
        <v>3</v>
      </c>
      <c r="B33" s="99" t="s">
        <v>63</v>
      </c>
      <c r="C33" s="99"/>
      <c r="D33" s="9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="50" customFormat="1" ht="13" hidden="1" spans="1:18">
      <c r="A34" s="101"/>
      <c r="B34" s="101"/>
      <c r="C34" s="101"/>
      <c r="D34" s="101"/>
      <c r="E34" s="101"/>
      <c r="F34" s="72"/>
      <c r="G34" s="73" t="s">
        <v>31</v>
      </c>
      <c r="H34" s="73" t="s">
        <v>31</v>
      </c>
      <c r="I34" s="73" t="s">
        <v>31</v>
      </c>
      <c r="J34" s="134" t="s">
        <v>31</v>
      </c>
      <c r="K34" s="98" t="s">
        <v>32</v>
      </c>
      <c r="L34" s="98" t="s">
        <v>32</v>
      </c>
      <c r="M34" s="98" t="s">
        <v>33</v>
      </c>
      <c r="N34" s="134" t="s">
        <v>34</v>
      </c>
      <c r="O34" s="73" t="s">
        <v>35</v>
      </c>
      <c r="P34" s="73" t="s">
        <v>36</v>
      </c>
      <c r="Q34" s="144" t="s">
        <v>37</v>
      </c>
      <c r="R34" s="73" t="s">
        <v>25</v>
      </c>
    </row>
    <row r="35" s="50" customFormat="1" ht="38" hidden="1" spans="1:18">
      <c r="A35" s="88" t="s">
        <v>64</v>
      </c>
      <c r="B35" s="88"/>
      <c r="C35" s="88"/>
      <c r="D35" s="88"/>
      <c r="E35" s="88"/>
      <c r="F35" s="75" t="s">
        <v>39</v>
      </c>
      <c r="G35" s="75" t="s">
        <v>65</v>
      </c>
      <c r="H35" s="75" t="s">
        <v>57</v>
      </c>
      <c r="I35" s="75" t="s">
        <v>42</v>
      </c>
      <c r="J35" s="137" t="s">
        <v>43</v>
      </c>
      <c r="K35" s="75" t="s">
        <v>66</v>
      </c>
      <c r="L35" s="75" t="s">
        <v>59</v>
      </c>
      <c r="M35" s="75" t="s">
        <v>46</v>
      </c>
      <c r="N35" s="137" t="s">
        <v>47</v>
      </c>
      <c r="O35" s="75" t="s">
        <v>48</v>
      </c>
      <c r="P35" s="75" t="s">
        <v>36</v>
      </c>
      <c r="Q35" s="75" t="s">
        <v>49</v>
      </c>
      <c r="R35" s="118"/>
    </row>
    <row r="36" s="50" customFormat="1" ht="25.5" hidden="1" customHeight="1" spans="1:18">
      <c r="A36" s="102" t="s">
        <v>67</v>
      </c>
      <c r="B36" s="94"/>
      <c r="C36" s="103"/>
      <c r="D36" s="104"/>
      <c r="E36" s="104"/>
      <c r="F36" s="63" t="s">
        <v>27</v>
      </c>
      <c r="G36" s="80"/>
      <c r="H36" s="81"/>
      <c r="I36" s="79"/>
      <c r="J36" s="135">
        <f>G36*H36*I36</f>
        <v>0</v>
      </c>
      <c r="K36" s="131"/>
      <c r="L36" s="132"/>
      <c r="M36" s="131"/>
      <c r="N36" s="136">
        <f t="shared" ref="N36:N37" si="0">M36*L36*K36</f>
        <v>0</v>
      </c>
      <c r="O36" s="130">
        <f>M36-I36</f>
        <v>0</v>
      </c>
      <c r="P36" s="130">
        <f>O36*L36*K36</f>
        <v>0</v>
      </c>
      <c r="Q36" s="130">
        <f>N36-J36</f>
        <v>0</v>
      </c>
      <c r="R36" s="147"/>
    </row>
    <row r="37" s="50" customFormat="1" ht="21.5" hidden="1" customHeight="1" spans="1:18">
      <c r="A37" s="105" t="s">
        <v>68</v>
      </c>
      <c r="B37" s="89"/>
      <c r="C37" s="89"/>
      <c r="D37" s="89"/>
      <c r="E37" s="106"/>
      <c r="F37" s="92" t="s">
        <v>27</v>
      </c>
      <c r="G37" s="80"/>
      <c r="H37" s="81"/>
      <c r="I37" s="79"/>
      <c r="J37" s="135">
        <f>G37*H37*I37</f>
        <v>0</v>
      </c>
      <c r="K37" s="131"/>
      <c r="L37" s="132"/>
      <c r="M37" s="131"/>
      <c r="N37" s="136">
        <f t="shared" si="0"/>
        <v>0</v>
      </c>
      <c r="O37" s="130">
        <f t="shared" ref="O37:O40" si="1">M37-I37</f>
        <v>0</v>
      </c>
      <c r="P37" s="130">
        <f t="shared" ref="P37:P40" si="2">O37*L37*K37</f>
        <v>0</v>
      </c>
      <c r="Q37" s="130">
        <f t="shared" ref="Q37:Q40" si="3">N37-J37</f>
        <v>0</v>
      </c>
      <c r="R37" s="145"/>
    </row>
    <row r="38" s="50" customFormat="1" ht="21.5" hidden="1" customHeight="1" spans="1:18">
      <c r="A38" s="107" t="s">
        <v>69</v>
      </c>
      <c r="B38" s="89"/>
      <c r="C38" s="89"/>
      <c r="D38" s="89"/>
      <c r="E38" s="106"/>
      <c r="F38" s="92" t="s">
        <v>27</v>
      </c>
      <c r="G38" s="80"/>
      <c r="H38" s="81"/>
      <c r="I38" s="79"/>
      <c r="J38" s="135">
        <f>G38*H38*I38</f>
        <v>0</v>
      </c>
      <c r="K38" s="131"/>
      <c r="L38" s="132"/>
      <c r="M38" s="131"/>
      <c r="N38" s="136"/>
      <c r="O38" s="130"/>
      <c r="P38" s="130"/>
      <c r="Q38" s="130"/>
      <c r="R38" s="145"/>
    </row>
    <row r="39" s="50" customFormat="1" ht="17.25" hidden="1" customHeight="1" spans="1:18">
      <c r="A39" s="58" t="s">
        <v>70</v>
      </c>
      <c r="B39" s="58"/>
      <c r="C39" s="58"/>
      <c r="D39" s="58"/>
      <c r="E39" s="58"/>
      <c r="F39" s="63" t="s">
        <v>27</v>
      </c>
      <c r="G39" s="64"/>
      <c r="H39" s="64"/>
      <c r="I39" s="138"/>
      <c r="J39" s="126">
        <f>SUM(J36:J38)</f>
        <v>0</v>
      </c>
      <c r="K39" s="127"/>
      <c r="L39" s="127"/>
      <c r="M39" s="128"/>
      <c r="N39" s="133">
        <f>SUM(N36:N38)</f>
        <v>0</v>
      </c>
      <c r="O39" s="130">
        <f t="shared" si="1"/>
        <v>0</v>
      </c>
      <c r="P39" s="130">
        <f t="shared" si="2"/>
        <v>0</v>
      </c>
      <c r="Q39" s="130">
        <f t="shared" si="3"/>
        <v>0</v>
      </c>
      <c r="R39" s="143"/>
    </row>
    <row r="40" s="50" customFormat="1" ht="19.5" hidden="1" customHeight="1" spans="1:18">
      <c r="A40" s="65" t="s">
        <v>28</v>
      </c>
      <c r="B40" s="65"/>
      <c r="C40" s="65"/>
      <c r="D40" s="65"/>
      <c r="E40" s="65"/>
      <c r="F40" s="66">
        <v>0.08</v>
      </c>
      <c r="G40" s="64"/>
      <c r="H40" s="64"/>
      <c r="I40" s="64"/>
      <c r="J40" s="126">
        <f>(J25+J32+J39)*F40</f>
        <v>0</v>
      </c>
      <c r="K40" s="131"/>
      <c r="L40" s="132"/>
      <c r="M40" s="131"/>
      <c r="N40" s="133">
        <f>(N25+N32+N39)*F40</f>
        <v>0</v>
      </c>
      <c r="O40" s="130">
        <f t="shared" si="1"/>
        <v>0</v>
      </c>
      <c r="P40" s="130">
        <f t="shared" si="2"/>
        <v>0</v>
      </c>
      <c r="Q40" s="146">
        <f t="shared" si="3"/>
        <v>0</v>
      </c>
      <c r="R40" s="143"/>
    </row>
    <row r="41" s="50" customFormat="1" ht="19.5" customHeight="1" spans="1:18">
      <c r="A41" s="60" t="s">
        <v>71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="50" customFormat="1" ht="22.5" customHeight="1" spans="1:18">
      <c r="A42" s="68">
        <v>4</v>
      </c>
      <c r="B42" s="108" t="s">
        <v>72</v>
      </c>
      <c r="C42" s="108"/>
      <c r="D42" s="108"/>
      <c r="E42" s="108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="50" customFormat="1" ht="12" customHeight="1" spans="1:18">
      <c r="A43" s="71"/>
      <c r="B43" s="71"/>
      <c r="C43" s="71"/>
      <c r="D43" s="71"/>
      <c r="E43" s="71"/>
      <c r="F43" s="72"/>
      <c r="G43" s="73" t="s">
        <v>31</v>
      </c>
      <c r="H43" s="73" t="s">
        <v>31</v>
      </c>
      <c r="I43" s="73" t="s">
        <v>31</v>
      </c>
      <c r="J43" s="73" t="s">
        <v>31</v>
      </c>
      <c r="K43" s="98" t="s">
        <v>32</v>
      </c>
      <c r="L43" s="98" t="s">
        <v>32</v>
      </c>
      <c r="M43" s="98" t="s">
        <v>33</v>
      </c>
      <c r="N43" s="134" t="s">
        <v>34</v>
      </c>
      <c r="O43" s="73" t="s">
        <v>35</v>
      </c>
      <c r="P43" s="73" t="s">
        <v>36</v>
      </c>
      <c r="Q43" s="144" t="s">
        <v>37</v>
      </c>
      <c r="R43" s="73" t="s">
        <v>25</v>
      </c>
    </row>
    <row r="44" s="50" customFormat="1" ht="39.75" customHeight="1" spans="1:18">
      <c r="A44" s="74" t="s">
        <v>73</v>
      </c>
      <c r="B44" s="74"/>
      <c r="C44" s="74"/>
      <c r="D44" s="74"/>
      <c r="E44" s="74"/>
      <c r="F44" s="75" t="s">
        <v>39</v>
      </c>
      <c r="G44" s="75" t="s">
        <v>74</v>
      </c>
      <c r="H44" s="75" t="s">
        <v>57</v>
      </c>
      <c r="I44" s="75" t="s">
        <v>42</v>
      </c>
      <c r="J44" s="75" t="s">
        <v>43</v>
      </c>
      <c r="K44" s="75" t="s">
        <v>66</v>
      </c>
      <c r="L44" s="75" t="s">
        <v>59</v>
      </c>
      <c r="M44" s="75" t="s">
        <v>46</v>
      </c>
      <c r="N44" s="75" t="s">
        <v>47</v>
      </c>
      <c r="O44" s="139" t="s">
        <v>75</v>
      </c>
      <c r="P44" s="75" t="s">
        <v>36</v>
      </c>
      <c r="Q44" s="137" t="s">
        <v>49</v>
      </c>
      <c r="R44" s="118"/>
    </row>
    <row r="45" s="50" customFormat="1" ht="25.25" customHeight="1" spans="1:18">
      <c r="A45" s="109" t="s">
        <v>76</v>
      </c>
      <c r="B45" s="110"/>
      <c r="C45" s="111">
        <v>45797</v>
      </c>
      <c r="D45" s="111"/>
      <c r="E45" s="112" t="s">
        <v>77</v>
      </c>
      <c r="F45" s="79"/>
      <c r="G45" s="80">
        <v>1</v>
      </c>
      <c r="H45" s="81">
        <v>1</v>
      </c>
      <c r="I45" s="79">
        <v>400</v>
      </c>
      <c r="J45" s="135">
        <f t="shared" ref="J45:J52" si="4">H45*I45*G45</f>
        <v>400</v>
      </c>
      <c r="K45" s="131">
        <v>1</v>
      </c>
      <c r="L45" s="132">
        <v>1</v>
      </c>
      <c r="M45" s="131">
        <v>400</v>
      </c>
      <c r="N45" s="136">
        <f>K45*L45*M45</f>
        <v>400</v>
      </c>
      <c r="O45" s="130">
        <f>M45-I45</f>
        <v>0</v>
      </c>
      <c r="P45" s="130">
        <f>O45*L45*K45</f>
        <v>0</v>
      </c>
      <c r="Q45" s="130">
        <f>N45-J45</f>
        <v>0</v>
      </c>
      <c r="R45" s="148" t="s">
        <v>78</v>
      </c>
    </row>
    <row r="46" s="50" customFormat="1" ht="25.25" customHeight="1" spans="1:18">
      <c r="A46" s="109" t="s">
        <v>76</v>
      </c>
      <c r="B46" s="110"/>
      <c r="C46" s="111">
        <v>45798</v>
      </c>
      <c r="D46" s="111"/>
      <c r="E46" s="112" t="s">
        <v>79</v>
      </c>
      <c r="F46" s="79"/>
      <c r="G46" s="80">
        <v>1</v>
      </c>
      <c r="H46" s="81">
        <v>1</v>
      </c>
      <c r="I46" s="79">
        <v>1100</v>
      </c>
      <c r="J46" s="135">
        <f t="shared" si="4"/>
        <v>1100</v>
      </c>
      <c r="K46" s="131">
        <v>1</v>
      </c>
      <c r="L46" s="132">
        <v>1</v>
      </c>
      <c r="M46" s="131">
        <v>1100</v>
      </c>
      <c r="N46" s="136">
        <f t="shared" ref="N46:N51" si="5">K46*L46*M46</f>
        <v>1100</v>
      </c>
      <c r="O46" s="130"/>
      <c r="P46" s="130"/>
      <c r="Q46" s="130"/>
      <c r="R46" s="148"/>
    </row>
    <row r="47" s="50" customFormat="1" ht="25.25" customHeight="1" spans="1:18">
      <c r="A47" s="109" t="s">
        <v>76</v>
      </c>
      <c r="B47" s="110"/>
      <c r="C47" s="111">
        <v>45799</v>
      </c>
      <c r="D47" s="111"/>
      <c r="E47" s="112" t="s">
        <v>80</v>
      </c>
      <c r="F47" s="79"/>
      <c r="G47" s="80">
        <v>1</v>
      </c>
      <c r="H47" s="81">
        <v>1</v>
      </c>
      <c r="I47" s="79">
        <v>400</v>
      </c>
      <c r="J47" s="135">
        <f t="shared" si="4"/>
        <v>400</v>
      </c>
      <c r="K47" s="131">
        <v>1</v>
      </c>
      <c r="L47" s="132">
        <v>1</v>
      </c>
      <c r="M47" s="131">
        <v>400</v>
      </c>
      <c r="N47" s="136">
        <f t="shared" si="5"/>
        <v>400</v>
      </c>
      <c r="O47" s="130">
        <f>M47-I47</f>
        <v>0</v>
      </c>
      <c r="P47" s="130">
        <f>O47*L47*K47</f>
        <v>0</v>
      </c>
      <c r="Q47" s="130">
        <f>N47-J47</f>
        <v>0</v>
      </c>
      <c r="R47" s="148" t="s">
        <v>78</v>
      </c>
    </row>
    <row r="48" s="50" customFormat="1" ht="23.25" customHeight="1" spans="1:18">
      <c r="A48" s="109" t="s">
        <v>76</v>
      </c>
      <c r="B48" s="110"/>
      <c r="C48" s="113">
        <v>45818</v>
      </c>
      <c r="D48" s="114"/>
      <c r="E48" s="115" t="s">
        <v>81</v>
      </c>
      <c r="F48" s="79"/>
      <c r="G48" s="80">
        <v>1</v>
      </c>
      <c r="H48" s="81">
        <v>1</v>
      </c>
      <c r="I48" s="79">
        <v>480</v>
      </c>
      <c r="J48" s="135">
        <f t="shared" si="4"/>
        <v>480</v>
      </c>
      <c r="K48" s="131">
        <v>1</v>
      </c>
      <c r="L48" s="132">
        <v>1</v>
      </c>
      <c r="M48" s="131">
        <v>480</v>
      </c>
      <c r="N48" s="136">
        <f t="shared" si="5"/>
        <v>480</v>
      </c>
      <c r="O48" s="130"/>
      <c r="P48" s="130"/>
      <c r="Q48" s="130"/>
      <c r="R48" s="145"/>
    </row>
    <row r="49" s="50" customFormat="1" ht="23.25" customHeight="1" spans="1:18">
      <c r="A49" s="109" t="s">
        <v>76</v>
      </c>
      <c r="B49" s="110"/>
      <c r="C49" s="116">
        <v>45819</v>
      </c>
      <c r="D49" s="114"/>
      <c r="E49" s="115" t="s">
        <v>82</v>
      </c>
      <c r="F49" s="79"/>
      <c r="G49" s="80">
        <v>1</v>
      </c>
      <c r="H49" s="81">
        <v>1</v>
      </c>
      <c r="I49" s="79">
        <v>1580</v>
      </c>
      <c r="J49" s="135">
        <f t="shared" si="4"/>
        <v>1580</v>
      </c>
      <c r="K49" s="131">
        <v>1</v>
      </c>
      <c r="L49" s="132">
        <v>1</v>
      </c>
      <c r="M49" s="131">
        <v>1580</v>
      </c>
      <c r="N49" s="136">
        <f t="shared" si="5"/>
        <v>1580</v>
      </c>
      <c r="O49" s="130"/>
      <c r="P49" s="130"/>
      <c r="Q49" s="130"/>
      <c r="R49" s="145"/>
    </row>
    <row r="50" s="50" customFormat="1" ht="23.25" customHeight="1" spans="1:18">
      <c r="A50" s="115" t="s">
        <v>83</v>
      </c>
      <c r="B50" s="117"/>
      <c r="C50" s="117"/>
      <c r="D50" s="117"/>
      <c r="E50" s="115" t="s">
        <v>84</v>
      </c>
      <c r="F50" s="79"/>
      <c r="G50" s="80">
        <v>0</v>
      </c>
      <c r="H50" s="81">
        <v>0</v>
      </c>
      <c r="I50" s="79">
        <v>350</v>
      </c>
      <c r="J50" s="135">
        <f t="shared" si="4"/>
        <v>0</v>
      </c>
      <c r="K50" s="131">
        <v>0</v>
      </c>
      <c r="L50" s="132">
        <v>0</v>
      </c>
      <c r="M50" s="131">
        <v>350</v>
      </c>
      <c r="N50" s="136">
        <f t="shared" si="5"/>
        <v>0</v>
      </c>
      <c r="O50" s="130">
        <f>M50-I50</f>
        <v>0</v>
      </c>
      <c r="P50" s="130">
        <f>O50*L50*K50</f>
        <v>0</v>
      </c>
      <c r="Q50" s="130">
        <f>N50-J50</f>
        <v>0</v>
      </c>
      <c r="R50" s="145" t="s">
        <v>85</v>
      </c>
    </row>
    <row r="51" s="50" customFormat="1" ht="23.25" customHeight="1" spans="1:18">
      <c r="A51" s="115" t="s">
        <v>86</v>
      </c>
      <c r="B51" s="117"/>
      <c r="C51" s="117"/>
      <c r="D51" s="117"/>
      <c r="E51" s="115" t="s">
        <v>84</v>
      </c>
      <c r="F51" s="79"/>
      <c r="G51" s="80">
        <v>1</v>
      </c>
      <c r="H51" s="81">
        <v>1</v>
      </c>
      <c r="I51" s="79">
        <v>300</v>
      </c>
      <c r="J51" s="135">
        <f t="shared" si="4"/>
        <v>300</v>
      </c>
      <c r="K51" s="131">
        <v>1</v>
      </c>
      <c r="L51" s="132">
        <v>1</v>
      </c>
      <c r="M51" s="131">
        <v>57</v>
      </c>
      <c r="N51" s="136">
        <f t="shared" si="5"/>
        <v>57</v>
      </c>
      <c r="O51" s="130">
        <f>M51-I51</f>
        <v>-243</v>
      </c>
      <c r="P51" s="130">
        <f>O51*L51*K51</f>
        <v>-243</v>
      </c>
      <c r="Q51" s="130">
        <f>N51-J51</f>
        <v>-243</v>
      </c>
      <c r="R51" s="145"/>
    </row>
    <row r="52" s="50" customFormat="1" ht="23.25" customHeight="1" spans="1:18">
      <c r="A52" s="117" t="s">
        <v>87</v>
      </c>
      <c r="B52" s="117"/>
      <c r="C52" s="117"/>
      <c r="D52" s="117"/>
      <c r="E52" s="115" t="s">
        <v>84</v>
      </c>
      <c r="F52" s="79"/>
      <c r="G52" s="80">
        <v>1</v>
      </c>
      <c r="H52" s="81">
        <v>1</v>
      </c>
      <c r="I52" s="79"/>
      <c r="J52" s="135">
        <f t="shared" si="4"/>
        <v>0</v>
      </c>
      <c r="K52" s="131"/>
      <c r="L52" s="132"/>
      <c r="M52" s="131"/>
      <c r="N52" s="136">
        <f t="shared" ref="N51:N52" si="6">M52*L52*K52</f>
        <v>0</v>
      </c>
      <c r="O52" s="130">
        <f>M52-I52</f>
        <v>0</v>
      </c>
      <c r="P52" s="130">
        <f>O52*L52*K52</f>
        <v>0</v>
      </c>
      <c r="Q52" s="130">
        <f>N52-J52</f>
        <v>0</v>
      </c>
      <c r="R52" s="145"/>
    </row>
    <row r="53" s="50" customFormat="1" ht="16.5" customHeight="1" spans="1:18">
      <c r="A53" s="58" t="s">
        <v>88</v>
      </c>
      <c r="B53" s="58"/>
      <c r="C53" s="58"/>
      <c r="D53" s="58"/>
      <c r="E53" s="58"/>
      <c r="F53" s="86"/>
      <c r="G53" s="86"/>
      <c r="H53" s="86"/>
      <c r="I53" s="86"/>
      <c r="J53" s="126">
        <f>SUM(J45:J52)</f>
        <v>4260</v>
      </c>
      <c r="K53" s="127"/>
      <c r="L53" s="127"/>
      <c r="M53" s="128"/>
      <c r="N53" s="133">
        <f>SUM(N45:N52)</f>
        <v>4017</v>
      </c>
      <c r="O53" s="130">
        <f>M53-I53</f>
        <v>0</v>
      </c>
      <c r="P53" s="130">
        <f t="shared" ref="P53" si="7">O53*L53*K53</f>
        <v>0</v>
      </c>
      <c r="Q53" s="146">
        <f>N53-J53</f>
        <v>-243</v>
      </c>
      <c r="R53" s="143"/>
    </row>
    <row r="54" s="50" customFormat="1" hidden="1" customHeight="1" spans="1:18">
      <c r="A54" s="68">
        <v>5</v>
      </c>
      <c r="B54" s="69" t="s">
        <v>89</v>
      </c>
      <c r="C54" s="69"/>
      <c r="D54" s="69"/>
      <c r="E54" s="69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</row>
    <row r="55" s="50" customFormat="1" ht="13" hidden="1" spans="1:18">
      <c r="A55" s="87"/>
      <c r="B55" s="87"/>
      <c r="C55" s="87"/>
      <c r="D55" s="87"/>
      <c r="E55" s="87"/>
      <c r="F55" s="72"/>
      <c r="G55" s="73" t="s">
        <v>31</v>
      </c>
      <c r="H55" s="73" t="s">
        <v>31</v>
      </c>
      <c r="I55" s="73" t="s">
        <v>31</v>
      </c>
      <c r="J55" s="134" t="s">
        <v>31</v>
      </c>
      <c r="K55" s="98" t="s">
        <v>32</v>
      </c>
      <c r="L55" s="98" t="s">
        <v>32</v>
      </c>
      <c r="M55" s="98" t="s">
        <v>33</v>
      </c>
      <c r="N55" s="134" t="s">
        <v>34</v>
      </c>
      <c r="O55" s="73" t="s">
        <v>35</v>
      </c>
      <c r="P55" s="73" t="s">
        <v>36</v>
      </c>
      <c r="Q55" s="144" t="s">
        <v>37</v>
      </c>
      <c r="R55" s="73" t="s">
        <v>25</v>
      </c>
    </row>
    <row r="56" s="50" customFormat="1" ht="38" hidden="1" spans="1:18">
      <c r="A56" s="88" t="s">
        <v>90</v>
      </c>
      <c r="B56" s="88"/>
      <c r="C56" s="88"/>
      <c r="D56" s="88"/>
      <c r="E56" s="88"/>
      <c r="F56" s="75" t="s">
        <v>39</v>
      </c>
      <c r="G56" s="75" t="s">
        <v>56</v>
      </c>
      <c r="H56" s="75" t="s">
        <v>57</v>
      </c>
      <c r="I56" s="75" t="s">
        <v>42</v>
      </c>
      <c r="J56" s="137" t="s">
        <v>43</v>
      </c>
      <c r="K56" s="75" t="s">
        <v>58</v>
      </c>
      <c r="L56" s="75" t="s">
        <v>59</v>
      </c>
      <c r="M56" s="75" t="s">
        <v>46</v>
      </c>
      <c r="N56" s="137" t="s">
        <v>47</v>
      </c>
      <c r="O56" s="75" t="s">
        <v>48</v>
      </c>
      <c r="P56" s="75" t="s">
        <v>36</v>
      </c>
      <c r="Q56" s="137" t="s">
        <v>49</v>
      </c>
      <c r="R56" s="118"/>
    </row>
    <row r="57" s="50" customFormat="1" ht="13" hidden="1" spans="1:18">
      <c r="A57" s="89" t="s">
        <v>60</v>
      </c>
      <c r="B57" s="89"/>
      <c r="C57" s="94"/>
      <c r="D57" s="94"/>
      <c r="E57" s="94"/>
      <c r="F57" s="92" t="s">
        <v>27</v>
      </c>
      <c r="G57" s="80"/>
      <c r="H57" s="81"/>
      <c r="I57" s="79"/>
      <c r="J57" s="135">
        <f>G57*H57*I57</f>
        <v>0</v>
      </c>
      <c r="K57" s="131"/>
      <c r="L57" s="132"/>
      <c r="M57" s="131"/>
      <c r="N57" s="136">
        <f>M57*L57*K57</f>
        <v>0</v>
      </c>
      <c r="O57" s="130">
        <f>M57-I57</f>
        <v>0</v>
      </c>
      <c r="P57" s="130">
        <f>O57*L57*K57</f>
        <v>0</v>
      </c>
      <c r="Q57" s="130">
        <f>N57-J57</f>
        <v>0</v>
      </c>
      <c r="R57" s="147"/>
    </row>
    <row r="58" s="50" customFormat="1" ht="13" hidden="1" spans="1:18">
      <c r="A58" s="89" t="s">
        <v>61</v>
      </c>
      <c r="B58" s="89"/>
      <c r="C58" s="94"/>
      <c r="D58" s="94"/>
      <c r="E58" s="94"/>
      <c r="F58" s="92" t="s">
        <v>27</v>
      </c>
      <c r="G58" s="80"/>
      <c r="H58" s="81"/>
      <c r="I58" s="79"/>
      <c r="J58" s="135">
        <f>G58*H58*I58</f>
        <v>0</v>
      </c>
      <c r="K58" s="131"/>
      <c r="L58" s="132"/>
      <c r="M58" s="131"/>
      <c r="N58" s="136">
        <f>M58*L58*K58</f>
        <v>0</v>
      </c>
      <c r="O58" s="130">
        <f>M58-I58</f>
        <v>0</v>
      </c>
      <c r="P58" s="130">
        <f>O58*L58*K58</f>
        <v>0</v>
      </c>
      <c r="Q58" s="130">
        <f>N58-J58</f>
        <v>0</v>
      </c>
      <c r="R58" s="147"/>
    </row>
    <row r="59" s="50" customFormat="1" ht="14.25" hidden="1" customHeight="1" spans="1:18">
      <c r="A59" s="83" t="s">
        <v>52</v>
      </c>
      <c r="B59" s="83"/>
      <c r="C59" s="83"/>
      <c r="D59" s="83"/>
      <c r="E59" s="83"/>
      <c r="F59" s="96"/>
      <c r="G59" s="96"/>
      <c r="H59" s="96"/>
      <c r="I59" s="96"/>
      <c r="J59" s="96"/>
      <c r="K59" s="75"/>
      <c r="L59" s="86"/>
      <c r="M59" s="75"/>
      <c r="N59" s="75"/>
      <c r="O59" s="75"/>
      <c r="P59" s="75"/>
      <c r="Q59" s="75"/>
      <c r="R59" s="143"/>
    </row>
    <row r="60" s="50" customFormat="1" ht="16.5" hidden="1" customHeight="1" spans="1:18">
      <c r="A60" s="58" t="s">
        <v>62</v>
      </c>
      <c r="B60" s="58"/>
      <c r="C60" s="58"/>
      <c r="D60" s="58"/>
      <c r="E60" s="58"/>
      <c r="F60" s="97"/>
      <c r="G60" s="64"/>
      <c r="H60" s="64"/>
      <c r="I60" s="138"/>
      <c r="J60" s="126">
        <f>SUM(J57:J59)</f>
        <v>0</v>
      </c>
      <c r="K60" s="127"/>
      <c r="L60" s="127"/>
      <c r="M60" s="128"/>
      <c r="N60" s="133">
        <f>SUM(N57:N59)</f>
        <v>0</v>
      </c>
      <c r="O60" s="130">
        <f>M60-I60</f>
        <v>0</v>
      </c>
      <c r="P60" s="130">
        <f>O60*L60*K60</f>
        <v>0</v>
      </c>
      <c r="Q60" s="146">
        <f>N60-J60</f>
        <v>0</v>
      </c>
      <c r="R60" s="143"/>
    </row>
    <row r="61" s="50" customFormat="1" customHeight="1" spans="1:18">
      <c r="A61" s="98">
        <v>6</v>
      </c>
      <c r="B61" s="99" t="s">
        <v>91</v>
      </c>
      <c r="C61" s="99"/>
      <c r="D61" s="99"/>
      <c r="E61" s="99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="50" customFormat="1" ht="13" spans="1:18">
      <c r="A62" s="118"/>
      <c r="B62" s="101"/>
      <c r="C62" s="101"/>
      <c r="D62" s="101"/>
      <c r="E62" s="101"/>
      <c r="F62" s="72"/>
      <c r="G62" s="73" t="s">
        <v>31</v>
      </c>
      <c r="H62" s="73" t="s">
        <v>31</v>
      </c>
      <c r="I62" s="73" t="s">
        <v>31</v>
      </c>
      <c r="J62" s="134" t="s">
        <v>31</v>
      </c>
      <c r="K62" s="98" t="s">
        <v>32</v>
      </c>
      <c r="L62" s="98" t="s">
        <v>32</v>
      </c>
      <c r="M62" s="98" t="s">
        <v>33</v>
      </c>
      <c r="N62" s="134" t="s">
        <v>34</v>
      </c>
      <c r="O62" s="73" t="s">
        <v>35</v>
      </c>
      <c r="P62" s="73" t="s">
        <v>36</v>
      </c>
      <c r="Q62" s="144" t="s">
        <v>37</v>
      </c>
      <c r="R62" s="73" t="s">
        <v>25</v>
      </c>
    </row>
    <row r="63" s="50" customFormat="1" ht="38" spans="1:18">
      <c r="A63" s="88" t="s">
        <v>92</v>
      </c>
      <c r="B63" s="88"/>
      <c r="C63" s="88"/>
      <c r="D63" s="88"/>
      <c r="E63" s="88"/>
      <c r="F63" s="75" t="s">
        <v>39</v>
      </c>
      <c r="G63" s="75" t="s">
        <v>65</v>
      </c>
      <c r="H63" s="75" t="s">
        <v>57</v>
      </c>
      <c r="I63" s="75" t="s">
        <v>42</v>
      </c>
      <c r="J63" s="137" t="s">
        <v>43</v>
      </c>
      <c r="K63" s="75" t="s">
        <v>66</v>
      </c>
      <c r="L63" s="75" t="s">
        <v>59</v>
      </c>
      <c r="M63" s="75" t="s">
        <v>46</v>
      </c>
      <c r="N63" s="137" t="s">
        <v>47</v>
      </c>
      <c r="O63" s="75" t="s">
        <v>48</v>
      </c>
      <c r="P63" s="75" t="s">
        <v>36</v>
      </c>
      <c r="Q63" s="75" t="s">
        <v>49</v>
      </c>
      <c r="R63" s="118"/>
    </row>
    <row r="64" s="50" customFormat="1" ht="22.05" hidden="1" customHeight="1" spans="1:18">
      <c r="A64" s="94" t="s">
        <v>93</v>
      </c>
      <c r="B64" s="94"/>
      <c r="C64" s="119" t="s">
        <v>94</v>
      </c>
      <c r="D64" s="107" t="s">
        <v>95</v>
      </c>
      <c r="E64" s="89"/>
      <c r="F64" s="92" t="s">
        <v>27</v>
      </c>
      <c r="G64" s="80"/>
      <c r="H64" s="81"/>
      <c r="I64" s="79"/>
      <c r="J64" s="135">
        <f t="shared" ref="J64:J67" si="8">H64*I64*G64</f>
        <v>0</v>
      </c>
      <c r="K64" s="131"/>
      <c r="L64" s="132"/>
      <c r="M64" s="131"/>
      <c r="N64" s="136">
        <f t="shared" ref="N64:N67" si="9">M64*L64*K64</f>
        <v>0</v>
      </c>
      <c r="O64" s="130">
        <f t="shared" ref="O64:O67" si="10">M64-I64</f>
        <v>0</v>
      </c>
      <c r="P64" s="130">
        <f t="shared" ref="P64:P68" si="11">O64*L64*K64</f>
        <v>0</v>
      </c>
      <c r="Q64" s="130">
        <f t="shared" ref="Q64:Q68" si="12">N64-J64</f>
        <v>0</v>
      </c>
      <c r="R64" s="143"/>
    </row>
    <row r="65" s="50" customFormat="1" ht="21.75" hidden="1" customHeight="1" spans="1:18">
      <c r="A65" s="89" t="s">
        <v>96</v>
      </c>
      <c r="B65" s="89"/>
      <c r="C65" s="89"/>
      <c r="D65" s="89"/>
      <c r="E65" s="89"/>
      <c r="F65" s="92" t="s">
        <v>27</v>
      </c>
      <c r="G65" s="80"/>
      <c r="H65" s="81"/>
      <c r="I65" s="79"/>
      <c r="J65" s="135">
        <f t="shared" si="8"/>
        <v>0</v>
      </c>
      <c r="K65" s="131"/>
      <c r="L65" s="132"/>
      <c r="M65" s="131"/>
      <c r="N65" s="136">
        <f t="shared" si="9"/>
        <v>0</v>
      </c>
      <c r="O65" s="130">
        <f t="shared" ref="O65:O66" si="13">M65-I65</f>
        <v>0</v>
      </c>
      <c r="P65" s="130">
        <f t="shared" ref="P65:P66" si="14">O65*L65*K65</f>
        <v>0</v>
      </c>
      <c r="Q65" s="130">
        <f t="shared" si="12"/>
        <v>0</v>
      </c>
      <c r="R65" s="143"/>
    </row>
    <row r="66" s="50" customFormat="1" ht="22.05" customHeight="1" spans="1:18">
      <c r="A66" s="105" t="s">
        <v>97</v>
      </c>
      <c r="B66" s="105"/>
      <c r="C66" s="105"/>
      <c r="D66" s="105"/>
      <c r="E66" s="105"/>
      <c r="F66" s="92" t="s">
        <v>27</v>
      </c>
      <c r="G66" s="80">
        <v>2</v>
      </c>
      <c r="H66" s="81">
        <v>1</v>
      </c>
      <c r="I66" s="79">
        <v>65</v>
      </c>
      <c r="J66" s="135">
        <f>H66*I66*G66</f>
        <v>130</v>
      </c>
      <c r="K66" s="131">
        <v>2</v>
      </c>
      <c r="L66" s="132">
        <v>1</v>
      </c>
      <c r="M66" s="131">
        <v>65</v>
      </c>
      <c r="N66" s="136">
        <f>K66*L66*M66</f>
        <v>130</v>
      </c>
      <c r="O66" s="130">
        <f t="shared" si="13"/>
        <v>0</v>
      </c>
      <c r="P66" s="130">
        <f t="shared" si="14"/>
        <v>0</v>
      </c>
      <c r="Q66" s="130">
        <f t="shared" si="12"/>
        <v>0</v>
      </c>
      <c r="R66" s="145"/>
    </row>
    <row r="67" s="50" customFormat="1" ht="22.05" customHeight="1" spans="1:18">
      <c r="A67" s="107" t="s">
        <v>98</v>
      </c>
      <c r="B67" s="89"/>
      <c r="C67" s="89"/>
      <c r="D67" s="89"/>
      <c r="E67" s="149" t="s">
        <v>99</v>
      </c>
      <c r="F67" s="92" t="s">
        <v>27</v>
      </c>
      <c r="G67" s="80">
        <v>1</v>
      </c>
      <c r="H67" s="81">
        <v>1</v>
      </c>
      <c r="I67" s="79">
        <v>300</v>
      </c>
      <c r="J67" s="135">
        <f t="shared" si="8"/>
        <v>300</v>
      </c>
      <c r="K67" s="131">
        <v>1</v>
      </c>
      <c r="L67" s="132">
        <v>1</v>
      </c>
      <c r="M67" s="131">
        <v>276.21</v>
      </c>
      <c r="N67" s="136">
        <f>K67*L67*M67</f>
        <v>276.21</v>
      </c>
      <c r="O67" s="130">
        <f t="shared" si="10"/>
        <v>-23.79</v>
      </c>
      <c r="P67" s="130">
        <f t="shared" ref="P67" si="15">O67*L67*K67</f>
        <v>-23.79</v>
      </c>
      <c r="Q67" s="130">
        <f t="shared" ref="Q67" si="16">N67-J67</f>
        <v>-23.79</v>
      </c>
      <c r="R67" s="145"/>
    </row>
    <row r="68" s="50" customFormat="1" ht="15.75" customHeight="1" spans="1:18">
      <c r="A68" s="58" t="s">
        <v>70</v>
      </c>
      <c r="B68" s="58"/>
      <c r="C68" s="58"/>
      <c r="D68" s="58"/>
      <c r="E68" s="58"/>
      <c r="F68" s="97"/>
      <c r="G68" s="64"/>
      <c r="H68" s="64"/>
      <c r="I68" s="138"/>
      <c r="J68" s="126">
        <f>SUM(J64:J67)</f>
        <v>430</v>
      </c>
      <c r="K68" s="127"/>
      <c r="L68" s="127"/>
      <c r="M68" s="128"/>
      <c r="N68" s="133">
        <f>SUM(N64:N67)</f>
        <v>406.21</v>
      </c>
      <c r="O68" s="130">
        <f t="shared" ref="O68" si="17">M68-I68</f>
        <v>0</v>
      </c>
      <c r="P68" s="130">
        <f t="shared" si="11"/>
        <v>0</v>
      </c>
      <c r="Q68" s="146">
        <f t="shared" si="12"/>
        <v>-23.79</v>
      </c>
      <c r="R68" s="143"/>
    </row>
    <row r="69" s="50" customFormat="1" hidden="1" customHeight="1" spans="1:18">
      <c r="A69" s="98">
        <v>7</v>
      </c>
      <c r="B69" s="99" t="s">
        <v>100</v>
      </c>
      <c r="C69" s="99"/>
      <c r="D69" s="99"/>
      <c r="E69" s="99"/>
      <c r="F69" s="100"/>
      <c r="G69" s="100"/>
      <c r="H69" s="100"/>
      <c r="I69" s="100"/>
      <c r="J69" s="126">
        <f>SUM(J65:J68)</f>
        <v>860</v>
      </c>
      <c r="K69" s="100"/>
      <c r="L69" s="100"/>
      <c r="M69" s="100"/>
      <c r="N69" s="100"/>
      <c r="O69" s="100"/>
      <c r="P69" s="100"/>
      <c r="Q69" s="100"/>
      <c r="R69" s="100"/>
    </row>
    <row r="70" s="50" customFormat="1" ht="13" hidden="1" spans="1:18">
      <c r="A70" s="101"/>
      <c r="B70" s="101"/>
      <c r="C70" s="101"/>
      <c r="D70" s="101"/>
      <c r="E70" s="101"/>
      <c r="F70" s="72"/>
      <c r="G70" s="73" t="s">
        <v>31</v>
      </c>
      <c r="H70" s="73" t="s">
        <v>31</v>
      </c>
      <c r="I70" s="73" t="s">
        <v>31</v>
      </c>
      <c r="J70" s="134" t="s">
        <v>31</v>
      </c>
      <c r="K70" s="98" t="s">
        <v>32</v>
      </c>
      <c r="L70" s="98" t="s">
        <v>32</v>
      </c>
      <c r="M70" s="98" t="s">
        <v>33</v>
      </c>
      <c r="N70" s="134" t="s">
        <v>34</v>
      </c>
      <c r="O70" s="73" t="s">
        <v>35</v>
      </c>
      <c r="P70" s="73" t="s">
        <v>36</v>
      </c>
      <c r="Q70" s="144" t="s">
        <v>37</v>
      </c>
      <c r="R70" s="73" t="s">
        <v>25</v>
      </c>
    </row>
    <row r="71" s="50" customFormat="1" ht="38" hidden="1" spans="1:18">
      <c r="A71" s="88"/>
      <c r="B71" s="88"/>
      <c r="C71" s="88"/>
      <c r="D71" s="88"/>
      <c r="E71" s="88"/>
      <c r="F71" s="75" t="s">
        <v>39</v>
      </c>
      <c r="G71" s="75" t="s">
        <v>65</v>
      </c>
      <c r="H71" s="75" t="s">
        <v>57</v>
      </c>
      <c r="I71" s="75" t="s">
        <v>42</v>
      </c>
      <c r="J71" s="137" t="s">
        <v>43</v>
      </c>
      <c r="K71" s="75" t="s">
        <v>66</v>
      </c>
      <c r="L71" s="75" t="s">
        <v>59</v>
      </c>
      <c r="M71" s="75" t="s">
        <v>46</v>
      </c>
      <c r="N71" s="137" t="s">
        <v>47</v>
      </c>
      <c r="O71" s="75" t="s">
        <v>48</v>
      </c>
      <c r="P71" s="75" t="s">
        <v>36</v>
      </c>
      <c r="Q71" s="75" t="s">
        <v>49</v>
      </c>
      <c r="R71" s="118"/>
    </row>
    <row r="72" s="50" customFormat="1" ht="13.5" hidden="1" customHeight="1" spans="1:18">
      <c r="A72" s="89" t="s">
        <v>101</v>
      </c>
      <c r="B72" s="89"/>
      <c r="C72" s="89"/>
      <c r="D72" s="89"/>
      <c r="E72" s="89"/>
      <c r="F72" s="63" t="s">
        <v>27</v>
      </c>
      <c r="G72" s="80"/>
      <c r="H72" s="81"/>
      <c r="I72" s="79"/>
      <c r="J72" s="135"/>
      <c r="K72" s="131"/>
      <c r="L72" s="132"/>
      <c r="M72" s="131"/>
      <c r="N72" s="136">
        <f>M72*L72*K72</f>
        <v>0</v>
      </c>
      <c r="O72" s="130">
        <f>M72-I72</f>
        <v>0</v>
      </c>
      <c r="P72" s="130">
        <f>O72*L72*K72</f>
        <v>0</v>
      </c>
      <c r="Q72" s="130">
        <f>N72-J72</f>
        <v>0</v>
      </c>
      <c r="R72" s="147"/>
    </row>
    <row r="73" s="50" customFormat="1" ht="15.75" hidden="1" customHeight="1" spans="1:18">
      <c r="A73" s="89" t="s">
        <v>102</v>
      </c>
      <c r="B73" s="89"/>
      <c r="C73" s="89"/>
      <c r="D73" s="89"/>
      <c r="E73" s="89"/>
      <c r="F73" s="92" t="s">
        <v>27</v>
      </c>
      <c r="G73" s="80"/>
      <c r="H73" s="81"/>
      <c r="I73" s="79"/>
      <c r="J73" s="135">
        <f>H73*I73*G73</f>
        <v>0</v>
      </c>
      <c r="K73" s="131"/>
      <c r="L73" s="132"/>
      <c r="M73" s="131"/>
      <c r="N73" s="136">
        <f>M73*L73*K73</f>
        <v>0</v>
      </c>
      <c r="O73" s="130">
        <f>M73-I73</f>
        <v>0</v>
      </c>
      <c r="P73" s="130">
        <f>O73*L73*K73</f>
        <v>0</v>
      </c>
      <c r="Q73" s="130">
        <f>N73-J73</f>
        <v>0</v>
      </c>
      <c r="R73" s="143"/>
    </row>
    <row r="74" s="50" customFormat="1" ht="15.75" hidden="1" customHeight="1" spans="1:18">
      <c r="A74" s="89" t="s">
        <v>103</v>
      </c>
      <c r="B74" s="89"/>
      <c r="C74" s="89"/>
      <c r="D74" s="89"/>
      <c r="E74" s="89"/>
      <c r="F74" s="92" t="s">
        <v>27</v>
      </c>
      <c r="G74" s="80"/>
      <c r="H74" s="81"/>
      <c r="I74" s="79"/>
      <c r="J74" s="135">
        <f>H74*I74*G74</f>
        <v>0</v>
      </c>
      <c r="K74" s="131"/>
      <c r="L74" s="132"/>
      <c r="M74" s="131"/>
      <c r="N74" s="136">
        <f>M74*L74*K74</f>
        <v>0</v>
      </c>
      <c r="O74" s="130">
        <f>M74-I74</f>
        <v>0</v>
      </c>
      <c r="P74" s="130">
        <f>O74*L74*K74</f>
        <v>0</v>
      </c>
      <c r="Q74" s="130">
        <f>N74-J74</f>
        <v>0</v>
      </c>
      <c r="R74" s="143"/>
    </row>
    <row r="75" s="50" customFormat="1" hidden="1" customHeight="1" spans="1:18">
      <c r="A75" s="89" t="s">
        <v>104</v>
      </c>
      <c r="B75" s="89"/>
      <c r="C75" s="89"/>
      <c r="D75" s="89"/>
      <c r="E75" s="89"/>
      <c r="F75" s="92" t="s">
        <v>27</v>
      </c>
      <c r="G75" s="80"/>
      <c r="H75" s="81"/>
      <c r="I75" s="79"/>
      <c r="J75" s="135">
        <f>H75*I75*G75</f>
        <v>0</v>
      </c>
      <c r="K75" s="131"/>
      <c r="L75" s="132"/>
      <c r="M75" s="131"/>
      <c r="N75" s="136">
        <f>M75*L75*K75</f>
        <v>0</v>
      </c>
      <c r="O75" s="130">
        <f>M75-I75</f>
        <v>0</v>
      </c>
      <c r="P75" s="130">
        <f>O75*L75*K75</f>
        <v>0</v>
      </c>
      <c r="Q75" s="130">
        <f>N75-J75</f>
        <v>0</v>
      </c>
      <c r="R75" s="143"/>
    </row>
    <row r="76" s="50" customFormat="1" ht="15.75" hidden="1" customHeight="1" spans="1:18">
      <c r="A76" s="58" t="s">
        <v>70</v>
      </c>
      <c r="B76" s="58"/>
      <c r="C76" s="58"/>
      <c r="D76" s="58"/>
      <c r="E76" s="58"/>
      <c r="F76" s="97"/>
      <c r="G76" s="64"/>
      <c r="H76" s="64"/>
      <c r="I76" s="138"/>
      <c r="J76" s="126">
        <f>SUM(J72:J75)</f>
        <v>0</v>
      </c>
      <c r="K76" s="127"/>
      <c r="L76" s="127"/>
      <c r="M76" s="128"/>
      <c r="N76" s="133">
        <f>SUM(N72:N75)</f>
        <v>0</v>
      </c>
      <c r="O76" s="130">
        <f>M76-I76</f>
        <v>0</v>
      </c>
      <c r="P76" s="130">
        <f>O76*L76*K76</f>
        <v>0</v>
      </c>
      <c r="Q76" s="146">
        <f>N76-J76</f>
        <v>0</v>
      </c>
      <c r="R76" s="143"/>
    </row>
    <row r="77" s="50" customFormat="1" customHeight="1" spans="1:18">
      <c r="A77" s="98">
        <v>8</v>
      </c>
      <c r="B77" s="99" t="s">
        <v>105</v>
      </c>
      <c r="C77" s="99"/>
      <c r="D77" s="99"/>
      <c r="E77" s="99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="50" customFormat="1" ht="13" spans="1:18">
      <c r="A78" s="101"/>
      <c r="B78" s="101"/>
      <c r="C78" s="101"/>
      <c r="D78" s="101"/>
      <c r="E78" s="101"/>
      <c r="F78" s="72"/>
      <c r="G78" s="73" t="s">
        <v>31</v>
      </c>
      <c r="H78" s="73" t="s">
        <v>31</v>
      </c>
      <c r="I78" s="73" t="s">
        <v>31</v>
      </c>
      <c r="J78" s="134" t="s">
        <v>31</v>
      </c>
      <c r="K78" s="98" t="s">
        <v>32</v>
      </c>
      <c r="L78" s="98" t="s">
        <v>32</v>
      </c>
      <c r="M78" s="98" t="s">
        <v>33</v>
      </c>
      <c r="N78" s="134" t="s">
        <v>34</v>
      </c>
      <c r="O78" s="73" t="s">
        <v>35</v>
      </c>
      <c r="P78" s="73" t="s">
        <v>36</v>
      </c>
      <c r="Q78" s="144" t="s">
        <v>37</v>
      </c>
      <c r="R78" s="73" t="s">
        <v>25</v>
      </c>
    </row>
    <row r="79" s="50" customFormat="1" ht="38" spans="1:18">
      <c r="A79" s="88"/>
      <c r="B79" s="88"/>
      <c r="C79" s="88"/>
      <c r="D79" s="88"/>
      <c r="E79" s="88"/>
      <c r="F79" s="75" t="s">
        <v>39</v>
      </c>
      <c r="G79" s="75" t="s">
        <v>65</v>
      </c>
      <c r="H79" s="75" t="s">
        <v>57</v>
      </c>
      <c r="I79" s="75" t="s">
        <v>42</v>
      </c>
      <c r="J79" s="137" t="s">
        <v>43</v>
      </c>
      <c r="K79" s="75" t="s">
        <v>66</v>
      </c>
      <c r="L79" s="75" t="s">
        <v>59</v>
      </c>
      <c r="M79" s="75" t="s">
        <v>46</v>
      </c>
      <c r="N79" s="137" t="s">
        <v>47</v>
      </c>
      <c r="O79" s="75" t="s">
        <v>48</v>
      </c>
      <c r="P79" s="75" t="s">
        <v>36</v>
      </c>
      <c r="Q79" s="75" t="s">
        <v>49</v>
      </c>
      <c r="R79" s="118"/>
    </row>
    <row r="80" s="50" customFormat="1" ht="23.55" customHeight="1" spans="1:18">
      <c r="A80" s="82" t="s">
        <v>106</v>
      </c>
      <c r="B80" s="82"/>
      <c r="C80" s="82"/>
      <c r="D80" s="82"/>
      <c r="E80" s="82"/>
      <c r="F80" s="92" t="s">
        <v>27</v>
      </c>
      <c r="G80" s="80"/>
      <c r="H80" s="81"/>
      <c r="I80" s="79"/>
      <c r="J80" s="135">
        <f>H80*I80*G80</f>
        <v>0</v>
      </c>
      <c r="K80" s="131"/>
      <c r="L80" s="132"/>
      <c r="M80" s="131"/>
      <c r="N80" s="136">
        <f>M80*L80*K80</f>
        <v>0</v>
      </c>
      <c r="O80" s="130">
        <f t="shared" ref="O80:O84" si="18">M80-I80</f>
        <v>0</v>
      </c>
      <c r="P80" s="130">
        <f t="shared" ref="P80:P84" si="19">O80*L80*K80</f>
        <v>0</v>
      </c>
      <c r="Q80" s="130">
        <f t="shared" ref="Q80:Q85" si="20">N80-J80</f>
        <v>0</v>
      </c>
      <c r="R80" s="143"/>
    </row>
    <row r="81" s="50" customFormat="1" ht="23.55" customHeight="1" spans="1:18">
      <c r="A81" s="82" t="s">
        <v>107</v>
      </c>
      <c r="B81" s="82"/>
      <c r="C81" s="82"/>
      <c r="D81" s="82"/>
      <c r="E81" s="82"/>
      <c r="F81" s="92" t="s">
        <v>27</v>
      </c>
      <c r="G81" s="80"/>
      <c r="H81" s="81"/>
      <c r="I81" s="79"/>
      <c r="J81" s="135"/>
      <c r="K81" s="131"/>
      <c r="L81" s="132"/>
      <c r="M81" s="131"/>
      <c r="N81" s="136">
        <f>M81*L81*K81</f>
        <v>0</v>
      </c>
      <c r="O81" s="130">
        <f t="shared" si="18"/>
        <v>0</v>
      </c>
      <c r="P81" s="130">
        <f t="shared" si="19"/>
        <v>0</v>
      </c>
      <c r="Q81" s="130">
        <f t="shared" si="20"/>
        <v>0</v>
      </c>
      <c r="R81" s="143"/>
    </row>
    <row r="82" s="50" customFormat="1" ht="23.55" customHeight="1" spans="1:18">
      <c r="A82" s="82" t="s">
        <v>108</v>
      </c>
      <c r="B82" s="82"/>
      <c r="C82" s="82"/>
      <c r="D82" s="82"/>
      <c r="E82" s="82"/>
      <c r="F82" s="92" t="s">
        <v>27</v>
      </c>
      <c r="G82" s="80"/>
      <c r="H82" s="81"/>
      <c r="I82" s="79"/>
      <c r="J82" s="172"/>
      <c r="K82" s="131"/>
      <c r="L82" s="132"/>
      <c r="M82" s="131"/>
      <c r="N82" s="173">
        <f>M82*L82*K82</f>
        <v>0</v>
      </c>
      <c r="O82" s="130">
        <f t="shared" si="18"/>
        <v>0</v>
      </c>
      <c r="P82" s="130">
        <f t="shared" si="19"/>
        <v>0</v>
      </c>
      <c r="Q82" s="130">
        <f t="shared" si="20"/>
        <v>0</v>
      </c>
      <c r="R82" s="143"/>
    </row>
    <row r="83" s="50" customFormat="1" ht="14.25" customHeight="1" spans="1:18">
      <c r="A83" s="65" t="s">
        <v>109</v>
      </c>
      <c r="B83" s="65"/>
      <c r="C83" s="65"/>
      <c r="D83" s="65"/>
      <c r="E83" s="65"/>
      <c r="F83" s="66">
        <v>0.08</v>
      </c>
      <c r="G83" s="64"/>
      <c r="H83" s="64"/>
      <c r="I83" s="64"/>
      <c r="J83" s="126">
        <f>(J53+J60+J68+J76)*F83</f>
        <v>375.2</v>
      </c>
      <c r="K83" s="75"/>
      <c r="L83" s="86"/>
      <c r="M83" s="75"/>
      <c r="N83" s="133">
        <f>(N53+N60+N68+N76)*F83</f>
        <v>353.8568</v>
      </c>
      <c r="O83" s="130">
        <f t="shared" si="18"/>
        <v>0</v>
      </c>
      <c r="P83" s="130">
        <f t="shared" si="19"/>
        <v>0</v>
      </c>
      <c r="Q83" s="130">
        <f t="shared" si="20"/>
        <v>-21.3432</v>
      </c>
      <c r="R83" s="143"/>
    </row>
    <row r="84" s="50" customFormat="1" ht="15.75" customHeight="1" spans="1:18">
      <c r="A84" s="58" t="s">
        <v>110</v>
      </c>
      <c r="B84" s="58"/>
      <c r="C84" s="58"/>
      <c r="D84" s="58"/>
      <c r="E84" s="58"/>
      <c r="F84" s="97"/>
      <c r="G84" s="64"/>
      <c r="H84" s="64"/>
      <c r="I84" s="138"/>
      <c r="J84" s="126">
        <f>SUM(J80:J83)+J40+J17</f>
        <v>375.2</v>
      </c>
      <c r="K84" s="64"/>
      <c r="L84" s="64"/>
      <c r="M84" s="138"/>
      <c r="N84" s="133">
        <f>SUM(N80:N83)+N40+N17</f>
        <v>353.8568</v>
      </c>
      <c r="O84" s="130">
        <f t="shared" si="18"/>
        <v>0</v>
      </c>
      <c r="P84" s="130">
        <f t="shared" si="19"/>
        <v>0</v>
      </c>
      <c r="Q84" s="146">
        <f t="shared" si="20"/>
        <v>-21.3432</v>
      </c>
      <c r="R84" s="143"/>
    </row>
    <row r="85" s="50" customFormat="1" ht="15.75" customHeight="1" spans="1:18">
      <c r="A85" s="58" t="s">
        <v>111</v>
      </c>
      <c r="B85" s="58"/>
      <c r="C85" s="58"/>
      <c r="D85" s="58"/>
      <c r="E85" s="58"/>
      <c r="F85" s="66">
        <v>0.06</v>
      </c>
      <c r="G85" s="64"/>
      <c r="H85" s="64"/>
      <c r="I85" s="138"/>
      <c r="J85" s="126">
        <f>(J25+J32+J39+J53+J60+J68+J76+J84+H109)*F85</f>
        <v>303.912</v>
      </c>
      <c r="K85" s="64"/>
      <c r="L85" s="64"/>
      <c r="M85" s="138"/>
      <c r="N85" s="133">
        <f>(N25+N32+N39+N53+N60+N68+N76+N84)*F85</f>
        <v>286.624008</v>
      </c>
      <c r="O85" s="130"/>
      <c r="P85" s="130"/>
      <c r="Q85" s="146">
        <f t="shared" si="20"/>
        <v>-17.287992</v>
      </c>
      <c r="R85" s="143"/>
    </row>
    <row r="86" s="50" customFormat="1" hidden="1" customHeight="1" spans="1:18">
      <c r="A86" s="98">
        <v>9</v>
      </c>
      <c r="B86" s="99" t="s">
        <v>112</v>
      </c>
      <c r="C86" s="99"/>
      <c r="D86" s="99"/>
      <c r="E86" s="99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="50" customFormat="1" ht="12.75" hidden="1" customHeight="1" spans="1:18">
      <c r="A87" s="150"/>
      <c r="B87" s="150"/>
      <c r="C87" s="150"/>
      <c r="D87" s="150"/>
      <c r="E87" s="150"/>
      <c r="F87" s="72"/>
      <c r="G87" s="72"/>
      <c r="H87" s="72"/>
      <c r="I87" s="72"/>
      <c r="J87" s="134"/>
      <c r="K87" s="98" t="s">
        <v>32</v>
      </c>
      <c r="L87" s="98" t="s">
        <v>32</v>
      </c>
      <c r="M87" s="98" t="s">
        <v>33</v>
      </c>
      <c r="N87" s="73" t="s">
        <v>34</v>
      </c>
      <c r="O87" s="73"/>
      <c r="P87" s="73" t="s">
        <v>36</v>
      </c>
      <c r="Q87" s="144"/>
      <c r="R87" s="73" t="s">
        <v>25</v>
      </c>
    </row>
    <row r="88" s="50" customFormat="1" ht="38" hidden="1" spans="1:18">
      <c r="A88" s="151"/>
      <c r="B88" s="151"/>
      <c r="C88" s="151"/>
      <c r="D88" s="151"/>
      <c r="E88" s="151"/>
      <c r="F88" s="75"/>
      <c r="G88" s="75"/>
      <c r="H88" s="152"/>
      <c r="I88" s="72"/>
      <c r="J88" s="137"/>
      <c r="K88" s="75" t="s">
        <v>66</v>
      </c>
      <c r="L88" s="75" t="s">
        <v>59</v>
      </c>
      <c r="M88" s="75" t="s">
        <v>46</v>
      </c>
      <c r="N88" s="75" t="s">
        <v>47</v>
      </c>
      <c r="O88" s="75"/>
      <c r="P88" s="75" t="s">
        <v>36</v>
      </c>
      <c r="Q88" s="137"/>
      <c r="R88" s="118"/>
    </row>
    <row r="89" s="50" customFormat="1" ht="14.25" hidden="1" customHeight="1" spans="1:18">
      <c r="A89" s="153" t="s">
        <v>113</v>
      </c>
      <c r="B89" s="153"/>
      <c r="C89" s="153"/>
      <c r="D89" s="153"/>
      <c r="E89" s="153"/>
      <c r="F89" s="154" t="s">
        <v>27</v>
      </c>
      <c r="G89" s="155"/>
      <c r="H89" s="156"/>
      <c r="I89" s="156"/>
      <c r="J89" s="174"/>
      <c r="K89" s="131"/>
      <c r="L89" s="131"/>
      <c r="M89" s="131"/>
      <c r="N89" s="175">
        <f>L89*M89*K89</f>
        <v>0</v>
      </c>
      <c r="O89" s="176"/>
      <c r="P89" s="130">
        <f t="shared" ref="P89:P95" si="21">N89</f>
        <v>0</v>
      </c>
      <c r="Q89" s="174"/>
      <c r="R89" s="143"/>
    </row>
    <row r="90" s="50" customFormat="1" ht="13" hidden="1" spans="1:18">
      <c r="A90" s="153" t="s">
        <v>114</v>
      </c>
      <c r="B90" s="153"/>
      <c r="C90" s="153"/>
      <c r="D90" s="153"/>
      <c r="E90" s="153"/>
      <c r="F90" s="154" t="s">
        <v>27</v>
      </c>
      <c r="G90" s="155"/>
      <c r="H90" s="156"/>
      <c r="I90" s="156"/>
      <c r="J90" s="174"/>
      <c r="K90" s="131"/>
      <c r="L90" s="131"/>
      <c r="M90" s="131"/>
      <c r="N90" s="175">
        <f>L90*M90*K90</f>
        <v>0</v>
      </c>
      <c r="O90" s="176"/>
      <c r="P90" s="130">
        <f t="shared" si="21"/>
        <v>0</v>
      </c>
      <c r="Q90" s="174"/>
      <c r="R90" s="143"/>
    </row>
    <row r="91" s="50" customFormat="1" ht="15.75" hidden="1" customHeight="1" spans="1:18">
      <c r="A91" s="157" t="s">
        <v>115</v>
      </c>
      <c r="B91" s="157"/>
      <c r="C91" s="157"/>
      <c r="D91" s="157"/>
      <c r="E91" s="157"/>
      <c r="F91" s="154" t="s">
        <v>27</v>
      </c>
      <c r="G91" s="155"/>
      <c r="H91" s="156"/>
      <c r="I91" s="156"/>
      <c r="J91" s="174"/>
      <c r="K91" s="131"/>
      <c r="L91" s="131"/>
      <c r="M91" s="131"/>
      <c r="N91" s="175">
        <f>L91*M91*K91</f>
        <v>0</v>
      </c>
      <c r="O91" s="176"/>
      <c r="P91" s="130">
        <f t="shared" si="21"/>
        <v>0</v>
      </c>
      <c r="Q91" s="174"/>
      <c r="R91" s="143"/>
    </row>
    <row r="92" s="50" customFormat="1" ht="13.5" hidden="1" customHeight="1" spans="1:18">
      <c r="A92" s="158" t="s">
        <v>116</v>
      </c>
      <c r="B92" s="158"/>
      <c r="C92" s="158"/>
      <c r="D92" s="158"/>
      <c r="E92" s="158"/>
      <c r="F92" s="154" t="s">
        <v>27</v>
      </c>
      <c r="G92" s="155"/>
      <c r="H92" s="156"/>
      <c r="I92" s="156"/>
      <c r="J92" s="177">
        <f>G92*H92*I92</f>
        <v>0</v>
      </c>
      <c r="K92" s="131"/>
      <c r="L92" s="131"/>
      <c r="M92" s="131"/>
      <c r="N92" s="175">
        <f>L92*M92*K92</f>
        <v>0</v>
      </c>
      <c r="O92" s="176"/>
      <c r="P92" s="130">
        <f t="shared" si="21"/>
        <v>0</v>
      </c>
      <c r="Q92" s="174"/>
      <c r="R92" s="143"/>
    </row>
    <row r="93" s="50" customFormat="1" ht="13.5" hidden="1" customHeight="1" spans="1:18">
      <c r="A93" s="159" t="s">
        <v>117</v>
      </c>
      <c r="B93" s="159"/>
      <c r="C93" s="159"/>
      <c r="D93" s="159"/>
      <c r="E93" s="159"/>
      <c r="F93" s="160"/>
      <c r="G93" s="155"/>
      <c r="H93" s="156"/>
      <c r="I93" s="156"/>
      <c r="J93" s="174"/>
      <c r="K93" s="131" t="s">
        <v>118</v>
      </c>
      <c r="L93" s="131" t="s">
        <v>118</v>
      </c>
      <c r="M93" s="131" t="s">
        <v>118</v>
      </c>
      <c r="N93" s="178">
        <f>SUM(N89:N92)*F93</f>
        <v>0</v>
      </c>
      <c r="O93" s="176"/>
      <c r="P93" s="130">
        <f t="shared" si="21"/>
        <v>0</v>
      </c>
      <c r="Q93" s="174"/>
      <c r="R93" s="143"/>
    </row>
    <row r="94" s="50" customFormat="1" ht="13.5" hidden="1" customHeight="1" spans="1:18">
      <c r="A94" s="158" t="s">
        <v>119</v>
      </c>
      <c r="B94" s="158"/>
      <c r="C94" s="158"/>
      <c r="D94" s="158"/>
      <c r="E94" s="158"/>
      <c r="F94" s="154" t="s">
        <v>27</v>
      </c>
      <c r="G94" s="155"/>
      <c r="H94" s="156"/>
      <c r="I94" s="156"/>
      <c r="J94" s="177"/>
      <c r="K94" s="131"/>
      <c r="L94" s="131"/>
      <c r="M94" s="131"/>
      <c r="N94" s="175">
        <f>L94*M94*K94</f>
        <v>0</v>
      </c>
      <c r="O94" s="176"/>
      <c r="P94" s="130">
        <f t="shared" si="21"/>
        <v>0</v>
      </c>
      <c r="Q94" s="174"/>
      <c r="R94" s="145"/>
    </row>
    <row r="95" s="50" customFormat="1" ht="13.5" hidden="1" customHeight="1" spans="1:18">
      <c r="A95" s="159" t="s">
        <v>120</v>
      </c>
      <c r="B95" s="159"/>
      <c r="C95" s="159"/>
      <c r="D95" s="159"/>
      <c r="E95" s="159"/>
      <c r="F95" s="161">
        <v>0.08</v>
      </c>
      <c r="G95" s="75"/>
      <c r="H95" s="86"/>
      <c r="I95" s="86"/>
      <c r="J95" s="179">
        <f>(J92+J94)*F95</f>
        <v>0</v>
      </c>
      <c r="K95" s="131" t="s">
        <v>118</v>
      </c>
      <c r="L95" s="131" t="s">
        <v>118</v>
      </c>
      <c r="M95" s="131" t="s">
        <v>118</v>
      </c>
      <c r="N95" s="178">
        <f>SUM(N94:N94)*F95</f>
        <v>0</v>
      </c>
      <c r="O95" s="176"/>
      <c r="P95" s="130">
        <f t="shared" si="21"/>
        <v>0</v>
      </c>
      <c r="Q95" s="174"/>
      <c r="R95" s="143"/>
    </row>
    <row r="96" s="50" customFormat="1" ht="16.5" hidden="1" customHeight="1" spans="1:18">
      <c r="A96" s="58" t="s">
        <v>121</v>
      </c>
      <c r="B96" s="58"/>
      <c r="C96" s="58"/>
      <c r="D96" s="58"/>
      <c r="E96" s="58"/>
      <c r="F96" s="97"/>
      <c r="G96" s="64"/>
      <c r="H96" s="64"/>
      <c r="I96" s="138"/>
      <c r="J96" s="180">
        <f>SUM(J89:J95)</f>
        <v>0</v>
      </c>
      <c r="K96" s="127" t="s">
        <v>118</v>
      </c>
      <c r="L96" s="127" t="s">
        <v>118</v>
      </c>
      <c r="M96" s="128" t="s">
        <v>118</v>
      </c>
      <c r="N96" s="178">
        <f>SUM(N89:N95)</f>
        <v>0</v>
      </c>
      <c r="O96" s="181"/>
      <c r="P96" s="146">
        <f>SUM(P89:P95)</f>
        <v>0</v>
      </c>
      <c r="Q96" s="190"/>
      <c r="R96" s="143"/>
    </row>
    <row r="97" s="50" customFormat="1" ht="13" spans="1:18">
      <c r="A97" s="162"/>
      <c r="B97" s="162"/>
      <c r="C97" s="162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</row>
    <row r="98" spans="1:18">
      <c r="A98" s="123"/>
      <c r="B98" s="123"/>
      <c r="C98" s="123"/>
      <c r="D98" s="123"/>
      <c r="E98" s="123"/>
      <c r="F98" s="165" t="s">
        <v>122</v>
      </c>
      <c r="G98" s="165"/>
      <c r="H98" s="73" t="s">
        <v>31</v>
      </c>
      <c r="I98" s="73"/>
      <c r="J98" s="73"/>
      <c r="K98" s="73"/>
      <c r="L98" s="182" t="s">
        <v>123</v>
      </c>
      <c r="M98" s="182"/>
      <c r="N98" s="182"/>
      <c r="O98" s="182"/>
      <c r="P98" s="182" t="s">
        <v>37</v>
      </c>
      <c r="Q98" s="123"/>
      <c r="R98" s="123"/>
    </row>
    <row r="99" ht="24.75" customHeight="1" spans="1:18">
      <c r="A99" s="123"/>
      <c r="B99" s="123"/>
      <c r="C99" s="123"/>
      <c r="D99" s="123"/>
      <c r="E99" s="123"/>
      <c r="F99" s="166"/>
      <c r="G99" s="166"/>
      <c r="H99" s="167" t="s">
        <v>124</v>
      </c>
      <c r="I99" s="167"/>
      <c r="J99" s="167" t="s">
        <v>125</v>
      </c>
      <c r="K99" s="167"/>
      <c r="L99" s="167" t="s">
        <v>126</v>
      </c>
      <c r="M99" s="167"/>
      <c r="N99" s="167" t="s">
        <v>127</v>
      </c>
      <c r="O99" s="167"/>
      <c r="P99" s="182" t="s">
        <v>128</v>
      </c>
      <c r="Q99" s="123"/>
      <c r="R99" s="123"/>
    </row>
    <row r="100" spans="1:18">
      <c r="A100" s="123"/>
      <c r="B100" s="123"/>
      <c r="C100" s="123"/>
      <c r="D100" s="123"/>
      <c r="E100" s="123"/>
      <c r="F100" s="168" t="s">
        <v>129</v>
      </c>
      <c r="G100" s="168"/>
      <c r="H100" s="169">
        <f>J25</f>
        <v>0</v>
      </c>
      <c r="I100" s="169"/>
      <c r="J100" s="183">
        <f>H100/$O$6/$O$5</f>
        <v>0</v>
      </c>
      <c r="K100" s="169"/>
      <c r="L100" s="184">
        <f>N25</f>
        <v>0</v>
      </c>
      <c r="M100" s="184"/>
      <c r="N100" s="185" t="e">
        <f t="shared" ref="N100:N110" si="22">L100/$P$6/$P$5</f>
        <v>#DIV/0!</v>
      </c>
      <c r="O100" s="185"/>
      <c r="P100" s="130">
        <f t="shared" ref="P100:P109" si="23">L100-H100</f>
        <v>0</v>
      </c>
      <c r="Q100" s="123"/>
      <c r="R100" s="123"/>
    </row>
    <row r="101" spans="1:18">
      <c r="A101" s="123"/>
      <c r="B101" s="123"/>
      <c r="C101" s="123"/>
      <c r="D101" s="123"/>
      <c r="E101" s="123"/>
      <c r="F101" s="168" t="s">
        <v>130</v>
      </c>
      <c r="G101" s="168"/>
      <c r="H101" s="169">
        <f>J32</f>
        <v>0</v>
      </c>
      <c r="I101" s="169"/>
      <c r="J101" s="183">
        <f>H101/$O$6/$O$5</f>
        <v>0</v>
      </c>
      <c r="K101" s="169"/>
      <c r="L101" s="184">
        <f>N32</f>
        <v>0</v>
      </c>
      <c r="M101" s="184"/>
      <c r="N101" s="185" t="e">
        <f t="shared" si="22"/>
        <v>#DIV/0!</v>
      </c>
      <c r="O101" s="185"/>
      <c r="P101" s="130">
        <f t="shared" si="23"/>
        <v>0</v>
      </c>
      <c r="Q101" s="123"/>
      <c r="R101" s="123"/>
    </row>
    <row r="102" spans="1:18">
      <c r="A102" s="123"/>
      <c r="B102" s="123"/>
      <c r="C102" s="123"/>
      <c r="D102" s="123"/>
      <c r="E102" s="123"/>
      <c r="F102" s="168" t="s">
        <v>131</v>
      </c>
      <c r="G102" s="168"/>
      <c r="H102" s="169">
        <f>J39</f>
        <v>0</v>
      </c>
      <c r="I102" s="169"/>
      <c r="J102" s="183">
        <f t="shared" ref="J102:J106" si="24">H102/$O$6/$O$5</f>
        <v>0</v>
      </c>
      <c r="K102" s="169"/>
      <c r="L102" s="184">
        <f>N39</f>
        <v>0</v>
      </c>
      <c r="M102" s="184"/>
      <c r="N102" s="185" t="e">
        <f t="shared" si="22"/>
        <v>#DIV/0!</v>
      </c>
      <c r="O102" s="185"/>
      <c r="P102" s="130">
        <f t="shared" si="23"/>
        <v>0</v>
      </c>
      <c r="Q102" s="123"/>
      <c r="R102" s="123"/>
    </row>
    <row r="103" spans="1:18">
      <c r="A103" s="123"/>
      <c r="B103" s="123"/>
      <c r="C103" s="123"/>
      <c r="D103" s="123"/>
      <c r="E103" s="123"/>
      <c r="F103" s="168" t="s">
        <v>132</v>
      </c>
      <c r="G103" s="168"/>
      <c r="H103" s="169">
        <f>J53</f>
        <v>4260</v>
      </c>
      <c r="I103" s="169"/>
      <c r="J103" s="186">
        <f t="shared" si="24"/>
        <v>142</v>
      </c>
      <c r="K103" s="186"/>
      <c r="L103" s="184">
        <f>N53</f>
        <v>4017</v>
      </c>
      <c r="M103" s="184"/>
      <c r="N103" s="187" t="e">
        <f t="shared" si="22"/>
        <v>#DIV/0!</v>
      </c>
      <c r="O103" s="187"/>
      <c r="P103" s="130">
        <f t="shared" si="23"/>
        <v>-243</v>
      </c>
      <c r="Q103" s="123"/>
      <c r="R103" s="123"/>
    </row>
    <row r="104" spans="1:18">
      <c r="A104" s="123"/>
      <c r="B104" s="123"/>
      <c r="C104" s="123"/>
      <c r="D104" s="123"/>
      <c r="E104" s="123"/>
      <c r="F104" s="168" t="s">
        <v>133</v>
      </c>
      <c r="G104" s="168"/>
      <c r="H104" s="169">
        <f>J60</f>
        <v>0</v>
      </c>
      <c r="I104" s="169"/>
      <c r="J104" s="183">
        <f t="shared" si="24"/>
        <v>0</v>
      </c>
      <c r="K104" s="169"/>
      <c r="L104" s="184">
        <f>N60</f>
        <v>0</v>
      </c>
      <c r="M104" s="184"/>
      <c r="N104" s="185" t="e">
        <f t="shared" si="22"/>
        <v>#DIV/0!</v>
      </c>
      <c r="O104" s="185"/>
      <c r="P104" s="130">
        <f t="shared" si="23"/>
        <v>0</v>
      </c>
      <c r="Q104" s="123"/>
      <c r="R104" s="123"/>
    </row>
    <row r="105" spans="1:18">
      <c r="A105" s="123"/>
      <c r="B105" s="123"/>
      <c r="C105" s="123"/>
      <c r="D105" s="123"/>
      <c r="E105" s="123"/>
      <c r="F105" s="168" t="s">
        <v>134</v>
      </c>
      <c r="G105" s="168"/>
      <c r="H105" s="169">
        <f>J68</f>
        <v>430</v>
      </c>
      <c r="I105" s="169"/>
      <c r="J105" s="183">
        <f t="shared" si="24"/>
        <v>14.3333333333333</v>
      </c>
      <c r="K105" s="169"/>
      <c r="L105" s="184">
        <f>N68</f>
        <v>406.21</v>
      </c>
      <c r="M105" s="184"/>
      <c r="N105" s="187" t="e">
        <f t="shared" si="22"/>
        <v>#DIV/0!</v>
      </c>
      <c r="O105" s="187"/>
      <c r="P105" s="130">
        <f t="shared" si="23"/>
        <v>-23.79</v>
      </c>
      <c r="Q105" s="123"/>
      <c r="R105" s="123"/>
    </row>
    <row r="106" spans="1:18">
      <c r="A106" s="123"/>
      <c r="B106" s="123"/>
      <c r="C106" s="123"/>
      <c r="D106" s="123"/>
      <c r="E106" s="123"/>
      <c r="F106" s="168" t="s">
        <v>135</v>
      </c>
      <c r="G106" s="168"/>
      <c r="H106" s="169">
        <f>J76</f>
        <v>0</v>
      </c>
      <c r="I106" s="169"/>
      <c r="J106" s="183">
        <f t="shared" si="24"/>
        <v>0</v>
      </c>
      <c r="K106" s="169"/>
      <c r="L106" s="184">
        <f>N76</f>
        <v>0</v>
      </c>
      <c r="M106" s="184"/>
      <c r="N106" s="185" t="e">
        <f t="shared" si="22"/>
        <v>#DIV/0!</v>
      </c>
      <c r="O106" s="185"/>
      <c r="P106" s="130">
        <f t="shared" si="23"/>
        <v>0</v>
      </c>
      <c r="Q106" s="123"/>
      <c r="R106" s="123"/>
    </row>
    <row r="107" spans="1:18">
      <c r="A107" s="123"/>
      <c r="B107" s="123"/>
      <c r="C107" s="123"/>
      <c r="D107" s="123"/>
      <c r="E107" s="123"/>
      <c r="F107" s="168" t="s">
        <v>136</v>
      </c>
      <c r="G107" s="168"/>
      <c r="H107" s="169">
        <f>J84</f>
        <v>375.2</v>
      </c>
      <c r="I107" s="169"/>
      <c r="J107" s="186">
        <f>H107/O6/O5</f>
        <v>12.5066666666667</v>
      </c>
      <c r="K107" s="186"/>
      <c r="L107" s="184">
        <f>N84</f>
        <v>353.8568</v>
      </c>
      <c r="M107" s="184"/>
      <c r="N107" s="187" t="e">
        <f t="shared" si="22"/>
        <v>#DIV/0!</v>
      </c>
      <c r="O107" s="187"/>
      <c r="P107" s="130">
        <f t="shared" si="23"/>
        <v>-21.3432</v>
      </c>
      <c r="Q107" s="123"/>
      <c r="R107" s="123"/>
    </row>
    <row r="108" spans="1:18">
      <c r="A108" s="123"/>
      <c r="B108" s="123"/>
      <c r="C108" s="123"/>
      <c r="D108" s="123"/>
      <c r="E108" s="123"/>
      <c r="F108" s="168" t="s">
        <v>137</v>
      </c>
      <c r="G108" s="168"/>
      <c r="H108" s="169">
        <f>J85</f>
        <v>303.912</v>
      </c>
      <c r="I108" s="169"/>
      <c r="J108" s="183">
        <f>H108/O6</f>
        <v>60.7824</v>
      </c>
      <c r="K108" s="169"/>
      <c r="L108" s="184">
        <f>N85</f>
        <v>286.624008</v>
      </c>
      <c r="M108" s="184"/>
      <c r="N108" s="185" t="e">
        <f t="shared" si="22"/>
        <v>#DIV/0!</v>
      </c>
      <c r="O108" s="185"/>
      <c r="P108" s="130">
        <f t="shared" si="23"/>
        <v>-17.287992</v>
      </c>
      <c r="Q108" s="123"/>
      <c r="R108" s="123"/>
    </row>
    <row r="109" spans="1:18">
      <c r="A109" s="123"/>
      <c r="B109" s="123"/>
      <c r="C109" s="123"/>
      <c r="D109" s="123"/>
      <c r="E109" s="123"/>
      <c r="F109" s="168" t="s">
        <v>138</v>
      </c>
      <c r="G109" s="168"/>
      <c r="H109" s="170">
        <f>J96</f>
        <v>0</v>
      </c>
      <c r="I109" s="170"/>
      <c r="J109" s="188">
        <f>H109/O6</f>
        <v>0</v>
      </c>
      <c r="K109" s="188"/>
      <c r="L109" s="184">
        <f>N96</f>
        <v>0</v>
      </c>
      <c r="M109" s="184"/>
      <c r="N109" s="185" t="e">
        <f t="shared" si="22"/>
        <v>#DIV/0!</v>
      </c>
      <c r="O109" s="185"/>
      <c r="P109" s="130">
        <f t="shared" si="23"/>
        <v>0</v>
      </c>
      <c r="Q109" s="123"/>
      <c r="R109" s="123"/>
    </row>
    <row r="110" spans="1:18">
      <c r="A110" s="123"/>
      <c r="B110" s="123"/>
      <c r="C110" s="123"/>
      <c r="D110" s="123"/>
      <c r="E110" s="123"/>
      <c r="F110" s="168" t="s">
        <v>139</v>
      </c>
      <c r="G110" s="168"/>
      <c r="H110" s="171">
        <f>SUM(H100:I109)</f>
        <v>5369.112</v>
      </c>
      <c r="I110" s="171"/>
      <c r="J110" s="169">
        <f>SUM(J100:K108)</f>
        <v>229.6224</v>
      </c>
      <c r="K110" s="169"/>
      <c r="L110" s="189">
        <f>SUM(L100:M109)</f>
        <v>5063.690808</v>
      </c>
      <c r="M110" s="189"/>
      <c r="N110" s="185" t="e">
        <f t="shared" si="22"/>
        <v>#DIV/0!</v>
      </c>
      <c r="O110" s="185"/>
      <c r="P110" s="146">
        <f>SUM(P100:P109)</f>
        <v>-305.421192</v>
      </c>
      <c r="Q110" s="123"/>
      <c r="R110" s="123"/>
    </row>
    <row r="111" spans="19:19">
      <c r="S111" s="191"/>
    </row>
  </sheetData>
  <sheetProtection selectLockedCells="1" insertRows="0"/>
  <protectedRanges>
    <protectedRange password="CE28" sqref="F4:K13" name="区域1"/>
    <protectedRange password="CE28" sqref="F14:K14" name="区域1_2"/>
  </protectedRanges>
  <mergeCells count="180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  <mergeCell ref="A16:E16"/>
    <mergeCell ref="A17:E17"/>
    <mergeCell ref="A18:R18"/>
    <mergeCell ref="B19:E19"/>
    <mergeCell ref="A20:E20"/>
    <mergeCell ref="A21:E21"/>
    <mergeCell ref="A22:C22"/>
    <mergeCell ref="D22:E22"/>
    <mergeCell ref="A23:E23"/>
    <mergeCell ref="A24:E24"/>
    <mergeCell ref="F24:J24"/>
    <mergeCell ref="A25:E25"/>
    <mergeCell ref="F25:I25"/>
    <mergeCell ref="B26:E26"/>
    <mergeCell ref="A27:E27"/>
    <mergeCell ref="A28:E28"/>
    <mergeCell ref="A29:B29"/>
    <mergeCell ref="C29:E29"/>
    <mergeCell ref="A30:B30"/>
    <mergeCell ref="C30:E30"/>
    <mergeCell ref="A31:E31"/>
    <mergeCell ref="F31:J31"/>
    <mergeCell ref="A32:E32"/>
    <mergeCell ref="B33:E33"/>
    <mergeCell ref="A34:E34"/>
    <mergeCell ref="A35:E35"/>
    <mergeCell ref="A36:B36"/>
    <mergeCell ref="C36:E36"/>
    <mergeCell ref="A37:D37"/>
    <mergeCell ref="A39:E39"/>
    <mergeCell ref="A40:E40"/>
    <mergeCell ref="A41:R41"/>
    <mergeCell ref="B42:E42"/>
    <mergeCell ref="A43:E43"/>
    <mergeCell ref="A44:E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D50"/>
    <mergeCell ref="A51:D51"/>
    <mergeCell ref="A52:D52"/>
    <mergeCell ref="A53:E53"/>
    <mergeCell ref="F53:I53"/>
    <mergeCell ref="B54:E54"/>
    <mergeCell ref="A55:E55"/>
    <mergeCell ref="A56:E56"/>
    <mergeCell ref="A57:B57"/>
    <mergeCell ref="C57:E57"/>
    <mergeCell ref="A58:B58"/>
    <mergeCell ref="C58:E58"/>
    <mergeCell ref="A59:E59"/>
    <mergeCell ref="F59:J59"/>
    <mergeCell ref="A60:E60"/>
    <mergeCell ref="B61:E61"/>
    <mergeCell ref="B62:E62"/>
    <mergeCell ref="A63:E63"/>
    <mergeCell ref="A64:B64"/>
    <mergeCell ref="D64:E64"/>
    <mergeCell ref="A65:E65"/>
    <mergeCell ref="A66:E66"/>
    <mergeCell ref="A67:D67"/>
    <mergeCell ref="A68:E68"/>
    <mergeCell ref="B69:E69"/>
    <mergeCell ref="A70:E70"/>
    <mergeCell ref="A71:E71"/>
    <mergeCell ref="A72:E72"/>
    <mergeCell ref="A73:E73"/>
    <mergeCell ref="A74:E74"/>
    <mergeCell ref="A75:E75"/>
    <mergeCell ref="A76:E76"/>
    <mergeCell ref="B77:E77"/>
    <mergeCell ref="A78:E78"/>
    <mergeCell ref="A79:E79"/>
    <mergeCell ref="A80:E80"/>
    <mergeCell ref="A81:E81"/>
    <mergeCell ref="A82:E82"/>
    <mergeCell ref="A83:E83"/>
    <mergeCell ref="A84:E84"/>
    <mergeCell ref="A85:E85"/>
    <mergeCell ref="B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F98:G98"/>
    <mergeCell ref="H98:K98"/>
    <mergeCell ref="L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</mergeCells>
  <hyperlinks>
    <hyperlink ref="F9" r:id="rId1" display="caoyuan@cct.cn" tooltip="mailto:caoyuan@cct.cn"/>
  </hyperlinks>
  <pageMargins left="0.236220472440945" right="0.118110236220472" top="0.47244094488189" bottom="0.47244094488189" header="0.31496062992126" footer="0.31496062992126"/>
  <pageSetup paperSize="9" scale="48" fitToHeight="0" orientation="landscape"/>
  <headerFooter alignWithMargins="0"/>
  <rowBreaks count="1" manualBreakCount="1">
    <brk id="6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zoomScale="85" zoomScaleNormal="85" topLeftCell="C1" workbookViewId="0">
      <selection activeCell="N8" sqref="N8"/>
    </sheetView>
  </sheetViews>
  <sheetFormatPr defaultColWidth="7.93846153846154" defaultRowHeight="34.5" customHeight="1"/>
  <cols>
    <col min="1" max="1" width="19.4538461538462" style="24" customWidth="1"/>
    <col min="2" max="2" width="11.1769230769231" style="24" customWidth="1"/>
    <col min="3" max="3" width="11.9461538461538" style="24" customWidth="1"/>
    <col min="4" max="4" width="40.1692307692308" style="25" customWidth="1"/>
    <col min="5" max="5" width="10.2615384615385" style="24" customWidth="1"/>
    <col min="6" max="6" width="10.2615384615385" style="26" customWidth="1"/>
    <col min="7" max="16" width="10.2615384615385" style="24" customWidth="1"/>
    <col min="17" max="16384" width="7.93846153846154" style="24"/>
  </cols>
  <sheetData>
    <row r="1" s="22" customFormat="1" ht="35.35" customHeight="1" spans="1:16">
      <c r="A1" s="27" t="s">
        <v>140</v>
      </c>
      <c r="B1" s="28"/>
      <c r="C1" s="28"/>
      <c r="D1" s="29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67.5" customHeight="1" spans="1:16">
      <c r="A2" s="30" t="s">
        <v>141</v>
      </c>
      <c r="B2" s="31" t="s">
        <v>142</v>
      </c>
      <c r="C2" s="31" t="s">
        <v>143</v>
      </c>
      <c r="D2" s="32" t="s">
        <v>144</v>
      </c>
      <c r="E2" s="33" t="s">
        <v>145</v>
      </c>
      <c r="F2" s="33" t="s">
        <v>146</v>
      </c>
      <c r="G2" s="33" t="s">
        <v>147</v>
      </c>
      <c r="H2" s="31" t="s">
        <v>148</v>
      </c>
      <c r="I2" s="33" t="s">
        <v>149</v>
      </c>
      <c r="J2" s="33" t="s">
        <v>150</v>
      </c>
      <c r="K2" s="31" t="s">
        <v>151</v>
      </c>
      <c r="L2" s="33" t="s">
        <v>149</v>
      </c>
      <c r="M2" s="33" t="s">
        <v>152</v>
      </c>
      <c r="N2" s="33" t="s">
        <v>153</v>
      </c>
      <c r="O2" s="46" t="s">
        <v>154</v>
      </c>
      <c r="P2" s="33" t="s">
        <v>155</v>
      </c>
    </row>
    <row r="3" ht="50" customHeight="1" spans="1:16">
      <c r="A3" s="34">
        <v>45797</v>
      </c>
      <c r="B3" s="32" t="s">
        <v>156</v>
      </c>
      <c r="C3" s="31" t="s">
        <v>157</v>
      </c>
      <c r="D3" s="35" t="s">
        <v>158</v>
      </c>
      <c r="E3" s="32">
        <v>400</v>
      </c>
      <c r="F3" s="36">
        <v>20</v>
      </c>
      <c r="G3" s="33"/>
      <c r="H3" s="31"/>
      <c r="I3" s="33"/>
      <c r="J3" s="33"/>
      <c r="K3" s="31"/>
      <c r="L3" s="33"/>
      <c r="M3" s="36"/>
      <c r="N3" s="33"/>
      <c r="O3" s="46"/>
      <c r="P3" s="47">
        <f t="shared" ref="P3:P8" si="0">SUM(E3,F3,G3,J3,M3,N3,O3)</f>
        <v>420</v>
      </c>
    </row>
    <row r="4" ht="50" customHeight="1" spans="1:16">
      <c r="A4" s="34">
        <v>45798</v>
      </c>
      <c r="B4" s="32" t="s">
        <v>156</v>
      </c>
      <c r="C4" s="31" t="s">
        <v>157</v>
      </c>
      <c r="D4" s="35" t="s">
        <v>159</v>
      </c>
      <c r="E4" s="32">
        <v>1100</v>
      </c>
      <c r="F4" s="36">
        <v>37</v>
      </c>
      <c r="G4" s="33"/>
      <c r="H4" s="31"/>
      <c r="I4" s="33"/>
      <c r="J4" s="33"/>
      <c r="K4" s="31"/>
      <c r="L4" s="33"/>
      <c r="M4" s="36"/>
      <c r="N4" s="33"/>
      <c r="O4" s="46"/>
      <c r="P4" s="47">
        <f t="shared" si="0"/>
        <v>1137</v>
      </c>
    </row>
    <row r="5" ht="50" customHeight="1" spans="1:16">
      <c r="A5" s="34">
        <v>45799</v>
      </c>
      <c r="B5" s="32" t="s">
        <v>156</v>
      </c>
      <c r="C5" s="31" t="s">
        <v>157</v>
      </c>
      <c r="D5" s="35" t="s">
        <v>160</v>
      </c>
      <c r="E5" s="32">
        <v>400</v>
      </c>
      <c r="F5" s="36"/>
      <c r="G5" s="33"/>
      <c r="H5" s="31"/>
      <c r="I5" s="33"/>
      <c r="J5" s="33"/>
      <c r="K5" s="31"/>
      <c r="L5" s="33"/>
      <c r="M5" s="36"/>
      <c r="N5" s="33"/>
      <c r="O5" s="46"/>
      <c r="P5" s="47">
        <f t="shared" si="0"/>
        <v>400</v>
      </c>
    </row>
    <row r="6" ht="50" customHeight="1" spans="1:16">
      <c r="A6" s="34">
        <v>45818</v>
      </c>
      <c r="B6" s="32" t="s">
        <v>161</v>
      </c>
      <c r="C6" s="37" t="s">
        <v>162</v>
      </c>
      <c r="D6" s="38" t="s">
        <v>163</v>
      </c>
      <c r="E6" s="39">
        <v>480</v>
      </c>
      <c r="F6" s="39"/>
      <c r="G6" s="37"/>
      <c r="H6" s="37"/>
      <c r="I6" s="37"/>
      <c r="J6" s="37"/>
      <c r="K6" s="37"/>
      <c r="L6" s="37"/>
      <c r="M6" s="37"/>
      <c r="N6" s="37"/>
      <c r="O6" s="32"/>
      <c r="P6" s="47">
        <f t="shared" si="0"/>
        <v>480</v>
      </c>
    </row>
    <row r="7" ht="50" customHeight="1" spans="1:16">
      <c r="A7" s="34">
        <v>45819</v>
      </c>
      <c r="B7" s="32" t="s">
        <v>164</v>
      </c>
      <c r="C7" s="37" t="s">
        <v>162</v>
      </c>
      <c r="D7" s="38" t="s">
        <v>165</v>
      </c>
      <c r="E7" s="39">
        <v>1580</v>
      </c>
      <c r="F7" s="39"/>
      <c r="G7" s="37"/>
      <c r="H7" s="37"/>
      <c r="I7" s="37"/>
      <c r="J7" s="37"/>
      <c r="K7" s="37"/>
      <c r="L7" s="37"/>
      <c r="M7" s="37"/>
      <c r="N7" s="37"/>
      <c r="O7" s="32"/>
      <c r="P7" s="47">
        <f t="shared" si="0"/>
        <v>1580</v>
      </c>
    </row>
    <row r="8" ht="45.75" customHeight="1" spans="1:16">
      <c r="A8" s="34" t="s">
        <v>166</v>
      </c>
      <c r="B8" s="40" t="s">
        <v>167</v>
      </c>
      <c r="C8" s="41"/>
      <c r="D8" s="38"/>
      <c r="E8" s="39">
        <v>130</v>
      </c>
      <c r="F8" s="39"/>
      <c r="G8" s="37"/>
      <c r="H8" s="37"/>
      <c r="I8" s="37"/>
      <c r="J8" s="37"/>
      <c r="K8" s="37"/>
      <c r="L8" s="37"/>
      <c r="M8" s="37"/>
      <c r="N8" s="37">
        <v>276.21</v>
      </c>
      <c r="O8" s="32"/>
      <c r="P8" s="47">
        <f>SUM(E8,F8,G8,J8,M8,N8,O8)</f>
        <v>406.21</v>
      </c>
    </row>
    <row r="9" s="23" customFormat="1" ht="42" customHeight="1" spans="1:16">
      <c r="A9" s="42" t="s">
        <v>168</v>
      </c>
      <c r="B9" s="43"/>
      <c r="C9" s="44"/>
      <c r="D9" s="45"/>
      <c r="E9" s="32">
        <f>SUM(E3:E8)</f>
        <v>4090</v>
      </c>
      <c r="F9" s="32">
        <f>SUM(F3:G8)</f>
        <v>57</v>
      </c>
      <c r="G9" s="32"/>
      <c r="H9" s="32"/>
      <c r="I9" s="32"/>
      <c r="J9" s="32"/>
      <c r="K9" s="32"/>
      <c r="L9" s="32"/>
      <c r="M9" s="32">
        <f>SUM(M3:M8)</f>
        <v>0</v>
      </c>
      <c r="N9" s="32">
        <f>SUM(N3:N8)</f>
        <v>276.21</v>
      </c>
      <c r="O9" s="32">
        <f>SUM(O3:O8)</f>
        <v>0</v>
      </c>
      <c r="P9" s="48">
        <f>SUM(P3:P8)</f>
        <v>4423.21</v>
      </c>
    </row>
  </sheetData>
  <mergeCells count="2">
    <mergeCell ref="A1:P1"/>
    <mergeCell ref="B8:D8"/>
  </mergeCells>
  <pageMargins left="0.25" right="0.25" top="0.75" bottom="0.75" header="0.3" footer="0.3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7" sqref="D17"/>
    </sheetView>
  </sheetViews>
  <sheetFormatPr defaultColWidth="9.23076923076923" defaultRowHeight="13.5" outlineLevelRow="6" outlineLevelCol="5"/>
  <cols>
    <col min="1" max="1" width="13.0769230769231" customWidth="1"/>
    <col min="2" max="2" width="34.3076923076923" customWidth="1"/>
    <col min="3" max="3" width="8.69230769230769" customWidth="1"/>
    <col min="5" max="5" width="22.2307692307692" customWidth="1"/>
    <col min="6" max="6" width="19.6153846153846" customWidth="1"/>
  </cols>
  <sheetData>
    <row r="1" ht="14" spans="1:6">
      <c r="A1" s="1" t="s">
        <v>169</v>
      </c>
      <c r="B1" s="2"/>
      <c r="C1" s="2"/>
      <c r="D1" s="2"/>
      <c r="E1" s="2"/>
      <c r="F1" s="3"/>
    </row>
    <row r="2" ht="14" spans="1:6">
      <c r="A2" s="4" t="s">
        <v>170</v>
      </c>
      <c r="B2" s="5" t="s">
        <v>171</v>
      </c>
      <c r="C2" s="6" t="s">
        <v>172</v>
      </c>
      <c r="D2" s="7" t="s">
        <v>142</v>
      </c>
      <c r="E2" s="7" t="s">
        <v>173</v>
      </c>
      <c r="F2" s="7" t="s">
        <v>174</v>
      </c>
    </row>
    <row r="3" ht="69" customHeight="1" spans="1:6">
      <c r="A3" s="8"/>
      <c r="B3" s="9" t="s">
        <v>175</v>
      </c>
      <c r="C3" s="10">
        <v>0.878472222222222</v>
      </c>
      <c r="D3" s="11" t="s">
        <v>161</v>
      </c>
      <c r="E3" s="12" t="s">
        <v>176</v>
      </c>
      <c r="F3" s="13" t="s">
        <v>177</v>
      </c>
    </row>
    <row r="4" ht="14" spans="1:6">
      <c r="A4" s="14"/>
      <c r="B4" s="14"/>
      <c r="C4" s="14"/>
      <c r="E4" s="15"/>
      <c r="F4" s="15"/>
    </row>
    <row r="5" ht="18" customHeight="1" spans="1:6">
      <c r="A5" s="4" t="s">
        <v>178</v>
      </c>
      <c r="B5" s="5" t="s">
        <v>179</v>
      </c>
      <c r="C5" s="6" t="s">
        <v>172</v>
      </c>
      <c r="D5" s="7" t="s">
        <v>142</v>
      </c>
      <c r="E5" s="7" t="s">
        <v>173</v>
      </c>
      <c r="F5" s="7" t="s">
        <v>174</v>
      </c>
    </row>
    <row r="6" ht="42" spans="1:6">
      <c r="A6" s="4"/>
      <c r="B6" s="9" t="s">
        <v>180</v>
      </c>
      <c r="C6" s="10">
        <v>0.388888888888889</v>
      </c>
      <c r="D6" s="16" t="s">
        <v>161</v>
      </c>
      <c r="E6" s="17" t="s">
        <v>176</v>
      </c>
      <c r="F6" s="18" t="s">
        <v>181</v>
      </c>
    </row>
    <row r="7" ht="42" spans="1:6">
      <c r="A7" s="8"/>
      <c r="B7" s="9" t="s">
        <v>182</v>
      </c>
      <c r="C7" s="10">
        <v>0.5625</v>
      </c>
      <c r="D7" s="19"/>
      <c r="E7" s="20"/>
      <c r="F7" s="21"/>
    </row>
  </sheetData>
  <mergeCells count="6">
    <mergeCell ref="A1:F1"/>
    <mergeCell ref="A2:A3"/>
    <mergeCell ref="A5:A7"/>
    <mergeCell ref="D6:D7"/>
    <mergeCell ref="E6:E7"/>
    <mergeCell ref="F6:F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  <arrUserId title="区域1_2" rangeCreator="" othersAccessPermission="edit"/>
  </rangeList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</vt:lpstr>
      <vt:lpstr>用车明细单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方方黄黄DAYTOY</cp:lastModifiedBy>
  <dcterms:created xsi:type="dcterms:W3CDTF">2023-03-29T10:17:00Z</dcterms:created>
  <cp:lastPrinted>2024-06-03T22:21:00Z</cp:lastPrinted>
  <dcterms:modified xsi:type="dcterms:W3CDTF">2025-06-12T05:38:26Z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D538EAF3E98B4235BBB8ECAA26025C34_13</vt:lpwstr>
  </property>
</Properties>
</file>