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0500"/>
  </bookViews>
  <sheets>
    <sheet name="洲际" sheetId="1" r:id="rId1"/>
  </sheets>
  <definedNames>
    <definedName name="_xlnm._FilterDatabase" localSheetId="0" hidden="1">洲际!$A$1:$O$27</definedName>
  </definedNames>
  <calcPr calcId="144525"/>
</workbook>
</file>

<file path=xl/calcChain.xml><?xml version="1.0" encoding="utf-8"?>
<calcChain xmlns="http://schemas.openxmlformats.org/spreadsheetml/2006/main">
  <c r="N30" i="1"/>
  <c r="N29"/>
  <c r="N28"/>
  <c r="N27"/>
  <c r="K27"/>
  <c r="H27"/>
  <c r="N25"/>
  <c r="K25"/>
  <c r="H25"/>
  <c r="N24"/>
  <c r="K24"/>
  <c r="H24"/>
  <c r="N23"/>
  <c r="K23"/>
  <c r="H23"/>
  <c r="N22"/>
  <c r="K22"/>
  <c r="H22"/>
  <c r="N21"/>
  <c r="K21"/>
  <c r="H21"/>
  <c r="N20"/>
  <c r="K20"/>
  <c r="H20"/>
  <c r="N19"/>
  <c r="K19"/>
  <c r="H19"/>
  <c r="N18"/>
  <c r="K18"/>
  <c r="H18"/>
  <c r="N17"/>
  <c r="K17"/>
  <c r="H17"/>
  <c r="N16"/>
  <c r="K16"/>
  <c r="H16"/>
  <c r="N11"/>
  <c r="K11"/>
  <c r="H11"/>
  <c r="N8"/>
  <c r="K8"/>
  <c r="H8"/>
  <c r="N4"/>
  <c r="K4"/>
  <c r="H4"/>
  <c r="N3"/>
  <c r="K3"/>
  <c r="H3"/>
  <c r="N2"/>
  <c r="K2"/>
  <c r="H2"/>
</calcChain>
</file>

<file path=xl/sharedStrings.xml><?xml version="1.0" encoding="utf-8"?>
<sst xmlns="http://schemas.openxmlformats.org/spreadsheetml/2006/main" count="151" uniqueCount="100">
  <si>
    <t>日期</t>
  </si>
  <si>
    <t>车牌号</t>
  </si>
  <si>
    <t>车型</t>
  </si>
  <si>
    <t>司机</t>
  </si>
  <si>
    <t>行程</t>
  </si>
  <si>
    <t>基价</t>
  </si>
  <si>
    <t>超公里</t>
  </si>
  <si>
    <t>超公里费</t>
  </si>
  <si>
    <t>使用时间</t>
  </si>
  <si>
    <t>超时</t>
  </si>
  <si>
    <t>超时费</t>
  </si>
  <si>
    <t>停车费</t>
  </si>
  <si>
    <t>通行费</t>
  </si>
  <si>
    <t>共计</t>
  </si>
  <si>
    <t>备注</t>
  </si>
  <si>
    <t>乘客</t>
  </si>
  <si>
    <t>抵达时间</t>
  </si>
  <si>
    <t>送达地点</t>
  </si>
  <si>
    <t>车辆抵达时间</t>
  </si>
  <si>
    <t>用车地点</t>
  </si>
  <si>
    <t>沪AWM850</t>
  </si>
  <si>
    <t>GL8</t>
  </si>
  <si>
    <t>卓</t>
  </si>
  <si>
    <t>洲际-虹机-洲际-会展-洲际-会展-洲际-会展-洲际-会展-洲际-会展-洲际-会展-洲际-会展-洲际-会展-洲际-会展</t>
  </si>
  <si>
    <t>9:00-21:45</t>
  </si>
  <si>
    <t>洲际备车</t>
  </si>
  <si>
    <t>沪BGX881</t>
  </si>
  <si>
    <t>杨</t>
  </si>
  <si>
    <t>虹桥高铁待命</t>
  </si>
  <si>
    <t>12:30-17:30</t>
  </si>
  <si>
    <t>谭立斌</t>
  </si>
  <si>
    <t>洲际酒店</t>
  </si>
  <si>
    <t>虹桥站</t>
  </si>
  <si>
    <t>沪AUJ996</t>
  </si>
  <si>
    <t>龚</t>
  </si>
  <si>
    <t>虹机-洲际-虹机-会展-新锦江</t>
  </si>
  <si>
    <t>12:00-21:10</t>
  </si>
  <si>
    <t>方向明</t>
  </si>
  <si>
    <t>国家会展中心2号馆，
会后送往新锦江大酒店（长乐路161号）</t>
  </si>
  <si>
    <t>虹桥T2</t>
  </si>
  <si>
    <t>王晓禹</t>
  </si>
  <si>
    <t>温军强</t>
  </si>
  <si>
    <t>王峰</t>
  </si>
  <si>
    <t>沪BMA278</t>
  </si>
  <si>
    <t>刘</t>
  </si>
  <si>
    <t>虹机-洲际-虹桥高铁-洲际-虹桥高铁-洲际</t>
  </si>
  <si>
    <t>12:00-17:10</t>
  </si>
  <si>
    <t>钟健</t>
  </si>
  <si>
    <t>王全晓</t>
  </si>
  <si>
    <t>赵扬</t>
  </si>
  <si>
    <t>沪BGA895</t>
  </si>
  <si>
    <t>徐</t>
  </si>
  <si>
    <t>虹机-会展-虹机-赵巷-虹机-会展-虹机</t>
  </si>
  <si>
    <t>12:00-20:40</t>
  </si>
  <si>
    <t>杨春巍</t>
  </si>
  <si>
    <t>先送到洲际酒店，不住宿，11日21:30航班离开上海，另安排短驳车送机</t>
  </si>
  <si>
    <t>王东晖</t>
  </si>
  <si>
    <t>邬学斌</t>
  </si>
  <si>
    <t>国家会展中心2号馆</t>
  </si>
  <si>
    <t>会展中心2号馆，如有其它需要，随时满足</t>
  </si>
  <si>
    <t>张亮</t>
  </si>
  <si>
    <t>陈波超</t>
  </si>
  <si>
    <t>沪BGW131</t>
  </si>
  <si>
    <t>陈</t>
  </si>
  <si>
    <t>会展-虹机-洲际-会展-洲际-虹桥高铁-洲际-会展-洲际</t>
  </si>
  <si>
    <t>9:00-21:00</t>
  </si>
  <si>
    <t>周晨用</t>
  </si>
  <si>
    <t>沪BPV223</t>
  </si>
  <si>
    <t>史</t>
  </si>
  <si>
    <t>会展-虹机-洲际-虹桥高铁-洲际-会展-纪翟路</t>
  </si>
  <si>
    <t>9:00-23:55</t>
  </si>
  <si>
    <t>沪A068G2</t>
  </si>
  <si>
    <t>许</t>
  </si>
  <si>
    <t>会展-虹机-洲际-虹机-洲际-虹机-洲际-虹机-洲际-会展</t>
  </si>
  <si>
    <t>9:00-22:00</t>
  </si>
  <si>
    <t>沪BML772</t>
  </si>
  <si>
    <t>魏</t>
  </si>
  <si>
    <t>会展-虹机-会展-虹机-会展-虹机-洲际-会展-洲际-会展-洲际-会展-洲际-会展-洲际-会展-申长路北翟路</t>
  </si>
  <si>
    <t>9:00-23:50</t>
  </si>
  <si>
    <t>沪ANK623</t>
  </si>
  <si>
    <t>吴</t>
  </si>
  <si>
    <t>会展-虹机-洲际-会展-洲际-会展-虹机-安亭博园路</t>
  </si>
  <si>
    <t>沪EE9328</t>
  </si>
  <si>
    <t>考斯特</t>
  </si>
  <si>
    <t>王</t>
  </si>
  <si>
    <t>会展-虹机-洲际-会展</t>
  </si>
  <si>
    <t>9:00-20:40</t>
  </si>
  <si>
    <t>沪EB5819</t>
  </si>
  <si>
    <t>会展-虹桥高铁-洲际-会展</t>
  </si>
  <si>
    <t>会展-洲际-虹机-洲际-虹机-会展</t>
  </si>
  <si>
    <t>8:00-12:30</t>
  </si>
  <si>
    <t>洲际-虹机-洲际-虹机-洲际</t>
  </si>
  <si>
    <t>8:00-17:41</t>
  </si>
  <si>
    <t>洲际-虹机-洲际-虹机</t>
  </si>
  <si>
    <t>9:00-11:30</t>
  </si>
  <si>
    <t>沪AWM593</t>
  </si>
  <si>
    <t>夏</t>
  </si>
  <si>
    <t>9:00-13:00</t>
  </si>
  <si>
    <t>合计</t>
  </si>
  <si>
    <t>税金6%</t>
  </si>
</sst>
</file>

<file path=xl/styles.xml><?xml version="1.0" encoding="utf-8"?>
<styleSheet xmlns="http://schemas.openxmlformats.org/spreadsheetml/2006/main">
  <numFmts count="5">
    <numFmt numFmtId="178" formatCode="0.0_);[Red]\(0.0\)"/>
    <numFmt numFmtId="179" formatCode="0;[Red]0"/>
    <numFmt numFmtId="180" formatCode="0.00_);[Red]\(0.00\)"/>
    <numFmt numFmtId="182" formatCode="[$-F400]h:mm:ss\ AM/PM"/>
    <numFmt numFmtId="183" formatCode="h:mm;@"/>
  </numFmts>
  <fonts count="10">
    <font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/>
    </xf>
    <xf numFmtId="179" fontId="4" fillId="3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9" fontId="3" fillId="0" borderId="1" xfId="1" applyNumberFormat="1" applyFont="1" applyBorder="1" applyAlignment="1">
      <alignment horizontal="center" vertical="center" wrapText="1"/>
    </xf>
    <xf numFmtId="178" fontId="3" fillId="0" borderId="1" xfId="1" applyNumberFormat="1" applyFont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/>
    </xf>
    <xf numFmtId="179" fontId="3" fillId="0" borderId="1" xfId="1" applyNumberFormat="1" applyFont="1" applyFill="1" applyBorder="1" applyAlignment="1">
      <alignment horizontal="center" vertical="center" wrapText="1"/>
    </xf>
    <xf numFmtId="178" fontId="3" fillId="0" borderId="1" xfId="1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1" fontId="7" fillId="5" borderId="1" xfId="0" applyNumberFormat="1" applyFont="1" applyFill="1" applyBorder="1">
      <alignment vertical="center"/>
    </xf>
    <xf numFmtId="0" fontId="7" fillId="0" borderId="0" xfId="0" applyFont="1" applyFill="1">
      <alignment vertical="center"/>
    </xf>
    <xf numFmtId="180" fontId="7" fillId="0" borderId="0" xfId="0" applyNumberFormat="1" applyFont="1" applyFill="1">
      <alignment vertical="center"/>
    </xf>
    <xf numFmtId="182" fontId="4" fillId="3" borderId="2" xfId="0" applyNumberFormat="1" applyFont="1" applyFill="1" applyBorder="1" applyAlignment="1">
      <alignment horizontal="center" vertical="center" wrapText="1"/>
    </xf>
    <xf numFmtId="183" fontId="4" fillId="3" borderId="2" xfId="0" applyNumberFormat="1" applyFont="1" applyFill="1" applyBorder="1" applyAlignment="1">
      <alignment horizontal="center" vertical="center" wrapText="1"/>
    </xf>
    <xf numFmtId="183" fontId="3" fillId="0" borderId="1" xfId="0" applyNumberFormat="1" applyFont="1" applyFill="1" applyBorder="1" applyAlignment="1">
      <alignment horizontal="center" vertical="center" wrapText="1"/>
    </xf>
    <xf numFmtId="182" fontId="3" fillId="0" borderId="1" xfId="0" applyNumberFormat="1" applyFont="1" applyFill="1" applyBorder="1" applyAlignment="1">
      <alignment horizontal="center" vertical="center" wrapText="1"/>
    </xf>
    <xf numFmtId="182" fontId="3" fillId="0" borderId="2" xfId="0" applyNumberFormat="1" applyFont="1" applyFill="1" applyBorder="1" applyAlignment="1">
      <alignment horizontal="center" vertical="center" wrapText="1"/>
    </xf>
    <xf numFmtId="183" fontId="3" fillId="0" borderId="2" xfId="0" applyNumberFormat="1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183" fontId="3" fillId="0" borderId="5" xfId="0" applyNumberFormat="1" applyFont="1" applyFill="1" applyBorder="1" applyAlignment="1">
      <alignment horizontal="center" vertical="center" wrapText="1"/>
    </xf>
    <xf numFmtId="183" fontId="3" fillId="2" borderId="1" xfId="0" applyNumberFormat="1" applyFont="1" applyFill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58" fontId="2" fillId="2" borderId="2" xfId="0" applyNumberFormat="1" applyFont="1" applyFill="1" applyBorder="1" applyAlignment="1">
      <alignment horizontal="center" vertical="center" wrapText="1"/>
    </xf>
    <xf numFmtId="58" fontId="2" fillId="2" borderId="4" xfId="0" applyNumberFormat="1" applyFont="1" applyFill="1" applyBorder="1" applyAlignment="1">
      <alignment horizontal="center" vertical="center" wrapText="1"/>
    </xf>
    <xf numFmtId="58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82" fontId="3" fillId="0" borderId="2" xfId="0" applyNumberFormat="1" applyFont="1" applyFill="1" applyBorder="1" applyAlignment="1">
      <alignment horizontal="center" vertical="center" wrapText="1"/>
    </xf>
    <xf numFmtId="182" fontId="3" fillId="0" borderId="3" xfId="0" applyNumberFormat="1" applyFont="1" applyFill="1" applyBorder="1" applyAlignment="1">
      <alignment horizontal="center" vertical="center" wrapText="1"/>
    </xf>
    <xf numFmtId="182" fontId="5" fillId="2" borderId="2" xfId="0" applyNumberFormat="1" applyFont="1" applyFill="1" applyBorder="1" applyAlignment="1">
      <alignment horizontal="center" vertical="center" wrapText="1"/>
    </xf>
    <xf numFmtId="182" fontId="5" fillId="2" borderId="3" xfId="0" applyNumberFormat="1" applyFont="1" applyFill="1" applyBorder="1" applyAlignment="1">
      <alignment horizontal="center" vertical="center" wrapText="1"/>
    </xf>
    <xf numFmtId="183" fontId="3" fillId="0" borderId="2" xfId="0" applyNumberFormat="1" applyFont="1" applyFill="1" applyBorder="1" applyAlignment="1">
      <alignment horizontal="center" vertical="center" wrapText="1"/>
    </xf>
    <xf numFmtId="183" fontId="3" fillId="0" borderId="3" xfId="0" applyNumberFormat="1" applyFont="1" applyFill="1" applyBorder="1" applyAlignment="1">
      <alignment horizontal="center" vertical="center" wrapText="1"/>
    </xf>
    <xf numFmtId="182" fontId="3" fillId="2" borderId="2" xfId="0" applyNumberFormat="1" applyFont="1" applyFill="1" applyBorder="1" applyAlignment="1">
      <alignment horizontal="center" vertical="center" wrapText="1"/>
    </xf>
    <xf numFmtId="182" fontId="3" fillId="2" borderId="3" xfId="0" applyNumberFormat="1" applyFont="1" applyFill="1" applyBorder="1" applyAlignment="1">
      <alignment horizontal="center" vertical="center" wrapText="1"/>
    </xf>
    <xf numFmtId="182" fontId="3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Sheet1_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32"/>
  <sheetViews>
    <sheetView tabSelected="1" zoomScale="75" zoomScaleNormal="75" workbookViewId="0">
      <pane xSplit="1" ySplit="1" topLeftCell="B14" activePane="bottomRight" state="frozen"/>
      <selection pane="topRight"/>
      <selection pane="bottomLeft"/>
      <selection pane="bottomRight" activeCell="N30" sqref="N30"/>
    </sheetView>
  </sheetViews>
  <sheetFormatPr defaultColWidth="9" defaultRowHeight="13.5"/>
  <cols>
    <col min="1" max="1" width="8.875" style="5" customWidth="1"/>
    <col min="2" max="2" width="12.625" style="5" customWidth="1"/>
    <col min="3" max="3" width="6.75" style="5" customWidth="1"/>
    <col min="4" max="4" width="4.875" style="5" customWidth="1"/>
    <col min="5" max="5" width="75.125" style="6" customWidth="1"/>
    <col min="6" max="6" width="9" style="5" customWidth="1"/>
    <col min="7" max="7" width="6.375" style="5" customWidth="1"/>
    <col min="8" max="8" width="8.375" style="5" customWidth="1"/>
    <col min="9" max="9" width="11.25" style="5" customWidth="1"/>
    <col min="10" max="10" width="5.5" style="5" customWidth="1"/>
    <col min="11" max="12" width="6.375" style="5" customWidth="1"/>
    <col min="13" max="13" width="6.125" style="5" customWidth="1"/>
    <col min="14" max="15" width="7.5" style="5" customWidth="1"/>
    <col min="16" max="16" width="9.25" style="5" customWidth="1"/>
    <col min="17" max="17" width="9" style="5"/>
    <col min="18" max="18" width="20.125" style="5" customWidth="1"/>
    <col min="19" max="19" width="12.5" style="5" customWidth="1"/>
    <col min="20" max="16384" width="9" style="5"/>
  </cols>
  <sheetData>
    <row r="1" spans="1:20" s="1" customFormat="1" ht="22.5" customHeight="1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8" t="s">
        <v>5</v>
      </c>
      <c r="G1" s="8" t="s">
        <v>6</v>
      </c>
      <c r="H1" s="8" t="s">
        <v>7</v>
      </c>
      <c r="I1" s="24" t="s">
        <v>8</v>
      </c>
      <c r="J1" s="24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25" t="s">
        <v>14</v>
      </c>
      <c r="P1" s="25" t="s">
        <v>15</v>
      </c>
      <c r="Q1" s="40" t="s">
        <v>16</v>
      </c>
      <c r="R1" s="40" t="s">
        <v>17</v>
      </c>
      <c r="S1" s="40" t="s">
        <v>18</v>
      </c>
      <c r="T1" s="41" t="s">
        <v>19</v>
      </c>
    </row>
    <row r="2" spans="1:20" s="1" customFormat="1" ht="33">
      <c r="A2" s="10">
        <v>43080</v>
      </c>
      <c r="B2" s="11" t="s">
        <v>20</v>
      </c>
      <c r="C2" s="11" t="s">
        <v>21</v>
      </c>
      <c r="D2" s="12" t="s">
        <v>22</v>
      </c>
      <c r="E2" s="13" t="s">
        <v>23</v>
      </c>
      <c r="F2" s="14">
        <v>700</v>
      </c>
      <c r="G2" s="15"/>
      <c r="H2" s="16">
        <f>G2*3</f>
        <v>0</v>
      </c>
      <c r="I2" s="26" t="s">
        <v>24</v>
      </c>
      <c r="J2" s="27">
        <v>5</v>
      </c>
      <c r="K2" s="16">
        <f>J2*50</f>
        <v>250</v>
      </c>
      <c r="L2" s="15">
        <v>30</v>
      </c>
      <c r="M2" s="15"/>
      <c r="N2" s="28">
        <f>F2+H2+K2+L2+M2</f>
        <v>980</v>
      </c>
      <c r="O2" s="18" t="s">
        <v>25</v>
      </c>
      <c r="P2" s="18"/>
      <c r="Q2" s="18"/>
      <c r="R2" s="18"/>
      <c r="S2" s="18"/>
      <c r="T2" s="18"/>
    </row>
    <row r="3" spans="1:20" s="1" customFormat="1" ht="16.5">
      <c r="A3" s="17">
        <v>43080</v>
      </c>
      <c r="B3" s="18" t="s">
        <v>26</v>
      </c>
      <c r="C3" s="18" t="s">
        <v>21</v>
      </c>
      <c r="D3" s="19" t="s">
        <v>27</v>
      </c>
      <c r="E3" s="20" t="s">
        <v>28</v>
      </c>
      <c r="F3" s="21">
        <v>700</v>
      </c>
      <c r="G3" s="22"/>
      <c r="H3" s="21">
        <f>G3*3</f>
        <v>0</v>
      </c>
      <c r="I3" s="29" t="s">
        <v>29</v>
      </c>
      <c r="J3" s="30"/>
      <c r="K3" s="21">
        <f>J3*50</f>
        <v>0</v>
      </c>
      <c r="L3" s="22">
        <v>40</v>
      </c>
      <c r="M3" s="22"/>
      <c r="N3" s="31">
        <f>F3+H3+K3+L3+M3</f>
        <v>740</v>
      </c>
      <c r="O3" s="18"/>
      <c r="P3" s="18" t="s">
        <v>30</v>
      </c>
      <c r="Q3" s="42">
        <v>0.61805555555555602</v>
      </c>
      <c r="R3" s="43" t="s">
        <v>31</v>
      </c>
      <c r="S3" s="42">
        <v>0.60763888888888895</v>
      </c>
      <c r="T3" s="43" t="s">
        <v>32</v>
      </c>
    </row>
    <row r="4" spans="1:20" s="1" customFormat="1" ht="16.5">
      <c r="A4" s="10">
        <v>43080</v>
      </c>
      <c r="B4" s="11" t="s">
        <v>33</v>
      </c>
      <c r="C4" s="11" t="s">
        <v>21</v>
      </c>
      <c r="D4" s="12" t="s">
        <v>34</v>
      </c>
      <c r="E4" s="23" t="s">
        <v>35</v>
      </c>
      <c r="F4" s="14">
        <v>700</v>
      </c>
      <c r="G4" s="15"/>
      <c r="H4" s="16">
        <f>G4*3</f>
        <v>0</v>
      </c>
      <c r="I4" s="26" t="s">
        <v>36</v>
      </c>
      <c r="J4" s="27">
        <v>1</v>
      </c>
      <c r="K4" s="16">
        <f>J4*50</f>
        <v>50</v>
      </c>
      <c r="L4" s="15">
        <v>40</v>
      </c>
      <c r="M4" s="15"/>
      <c r="N4" s="32">
        <f>F4+H4+K4+L4+M4</f>
        <v>790</v>
      </c>
      <c r="O4" s="18"/>
      <c r="P4" s="18" t="s">
        <v>37</v>
      </c>
      <c r="Q4" s="42">
        <v>0.69097222222222199</v>
      </c>
      <c r="R4" s="68" t="s">
        <v>38</v>
      </c>
      <c r="S4" s="72">
        <v>0.68055555555555503</v>
      </c>
      <c r="T4" s="76" t="s">
        <v>39</v>
      </c>
    </row>
    <row r="5" spans="1:20" s="1" customFormat="1" ht="16.5">
      <c r="A5" s="10"/>
      <c r="B5" s="11"/>
      <c r="C5" s="11"/>
      <c r="D5" s="12"/>
      <c r="E5" s="23"/>
      <c r="F5" s="14"/>
      <c r="G5" s="15"/>
      <c r="H5" s="16"/>
      <c r="I5" s="26"/>
      <c r="J5" s="27"/>
      <c r="K5" s="16"/>
      <c r="L5" s="15"/>
      <c r="M5" s="15"/>
      <c r="N5" s="32"/>
      <c r="O5" s="18"/>
      <c r="P5" s="18" t="s">
        <v>40</v>
      </c>
      <c r="Q5" s="42">
        <v>0.69097222222222199</v>
      </c>
      <c r="R5" s="69"/>
      <c r="S5" s="73"/>
      <c r="T5" s="76"/>
    </row>
    <row r="6" spans="1:20" s="1" customFormat="1" ht="16.5">
      <c r="A6" s="10"/>
      <c r="B6" s="11"/>
      <c r="C6" s="11"/>
      <c r="D6" s="12"/>
      <c r="E6" s="23"/>
      <c r="F6" s="14"/>
      <c r="G6" s="15"/>
      <c r="H6" s="16"/>
      <c r="I6" s="26"/>
      <c r="J6" s="27"/>
      <c r="K6" s="16"/>
      <c r="L6" s="15"/>
      <c r="M6" s="15"/>
      <c r="N6" s="32"/>
      <c r="O6" s="18"/>
      <c r="P6" s="18" t="s">
        <v>41</v>
      </c>
      <c r="Q6" s="42">
        <v>0.52430555555555602</v>
      </c>
      <c r="R6" s="46" t="s">
        <v>31</v>
      </c>
      <c r="S6" s="45">
        <v>0.50694444444444398</v>
      </c>
      <c r="T6" s="43" t="s">
        <v>39</v>
      </c>
    </row>
    <row r="7" spans="1:20" s="1" customFormat="1" ht="16.5">
      <c r="A7" s="10"/>
      <c r="B7" s="11"/>
      <c r="C7" s="11"/>
      <c r="D7" s="12"/>
      <c r="E7" s="23"/>
      <c r="F7" s="14"/>
      <c r="G7" s="15"/>
      <c r="H7" s="16"/>
      <c r="I7" s="26"/>
      <c r="J7" s="27"/>
      <c r="K7" s="16"/>
      <c r="L7" s="15"/>
      <c r="M7" s="15"/>
      <c r="N7" s="32"/>
      <c r="O7" s="18"/>
      <c r="P7" s="18" t="s">
        <v>42</v>
      </c>
      <c r="Q7" s="42">
        <v>0.58680555555555602</v>
      </c>
      <c r="R7" s="46" t="s">
        <v>31</v>
      </c>
      <c r="S7" s="42">
        <v>0.58680555555555602</v>
      </c>
      <c r="T7" s="43" t="s">
        <v>39</v>
      </c>
    </row>
    <row r="8" spans="1:20" s="1" customFormat="1" ht="16.5">
      <c r="A8" s="52">
        <v>43080</v>
      </c>
      <c r="B8" s="55" t="s">
        <v>43</v>
      </c>
      <c r="C8" s="55" t="s">
        <v>21</v>
      </c>
      <c r="D8" s="58" t="s">
        <v>44</v>
      </c>
      <c r="E8" s="61" t="s">
        <v>45</v>
      </c>
      <c r="F8" s="14">
        <v>700</v>
      </c>
      <c r="G8" s="15"/>
      <c r="H8" s="16">
        <f>G8*3</f>
        <v>0</v>
      </c>
      <c r="I8" s="26" t="s">
        <v>46</v>
      </c>
      <c r="J8" s="27"/>
      <c r="K8" s="16">
        <f>J8*50</f>
        <v>0</v>
      </c>
      <c r="L8" s="15">
        <v>40</v>
      </c>
      <c r="M8" s="15"/>
      <c r="N8" s="32">
        <f>F8+H8+K8+L8+M8</f>
        <v>740</v>
      </c>
      <c r="O8" s="18"/>
      <c r="P8" s="18" t="s">
        <v>47</v>
      </c>
      <c r="Q8" s="42">
        <v>0.57986111111111105</v>
      </c>
      <c r="R8" s="43" t="s">
        <v>31</v>
      </c>
      <c r="S8" s="47">
        <v>0.56944444444444398</v>
      </c>
      <c r="T8" s="43" t="s">
        <v>39</v>
      </c>
    </row>
    <row r="9" spans="1:20" s="1" customFormat="1" ht="16.5">
      <c r="A9" s="53"/>
      <c r="B9" s="56"/>
      <c r="C9" s="56"/>
      <c r="D9" s="59"/>
      <c r="E9" s="62"/>
      <c r="F9" s="14"/>
      <c r="G9" s="15"/>
      <c r="H9" s="16"/>
      <c r="I9" s="26"/>
      <c r="J9" s="27"/>
      <c r="K9" s="16"/>
      <c r="L9" s="15"/>
      <c r="M9" s="15"/>
      <c r="N9" s="32"/>
      <c r="O9" s="18"/>
      <c r="P9" s="18" t="s">
        <v>48</v>
      </c>
      <c r="Q9" s="42">
        <v>1.6868055555555601</v>
      </c>
      <c r="R9" s="46" t="s">
        <v>31</v>
      </c>
      <c r="S9" s="42">
        <v>1.6868055555555601</v>
      </c>
      <c r="T9" s="43" t="s">
        <v>32</v>
      </c>
    </row>
    <row r="10" spans="1:20" s="1" customFormat="1" ht="16.5">
      <c r="A10" s="54"/>
      <c r="B10" s="57"/>
      <c r="C10" s="57"/>
      <c r="D10" s="60"/>
      <c r="E10" s="63"/>
      <c r="F10" s="14"/>
      <c r="G10" s="15"/>
      <c r="H10" s="16"/>
      <c r="I10" s="26"/>
      <c r="J10" s="27"/>
      <c r="K10" s="16"/>
      <c r="L10" s="15"/>
      <c r="M10" s="15"/>
      <c r="N10" s="32"/>
      <c r="O10" s="18"/>
      <c r="P10" s="18" t="s">
        <v>49</v>
      </c>
      <c r="Q10" s="42">
        <v>0.64930555555555602</v>
      </c>
      <c r="R10" s="43" t="s">
        <v>31</v>
      </c>
      <c r="S10" s="42">
        <v>0.63194444444444398</v>
      </c>
      <c r="T10" s="43" t="s">
        <v>39</v>
      </c>
    </row>
    <row r="11" spans="1:20" s="2" customFormat="1" ht="49.5">
      <c r="A11" s="52">
        <v>43080</v>
      </c>
      <c r="B11" s="55" t="s">
        <v>50</v>
      </c>
      <c r="C11" s="55" t="s">
        <v>21</v>
      </c>
      <c r="D11" s="58" t="s">
        <v>51</v>
      </c>
      <c r="E11" s="61" t="s">
        <v>52</v>
      </c>
      <c r="F11" s="14">
        <v>700</v>
      </c>
      <c r="G11" s="15"/>
      <c r="H11" s="16">
        <f>G11*3</f>
        <v>0</v>
      </c>
      <c r="I11" s="26" t="s">
        <v>53</v>
      </c>
      <c r="J11" s="27"/>
      <c r="K11" s="16">
        <f>J11*50</f>
        <v>0</v>
      </c>
      <c r="L11" s="15">
        <v>70</v>
      </c>
      <c r="M11" s="15">
        <v>10</v>
      </c>
      <c r="N11" s="32">
        <f>F11+H11+K11+L11+M11</f>
        <v>780</v>
      </c>
      <c r="O11" s="33"/>
      <c r="P11" s="33" t="s">
        <v>54</v>
      </c>
      <c r="Q11" s="45">
        <v>0.51388888888888895</v>
      </c>
      <c r="R11" s="44" t="s">
        <v>55</v>
      </c>
      <c r="S11" s="45">
        <v>0.50347222222222199</v>
      </c>
      <c r="T11" s="44" t="s">
        <v>39</v>
      </c>
    </row>
    <row r="12" spans="1:20" s="2" customFormat="1" ht="16.5">
      <c r="A12" s="53"/>
      <c r="B12" s="56"/>
      <c r="C12" s="56"/>
      <c r="D12" s="59"/>
      <c r="E12" s="62"/>
      <c r="F12" s="14"/>
      <c r="G12" s="15"/>
      <c r="H12" s="16"/>
      <c r="I12" s="26"/>
      <c r="J12" s="27"/>
      <c r="K12" s="16"/>
      <c r="L12" s="15"/>
      <c r="M12" s="15"/>
      <c r="N12" s="32"/>
      <c r="O12" s="33"/>
      <c r="P12" s="33" t="s">
        <v>56</v>
      </c>
      <c r="Q12" s="42">
        <v>0.64930555555555602</v>
      </c>
      <c r="R12" s="46" t="s">
        <v>31</v>
      </c>
      <c r="S12" s="45">
        <v>0.63541666666666696</v>
      </c>
      <c r="T12" s="43" t="s">
        <v>39</v>
      </c>
    </row>
    <row r="13" spans="1:20" s="2" customFormat="1" ht="16.5">
      <c r="A13" s="53"/>
      <c r="B13" s="56"/>
      <c r="C13" s="56"/>
      <c r="D13" s="59"/>
      <c r="E13" s="62"/>
      <c r="F13" s="14"/>
      <c r="G13" s="15"/>
      <c r="H13" s="16"/>
      <c r="I13" s="26"/>
      <c r="J13" s="27"/>
      <c r="K13" s="16"/>
      <c r="L13" s="15"/>
      <c r="M13" s="15"/>
      <c r="N13" s="32"/>
      <c r="O13" s="33"/>
      <c r="P13" s="33" t="s">
        <v>57</v>
      </c>
      <c r="Q13" s="48">
        <v>0.69097222222222199</v>
      </c>
      <c r="R13" s="70" t="s">
        <v>58</v>
      </c>
      <c r="S13" s="74">
        <v>0.66666666666666696</v>
      </c>
      <c r="T13" s="74" t="s">
        <v>59</v>
      </c>
    </row>
    <row r="14" spans="1:20" s="2" customFormat="1" ht="16.5">
      <c r="A14" s="53"/>
      <c r="B14" s="56"/>
      <c r="C14" s="56"/>
      <c r="D14" s="59"/>
      <c r="E14" s="62"/>
      <c r="F14" s="14"/>
      <c r="G14" s="15"/>
      <c r="H14" s="16"/>
      <c r="I14" s="26"/>
      <c r="J14" s="27"/>
      <c r="K14" s="16"/>
      <c r="L14" s="15"/>
      <c r="M14" s="15"/>
      <c r="N14" s="32"/>
      <c r="O14" s="33"/>
      <c r="P14" s="33" t="s">
        <v>60</v>
      </c>
      <c r="Q14" s="48">
        <v>0.67708333333333304</v>
      </c>
      <c r="R14" s="71"/>
      <c r="S14" s="75"/>
      <c r="T14" s="75"/>
    </row>
    <row r="15" spans="1:20" s="2" customFormat="1" ht="16.5">
      <c r="A15" s="54"/>
      <c r="B15" s="57"/>
      <c r="C15" s="57"/>
      <c r="D15" s="60"/>
      <c r="E15" s="63"/>
      <c r="F15" s="14"/>
      <c r="G15" s="15"/>
      <c r="H15" s="16"/>
      <c r="I15" s="26"/>
      <c r="J15" s="27"/>
      <c r="K15" s="16"/>
      <c r="L15" s="15"/>
      <c r="M15" s="15"/>
      <c r="N15" s="32"/>
      <c r="O15" s="33"/>
      <c r="P15" s="33" t="s">
        <v>61</v>
      </c>
      <c r="Q15" s="42">
        <v>0.55902777777777801</v>
      </c>
      <c r="R15" s="43" t="s">
        <v>31</v>
      </c>
      <c r="S15" s="42">
        <v>0.55902777777777801</v>
      </c>
      <c r="T15" s="43" t="s">
        <v>39</v>
      </c>
    </row>
    <row r="16" spans="1:20" s="3" customFormat="1" ht="16.5">
      <c r="A16" s="10">
        <v>43080</v>
      </c>
      <c r="B16" s="11" t="s">
        <v>62</v>
      </c>
      <c r="C16" s="11" t="s">
        <v>21</v>
      </c>
      <c r="D16" s="12" t="s">
        <v>63</v>
      </c>
      <c r="E16" s="13" t="s">
        <v>64</v>
      </c>
      <c r="F16" s="14">
        <v>700</v>
      </c>
      <c r="G16" s="15"/>
      <c r="H16" s="16">
        <f>G16*3</f>
        <v>0</v>
      </c>
      <c r="I16" s="26" t="s">
        <v>65</v>
      </c>
      <c r="J16" s="27">
        <v>4</v>
      </c>
      <c r="K16" s="16">
        <f>J16*50</f>
        <v>200</v>
      </c>
      <c r="L16" s="15">
        <v>30</v>
      </c>
      <c r="M16" s="15"/>
      <c r="N16" s="32">
        <f t="shared" ref="N16:N25" si="0">F16+H16+K16+L16+M16</f>
        <v>930</v>
      </c>
      <c r="O16" s="66" t="s">
        <v>66</v>
      </c>
      <c r="P16" s="34"/>
      <c r="Q16" s="34"/>
      <c r="R16" s="34"/>
      <c r="S16" s="34"/>
      <c r="T16" s="34"/>
    </row>
    <row r="17" spans="1:20" s="3" customFormat="1" ht="16.5">
      <c r="A17" s="10">
        <v>43080</v>
      </c>
      <c r="B17" s="11" t="s">
        <v>67</v>
      </c>
      <c r="C17" s="11" t="s">
        <v>21</v>
      </c>
      <c r="D17" s="12" t="s">
        <v>68</v>
      </c>
      <c r="E17" s="23" t="s">
        <v>69</v>
      </c>
      <c r="F17" s="14">
        <v>700</v>
      </c>
      <c r="G17" s="15"/>
      <c r="H17" s="16">
        <f>G17*3</f>
        <v>0</v>
      </c>
      <c r="I17" s="26" t="s">
        <v>70</v>
      </c>
      <c r="J17" s="27">
        <v>7</v>
      </c>
      <c r="K17" s="16">
        <f>J17*50</f>
        <v>350</v>
      </c>
      <c r="L17" s="15">
        <v>30</v>
      </c>
      <c r="M17" s="15"/>
      <c r="N17" s="32">
        <f t="shared" si="0"/>
        <v>1080</v>
      </c>
      <c r="O17" s="66"/>
      <c r="P17" s="34"/>
      <c r="Q17" s="34"/>
      <c r="R17" s="34"/>
      <c r="S17" s="34"/>
      <c r="T17" s="34"/>
    </row>
    <row r="18" spans="1:20" s="4" customFormat="1" ht="16.5">
      <c r="A18" s="10">
        <v>43080</v>
      </c>
      <c r="B18" s="11" t="s">
        <v>71</v>
      </c>
      <c r="C18" s="11" t="s">
        <v>21</v>
      </c>
      <c r="D18" s="12" t="s">
        <v>72</v>
      </c>
      <c r="E18" s="23" t="s">
        <v>73</v>
      </c>
      <c r="F18" s="14">
        <v>700</v>
      </c>
      <c r="G18" s="15"/>
      <c r="H18" s="16">
        <f>G18*3</f>
        <v>0</v>
      </c>
      <c r="I18" s="26" t="s">
        <v>74</v>
      </c>
      <c r="J18" s="27">
        <v>5</v>
      </c>
      <c r="K18" s="16">
        <f>J18*50</f>
        <v>250</v>
      </c>
      <c r="L18" s="15">
        <v>20</v>
      </c>
      <c r="M18" s="15"/>
      <c r="N18" s="32">
        <f t="shared" si="0"/>
        <v>970</v>
      </c>
      <c r="O18" s="66"/>
      <c r="P18" s="35"/>
      <c r="Q18" s="35"/>
      <c r="R18" s="35"/>
      <c r="S18" s="35"/>
      <c r="T18" s="35"/>
    </row>
    <row r="19" spans="1:20" s="3" customFormat="1" ht="21" customHeight="1">
      <c r="A19" s="10">
        <v>43080</v>
      </c>
      <c r="B19" s="11" t="s">
        <v>75</v>
      </c>
      <c r="C19" s="11" t="s">
        <v>21</v>
      </c>
      <c r="D19" s="12" t="s">
        <v>76</v>
      </c>
      <c r="E19" s="13" t="s">
        <v>77</v>
      </c>
      <c r="F19" s="14">
        <v>700</v>
      </c>
      <c r="G19" s="15"/>
      <c r="H19" s="16">
        <f>G19*3</f>
        <v>0</v>
      </c>
      <c r="I19" s="26" t="s">
        <v>78</v>
      </c>
      <c r="J19" s="27">
        <v>7</v>
      </c>
      <c r="K19" s="16">
        <f>J19*50</f>
        <v>350</v>
      </c>
      <c r="L19" s="15">
        <v>20</v>
      </c>
      <c r="M19" s="15"/>
      <c r="N19" s="32">
        <f t="shared" si="0"/>
        <v>1070</v>
      </c>
      <c r="O19" s="66"/>
      <c r="P19" s="34"/>
      <c r="Q19" s="34"/>
      <c r="R19" s="34"/>
      <c r="S19" s="34"/>
      <c r="T19" s="34"/>
    </row>
    <row r="20" spans="1:20" s="3" customFormat="1" ht="16.5">
      <c r="A20" s="10">
        <v>43080</v>
      </c>
      <c r="B20" s="11" t="s">
        <v>79</v>
      </c>
      <c r="C20" s="11" t="s">
        <v>21</v>
      </c>
      <c r="D20" s="12" t="s">
        <v>80</v>
      </c>
      <c r="E20" s="23" t="s">
        <v>81</v>
      </c>
      <c r="F20" s="14">
        <v>700</v>
      </c>
      <c r="G20" s="15"/>
      <c r="H20" s="16">
        <f>G20*3</f>
        <v>0</v>
      </c>
      <c r="I20" s="26" t="s">
        <v>74</v>
      </c>
      <c r="J20" s="27">
        <v>5</v>
      </c>
      <c r="K20" s="16">
        <f>J20*50</f>
        <v>250</v>
      </c>
      <c r="L20" s="15">
        <v>10</v>
      </c>
      <c r="M20" s="15">
        <v>10</v>
      </c>
      <c r="N20" s="32">
        <f t="shared" si="0"/>
        <v>970</v>
      </c>
      <c r="O20" s="66"/>
      <c r="P20" s="34"/>
      <c r="Q20" s="34"/>
      <c r="R20" s="34"/>
      <c r="S20" s="34"/>
      <c r="T20" s="34"/>
    </row>
    <row r="21" spans="1:20" s="2" customFormat="1" ht="16.5">
      <c r="A21" s="10">
        <v>43080</v>
      </c>
      <c r="B21" s="11" t="s">
        <v>82</v>
      </c>
      <c r="C21" s="11" t="s">
        <v>83</v>
      </c>
      <c r="D21" s="12" t="s">
        <v>84</v>
      </c>
      <c r="E21" s="23" t="s">
        <v>85</v>
      </c>
      <c r="F21" s="14">
        <v>1100</v>
      </c>
      <c r="G21" s="15"/>
      <c r="H21" s="16">
        <f>G21*4</f>
        <v>0</v>
      </c>
      <c r="I21" s="26" t="s">
        <v>86</v>
      </c>
      <c r="J21" s="27">
        <v>4</v>
      </c>
      <c r="K21" s="16">
        <f>J21*80</f>
        <v>320</v>
      </c>
      <c r="L21" s="15">
        <v>20</v>
      </c>
      <c r="M21" s="15"/>
      <c r="N21" s="32">
        <f t="shared" si="0"/>
        <v>1440</v>
      </c>
      <c r="O21" s="67" t="s">
        <v>66</v>
      </c>
      <c r="P21" s="33"/>
      <c r="Q21" s="33"/>
      <c r="R21" s="33"/>
      <c r="S21" s="33"/>
      <c r="T21" s="33"/>
    </row>
    <row r="22" spans="1:20" s="1" customFormat="1" ht="16.5">
      <c r="A22" s="10">
        <v>43080</v>
      </c>
      <c r="B22" s="11" t="s">
        <v>87</v>
      </c>
      <c r="C22" s="11" t="s">
        <v>83</v>
      </c>
      <c r="D22" s="12" t="s">
        <v>80</v>
      </c>
      <c r="E22" s="23" t="s">
        <v>88</v>
      </c>
      <c r="F22" s="14">
        <v>1100</v>
      </c>
      <c r="G22" s="15"/>
      <c r="H22" s="16">
        <f>G22*4</f>
        <v>0</v>
      </c>
      <c r="I22" s="26" t="s">
        <v>86</v>
      </c>
      <c r="J22" s="27">
        <v>4</v>
      </c>
      <c r="K22" s="16">
        <f>J22*80</f>
        <v>320</v>
      </c>
      <c r="L22" s="15">
        <v>20</v>
      </c>
      <c r="M22" s="15"/>
      <c r="N22" s="32">
        <f t="shared" si="0"/>
        <v>1440</v>
      </c>
      <c r="O22" s="67"/>
      <c r="P22" s="18"/>
      <c r="Q22" s="18"/>
      <c r="R22" s="18"/>
      <c r="S22" s="18"/>
      <c r="T22" s="18"/>
    </row>
    <row r="23" spans="1:20" s="1" customFormat="1" ht="16.5">
      <c r="A23" s="10">
        <v>43081</v>
      </c>
      <c r="B23" s="11" t="s">
        <v>50</v>
      </c>
      <c r="C23" s="11" t="s">
        <v>21</v>
      </c>
      <c r="D23" s="12" t="s">
        <v>51</v>
      </c>
      <c r="E23" s="23" t="s">
        <v>89</v>
      </c>
      <c r="F23" s="14">
        <v>700</v>
      </c>
      <c r="G23" s="15"/>
      <c r="H23" s="16">
        <f>G23*3</f>
        <v>0</v>
      </c>
      <c r="I23" s="26" t="s">
        <v>90</v>
      </c>
      <c r="J23" s="27"/>
      <c r="K23" s="16">
        <f>J23*50</f>
        <v>0</v>
      </c>
      <c r="L23" s="15"/>
      <c r="M23" s="15"/>
      <c r="N23" s="32">
        <f t="shared" si="0"/>
        <v>700</v>
      </c>
      <c r="O23" s="67" t="s">
        <v>66</v>
      </c>
      <c r="P23" s="18"/>
      <c r="Q23" s="18"/>
      <c r="R23" s="18"/>
      <c r="S23" s="18"/>
      <c r="T23" s="18"/>
    </row>
    <row r="24" spans="1:20" s="2" customFormat="1" ht="16.5">
      <c r="A24" s="10">
        <v>43081</v>
      </c>
      <c r="B24" s="11" t="s">
        <v>67</v>
      </c>
      <c r="C24" s="11" t="s">
        <v>21</v>
      </c>
      <c r="D24" s="12" t="s">
        <v>68</v>
      </c>
      <c r="E24" s="23" t="s">
        <v>91</v>
      </c>
      <c r="F24" s="14">
        <v>700</v>
      </c>
      <c r="G24" s="15"/>
      <c r="H24" s="16">
        <f>G24*3</f>
        <v>0</v>
      </c>
      <c r="I24" s="26" t="s">
        <v>92</v>
      </c>
      <c r="J24" s="27">
        <v>2</v>
      </c>
      <c r="K24" s="16">
        <f>J24*50</f>
        <v>100</v>
      </c>
      <c r="L24" s="15"/>
      <c r="M24" s="15"/>
      <c r="N24" s="32">
        <f t="shared" si="0"/>
        <v>800</v>
      </c>
      <c r="O24" s="67"/>
      <c r="P24" s="33"/>
      <c r="Q24" s="33"/>
      <c r="R24" s="33"/>
      <c r="S24" s="33"/>
      <c r="T24" s="33"/>
    </row>
    <row r="25" spans="1:20" s="2" customFormat="1" ht="16.5">
      <c r="A25" s="52">
        <v>43081</v>
      </c>
      <c r="B25" s="55" t="s">
        <v>43</v>
      </c>
      <c r="C25" s="55" t="s">
        <v>21</v>
      </c>
      <c r="D25" s="58" t="s">
        <v>44</v>
      </c>
      <c r="E25" s="64" t="s">
        <v>93</v>
      </c>
      <c r="F25" s="14">
        <v>700</v>
      </c>
      <c r="G25" s="15"/>
      <c r="H25" s="16">
        <f>G25*3</f>
        <v>0</v>
      </c>
      <c r="I25" s="26" t="s">
        <v>94</v>
      </c>
      <c r="J25" s="27"/>
      <c r="K25" s="16">
        <f>J25*50</f>
        <v>0</v>
      </c>
      <c r="L25" s="15">
        <v>10</v>
      </c>
      <c r="M25" s="15"/>
      <c r="N25" s="32">
        <f t="shared" si="0"/>
        <v>710</v>
      </c>
      <c r="O25" s="33"/>
      <c r="P25" s="33" t="s">
        <v>61</v>
      </c>
      <c r="R25" s="49" t="s">
        <v>39</v>
      </c>
      <c r="S25" s="42">
        <v>0.375</v>
      </c>
      <c r="T25" s="43" t="s">
        <v>31</v>
      </c>
    </row>
    <row r="26" spans="1:20" s="2" customFormat="1" ht="16.5">
      <c r="A26" s="54"/>
      <c r="B26" s="57"/>
      <c r="C26" s="57"/>
      <c r="D26" s="60"/>
      <c r="E26" s="65"/>
      <c r="F26" s="14"/>
      <c r="G26" s="15"/>
      <c r="H26" s="16"/>
      <c r="I26" s="26"/>
      <c r="J26" s="27"/>
      <c r="K26" s="16"/>
      <c r="L26" s="15"/>
      <c r="M26" s="15"/>
      <c r="N26" s="32"/>
      <c r="O26" s="33"/>
      <c r="P26" s="33" t="s">
        <v>42</v>
      </c>
      <c r="Q26" s="33"/>
      <c r="R26" s="49" t="s">
        <v>39</v>
      </c>
      <c r="S26" s="42">
        <v>0.45486111111111099</v>
      </c>
      <c r="T26" s="43" t="s">
        <v>31</v>
      </c>
    </row>
    <row r="27" spans="1:20" s="1" customFormat="1" ht="16.5">
      <c r="A27" s="10">
        <v>43081</v>
      </c>
      <c r="B27" s="11" t="s">
        <v>95</v>
      </c>
      <c r="C27" s="11" t="s">
        <v>21</v>
      </c>
      <c r="D27" s="12" t="s">
        <v>96</v>
      </c>
      <c r="E27" s="13" t="s">
        <v>93</v>
      </c>
      <c r="F27" s="14">
        <v>700</v>
      </c>
      <c r="G27" s="15"/>
      <c r="H27" s="16">
        <f>G27*3</f>
        <v>0</v>
      </c>
      <c r="I27" s="26" t="s">
        <v>97</v>
      </c>
      <c r="J27" s="27"/>
      <c r="K27" s="16">
        <f>J27*50</f>
        <v>0</v>
      </c>
      <c r="L27" s="15"/>
      <c r="M27" s="15"/>
      <c r="N27" s="32">
        <f>F27+H27+K27+L27+M27</f>
        <v>700</v>
      </c>
      <c r="O27" s="18"/>
      <c r="P27" s="18" t="s">
        <v>48</v>
      </c>
      <c r="Q27" s="18"/>
      <c r="R27" s="49" t="s">
        <v>39</v>
      </c>
      <c r="S27" s="42">
        <v>0.375</v>
      </c>
      <c r="T27" s="43" t="s">
        <v>31</v>
      </c>
    </row>
    <row r="28" spans="1:20" ht="29.1" customHeight="1">
      <c r="L28" s="50" t="s">
        <v>98</v>
      </c>
      <c r="M28" s="50"/>
      <c r="N28" s="36">
        <f>SUM(N2:N27)</f>
        <v>14840</v>
      </c>
    </row>
    <row r="29" spans="1:20" ht="29.1" customHeight="1">
      <c r="L29" s="50" t="s">
        <v>99</v>
      </c>
      <c r="M29" s="50"/>
      <c r="N29" s="36">
        <f>N28*0.06</f>
        <v>890.4</v>
      </c>
    </row>
    <row r="30" spans="1:20" ht="29.1" customHeight="1">
      <c r="L30" s="50" t="s">
        <v>13</v>
      </c>
      <c r="M30" s="50"/>
      <c r="N30" s="37">
        <f>SUM(N28:N29)</f>
        <v>15730.4</v>
      </c>
    </row>
    <row r="31" spans="1:20" ht="18.75" customHeight="1">
      <c r="L31" s="51"/>
      <c r="M31" s="51"/>
      <c r="N31" s="38"/>
    </row>
    <row r="32" spans="1:20" ht="18.75" customHeight="1">
      <c r="L32" s="51"/>
      <c r="M32" s="51"/>
      <c r="N32" s="39"/>
    </row>
  </sheetData>
  <mergeCells count="29">
    <mergeCell ref="R4:R5"/>
    <mergeCell ref="R13:R14"/>
    <mergeCell ref="S4:S5"/>
    <mergeCell ref="S13:S14"/>
    <mergeCell ref="T4:T5"/>
    <mergeCell ref="T13:T14"/>
    <mergeCell ref="E8:E10"/>
    <mergeCell ref="E11:E15"/>
    <mergeCell ref="E25:E26"/>
    <mergeCell ref="O16:O20"/>
    <mergeCell ref="O21:O22"/>
    <mergeCell ref="O23:O24"/>
    <mergeCell ref="C8:C10"/>
    <mergeCell ref="C11:C15"/>
    <mergeCell ref="C25:C26"/>
    <mergeCell ref="D8:D10"/>
    <mergeCell ref="D11:D15"/>
    <mergeCell ref="D25:D26"/>
    <mergeCell ref="A8:A10"/>
    <mergeCell ref="A11:A15"/>
    <mergeCell ref="A25:A26"/>
    <mergeCell ref="B8:B10"/>
    <mergeCell ref="B11:B15"/>
    <mergeCell ref="B25:B26"/>
    <mergeCell ref="L28:M28"/>
    <mergeCell ref="L29:M29"/>
    <mergeCell ref="L30:M30"/>
    <mergeCell ref="L31:M31"/>
    <mergeCell ref="L32:M32"/>
  </mergeCells>
  <phoneticPr fontId="9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洲际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2006-09-13T11:21:00Z</dcterms:created>
  <dcterms:modified xsi:type="dcterms:W3CDTF">2017-12-27T08:31:23Z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