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nl_cn1\Zhangxin\cyclemeeting\2019March\"/>
    </mc:Choice>
  </mc:AlternateContent>
  <bookViews>
    <workbookView xWindow="0" yWindow="0" windowWidth="25200" windowHeight="12195" tabRatio="612"/>
  </bookViews>
  <sheets>
    <sheet name="报价汇总" sheetId="12" r:id="rId1"/>
    <sheet name="Sheet1" sheetId="17" state="hidden" r:id="rId2"/>
    <sheet name="Creative创意设计" sheetId="9" r:id="rId3"/>
    <sheet name="Event搭建制作" sheetId="10" r:id="rId4"/>
    <sheet name="Video视频" sheetId="13" r:id="rId5"/>
    <sheet name="Sheet3" sheetId="16" state="hidden" r:id="rId6"/>
  </sheets>
  <externalReferences>
    <externalReference r:id="rId7"/>
  </externalReferences>
  <definedNames>
    <definedName name="_xlnm._FilterDatabase" localSheetId="2" hidden="1">Creative创意设计!$A$12:$M$42</definedName>
    <definedName name="_xlnm._FilterDatabase" localSheetId="3" hidden="1">Event搭建制作!$A$14:$BC$220</definedName>
    <definedName name="_xlnm._FilterDatabase" localSheetId="4" hidden="1">Video视频!#REF!</definedName>
    <definedName name="_xlnm.Print_Area" localSheetId="2">Creative创意设计!$A$1:$M$42</definedName>
    <definedName name="_xlnm.Print_Area" localSheetId="3">Event搭建制作!$A$1:$K$220</definedName>
    <definedName name="_xlnm.Print_Area" localSheetId="4">Video视频!$A$1:$I$48</definedName>
    <definedName name="_xlnm.Print_Area" localSheetId="0">报价汇总!$A$1:$E$29</definedName>
  </definedNames>
  <calcPr calcId="152511" concurrentCalc="0"/>
  <pivotCaches>
    <pivotCache cacheId="3" r:id="rId8"/>
    <pivotCache cacheId="4" r:id="rId9"/>
    <pivotCache cacheId="5" r:id="rId10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1" i="10" l="1"/>
  <c r="I51" i="10"/>
  <c r="I52" i="10"/>
  <c r="I53" i="10"/>
  <c r="I54" i="10"/>
  <c r="K41" i="17"/>
  <c r="K42" i="17"/>
  <c r="K40" i="17"/>
  <c r="K38" i="17"/>
  <c r="K29" i="17"/>
  <c r="K28" i="17"/>
  <c r="K22" i="17"/>
  <c r="K14" i="17"/>
  <c r="K11" i="17"/>
  <c r="K12" i="17"/>
  <c r="K10" i="17"/>
  <c r="M107" i="10"/>
  <c r="L107" i="10"/>
  <c r="L105" i="10"/>
  <c r="L90" i="10"/>
  <c r="L88" i="10"/>
  <c r="F10" i="12"/>
  <c r="G35" i="13"/>
  <c r="G38" i="13"/>
  <c r="G39" i="13"/>
  <c r="G36" i="13"/>
  <c r="G37" i="13"/>
  <c r="G43" i="13"/>
  <c r="G45" i="13"/>
  <c r="G46" i="13"/>
  <c r="G47" i="13"/>
  <c r="D12" i="12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40" i="13"/>
  <c r="G41" i="13"/>
  <c r="G48" i="13"/>
  <c r="I18" i="10"/>
  <c r="I76" i="10"/>
  <c r="H35" i="9"/>
  <c r="H33" i="9"/>
  <c r="H34" i="9"/>
  <c r="H36" i="9"/>
  <c r="H39" i="9"/>
  <c r="H40" i="9"/>
  <c r="H13" i="9"/>
  <c r="H14" i="9"/>
  <c r="H15" i="9"/>
  <c r="H16" i="9"/>
  <c r="H17" i="9"/>
  <c r="H18" i="9"/>
  <c r="H21" i="9"/>
  <c r="H22" i="9"/>
  <c r="H23" i="9"/>
  <c r="H24" i="9"/>
  <c r="H25" i="9"/>
  <c r="H26" i="9"/>
  <c r="H27" i="9"/>
  <c r="H28" i="9"/>
  <c r="H29" i="9"/>
  <c r="H30" i="9"/>
  <c r="H31" i="9"/>
  <c r="H32" i="9"/>
  <c r="H37" i="9"/>
  <c r="H41" i="9"/>
  <c r="D10" i="12"/>
  <c r="I19" i="10"/>
  <c r="I74" i="10"/>
  <c r="I42" i="10"/>
  <c r="I20" i="10"/>
  <c r="I80" i="10"/>
  <c r="I62" i="10"/>
  <c r="I50" i="10"/>
  <c r="I15" i="10"/>
  <c r="I16" i="10"/>
  <c r="I17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3" i="10"/>
  <c r="I44" i="10"/>
  <c r="I45" i="10"/>
  <c r="I46" i="10"/>
  <c r="I47" i="10"/>
  <c r="I48" i="10"/>
  <c r="I49" i="10"/>
  <c r="I55" i="10"/>
  <c r="I56" i="10"/>
  <c r="I57" i="10"/>
  <c r="I58" i="10"/>
  <c r="I59" i="10"/>
  <c r="I60" i="10"/>
  <c r="I61" i="10"/>
  <c r="I63" i="10"/>
  <c r="I64" i="10"/>
  <c r="I65" i="10"/>
  <c r="I66" i="10"/>
  <c r="I67" i="10"/>
  <c r="I68" i="10"/>
  <c r="I69" i="10"/>
  <c r="I70" i="10"/>
  <c r="I71" i="10"/>
  <c r="I72" i="10"/>
  <c r="I73" i="10"/>
  <c r="I75" i="10"/>
  <c r="I77" i="10"/>
  <c r="I78" i="10"/>
  <c r="I79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7" i="10"/>
  <c r="H42" i="9"/>
  <c r="I218" i="10"/>
  <c r="I219" i="10"/>
  <c r="I220" i="10"/>
  <c r="D11" i="12"/>
  <c r="D13" i="12"/>
  <c r="D15" i="12"/>
  <c r="D16" i="12"/>
</calcChain>
</file>

<file path=xl/comments1.xml><?xml version="1.0" encoding="utf-8"?>
<comments xmlns="http://schemas.openxmlformats.org/spreadsheetml/2006/main">
  <authors>
    <author>Zhang_Xin</author>
  </authors>
  <commentList>
    <comment ref="D190" authorId="0" shapeId="0">
      <text>
        <r>
          <rPr>
            <b/>
            <sz val="9"/>
            <color indexed="81"/>
            <rFont val="宋体"/>
            <family val="3"/>
            <charset val="134"/>
          </rPr>
          <t>Zhang_Xin:</t>
        </r>
        <r>
          <rPr>
            <sz val="9"/>
            <color indexed="81"/>
            <rFont val="宋体"/>
            <family val="3"/>
            <charset val="134"/>
          </rPr>
          <t xml:space="preserve">
舞蹈演员8人吗？</t>
        </r>
      </text>
    </comment>
  </commentList>
</comments>
</file>

<file path=xl/sharedStrings.xml><?xml version="1.0" encoding="utf-8"?>
<sst xmlns="http://schemas.openxmlformats.org/spreadsheetml/2006/main" count="1887" uniqueCount="556">
  <si>
    <t>施维雅市场服务报价单</t>
  </si>
  <si>
    <t>供应商联系电话:</t>
  </si>
  <si>
    <t>项目地点：</t>
  </si>
  <si>
    <t>预算小计</t>
  </si>
  <si>
    <t>含税总计(CNY)</t>
  </si>
  <si>
    <t>备注：</t>
  </si>
  <si>
    <t>其他项费用总计：</t>
  </si>
  <si>
    <t>施维雅采购部内部使用，请勿修改内部公式</t>
  </si>
  <si>
    <t>说明: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</si>
  <si>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</si>
  <si>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</si>
  <si>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</si>
  <si>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</si>
  <si>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</si>
  <si>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</si>
  <si>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</si>
  <si>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</si>
  <si>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</si>
  <si>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</si>
  <si>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</si>
  <si>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</si>
  <si>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</si>
  <si>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</si>
  <si>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</si>
  <si>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</si>
  <si>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</si>
  <si>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</si>
  <si>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</si>
  <si>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</si>
  <si>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</si>
  <si>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</si>
  <si>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</si>
  <si>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</si>
  <si>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</si>
  <si>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</si>
  <si>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</si>
  <si>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</si>
  <si>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</si>
  <si>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</si>
  <si>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</si>
  <si>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</si>
  <si>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</si>
  <si>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</si>
  <si>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</si>
  <si>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</si>
  <si>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</si>
  <si>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</si>
  <si>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</si>
  <si>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</si>
  <si>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</si>
  <si>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</si>
  <si>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</si>
  <si>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</si>
  <si>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施维雅报价明细-创意和设计</t>
  </si>
  <si>
    <t>Currency币种:CNY人民币</t>
  </si>
  <si>
    <t>说明：</t>
  </si>
  <si>
    <t>*</t>
  </si>
  <si>
    <t>如有任何修改或添加行，请用红色字体显示</t>
  </si>
  <si>
    <t>请不要删除行</t>
  </si>
  <si>
    <t>具体项目预算
Quotation</t>
  </si>
  <si>
    <t>备注</t>
  </si>
  <si>
    <t>KV</t>
  </si>
  <si>
    <t xml:space="preserve">整体活动等形象的整体全新创意；特指从无到有 </t>
  </si>
  <si>
    <t>个</t>
  </si>
  <si>
    <t>N</t>
  </si>
  <si>
    <t>Slogan/Theme</t>
  </si>
  <si>
    <t>项目策划及文案撰写费</t>
  </si>
  <si>
    <t>整个项目活动策划创意、环节设计，包含活动流程设计及项目涉及到的所有文案类撰写</t>
  </si>
  <si>
    <t xml:space="preserve">展板设计          </t>
  </si>
  <si>
    <t>展板不分材质和类型，包含易拉宝、X型展架、KT板等设计；每项目只支付一个设计，不分规格</t>
  </si>
  <si>
    <t xml:space="preserve">会议邀请函设计     </t>
  </si>
  <si>
    <t>海报设计</t>
  </si>
  <si>
    <t>桌卡三面</t>
  </si>
  <si>
    <t>每项目只支付一个设计，不分规格</t>
  </si>
  <si>
    <t>如果只涉及会议名称和logo,应免设计费</t>
  </si>
  <si>
    <t>PPT模板设计</t>
  </si>
  <si>
    <t>套</t>
  </si>
  <si>
    <t>3D设计</t>
  </si>
  <si>
    <t>会议舞台设计</t>
  </si>
  <si>
    <t>整体设计</t>
  </si>
  <si>
    <t>晚宴舞台设计</t>
  </si>
  <si>
    <t>图片租赁</t>
  </si>
  <si>
    <t>幅</t>
  </si>
  <si>
    <t>漫画/插画 （手绘）</t>
  </si>
  <si>
    <t>手绘卡通形象，例如应用在患教手册中的；游戏场景设计中的等</t>
  </si>
  <si>
    <t>4K/8K</t>
  </si>
  <si>
    <t>幻灯片除外</t>
  </si>
  <si>
    <t>页</t>
  </si>
  <si>
    <t xml:space="preserve">16K/32K </t>
  </si>
  <si>
    <t>2K/易拉宝/拉网展架/背景板</t>
  </si>
  <si>
    <t>大型写真喷绘</t>
  </si>
  <si>
    <t>最高不超10个小时</t>
  </si>
  <si>
    <t>图表描图</t>
  </si>
  <si>
    <t>扫描需要图片的费用</t>
  </si>
  <si>
    <t>数据维护、录入</t>
  </si>
  <si>
    <t>小时</t>
  </si>
  <si>
    <t>Y</t>
  </si>
  <si>
    <t>微信页面设计\编辑</t>
  </si>
  <si>
    <t>页/page</t>
  </si>
  <si>
    <t>流程管理、平台运行维护</t>
  </si>
  <si>
    <t>微信视频生成及运营</t>
  </si>
  <si>
    <t>项</t>
  </si>
  <si>
    <t>创意和设计部分总计(不含服务费和税费):</t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</si>
  <si>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</si>
  <si>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</si>
  <si>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</si>
  <si>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施维雅报价明细-制作搭建</t>
  </si>
  <si>
    <t>施维雅只接受6%的增值税,其他税费请一律含进单价</t>
  </si>
  <si>
    <t>所有单价都不含增值税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</si>
  <si>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</si>
  <si>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</si>
  <si>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</si>
  <si>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</si>
  <si>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</si>
  <si>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</si>
  <si>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 xml:space="preserve">是否第三方费用?（Y/N)
</t>
  </si>
  <si>
    <t>3×3 M</t>
  </si>
  <si>
    <t>展架外包装为塑料硬质包装箱；展架材质为挤压无缝铝合金管，塑料模块为ABS工程塑料；画面材质为1440DPI高光相纸喷绘，背覆PVC片。</t>
  </si>
  <si>
    <t xml:space="preserve">个 </t>
  </si>
  <si>
    <t xml:space="preserve">3×4 M </t>
  </si>
  <si>
    <t>展架外包装为塑料硬质包装箱；展架材质为挤压无缝铝合金管，塑料模块为ABS工程塑料；画面材质为1441DPI高光相纸喷绘，背覆PVC片。</t>
  </si>
  <si>
    <t>2x3 M</t>
  </si>
  <si>
    <t>展架外包装为塑料硬质包装箱；展架材质为挤压无缝铝合金管，塑料模块为ABS工程塑料；画面材质为1442DPI高光相纸喷绘，背覆PVC片。</t>
  </si>
  <si>
    <t>张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</si>
  <si>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</si>
  <si>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</si>
  <si>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</si>
  <si>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</si>
  <si>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</si>
  <si>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</si>
  <si>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</si>
  <si>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</si>
  <si>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</si>
  <si>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</si>
  <si>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</si>
  <si>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</si>
  <si>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</si>
  <si>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</si>
  <si>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</si>
  <si>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</si>
  <si>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</si>
  <si>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</si>
  <si>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</si>
  <si>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</si>
  <si>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</si>
  <si>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</si>
  <si>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信号放大器</t>
  </si>
  <si>
    <t>人次</t>
  </si>
  <si>
    <t>人员交通</t>
  </si>
  <si>
    <t>AV部分人员交通</t>
  </si>
  <si>
    <t>运输费</t>
  </si>
  <si>
    <t>物料往返运输</t>
  </si>
  <si>
    <t>雾机</t>
  </si>
  <si>
    <t>人</t>
  </si>
  <si>
    <t>采购</t>
  </si>
  <si>
    <t>人/天</t>
  </si>
  <si>
    <t>裁判</t>
  </si>
  <si>
    <t>客户总监</t>
  </si>
  <si>
    <t>客户经理</t>
  </si>
  <si>
    <t>客户主管</t>
  </si>
  <si>
    <t>项目经理</t>
  </si>
  <si>
    <t>摄像师</t>
  </si>
  <si>
    <t>摄影师</t>
  </si>
  <si>
    <t>摇臂</t>
  </si>
  <si>
    <t>云摄影</t>
  </si>
  <si>
    <t>微信实时上传（含设备及修图）</t>
  </si>
  <si>
    <t>场</t>
  </si>
  <si>
    <t>导播</t>
  </si>
  <si>
    <t>前期考察</t>
  </si>
  <si>
    <t>前期踩点测量等</t>
  </si>
  <si>
    <t>交通费</t>
  </si>
  <si>
    <t>住宿费</t>
  </si>
  <si>
    <t>餐费+当地交通费+通讯费</t>
  </si>
  <si>
    <t>其他项费用小计：</t>
  </si>
  <si>
    <t>第三方费用小计 Total 3rd party cost:</t>
  </si>
  <si>
    <t>服务费
Service Fee</t>
  </si>
  <si>
    <t>施维雅报价明细-视频制作</t>
  </si>
  <si>
    <t>视频名称</t>
  </si>
  <si>
    <t>视频主线，大纲发展</t>
  </si>
  <si>
    <t>个/pc</t>
  </si>
  <si>
    <t>小时/hour</t>
  </si>
  <si>
    <t>配乐</t>
  </si>
  <si>
    <t>为视频提供背景音乐(不包括版权音乐的版权费)</t>
  </si>
  <si>
    <t>视频剪辑，指对母带进行剪辑，按工作时间收取</t>
  </si>
  <si>
    <t>整体活动剪辑</t>
  </si>
  <si>
    <t>动态KV</t>
  </si>
  <si>
    <t>特效音</t>
  </si>
  <si>
    <t>视频总计(不含服务费和税费):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</si>
  <si>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</si>
  <si>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</si>
  <si>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</si>
  <si>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</si>
  <si>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</si>
  <si>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</si>
  <si>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</si>
  <si>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</si>
  <si>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</si>
  <si>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导播</t>
    <phoneticPr fontId="3" type="noConversion"/>
  </si>
  <si>
    <t xml:space="preserve">MA grandMA NSP </t>
    <phoneticPr fontId="3" type="noConversion"/>
  </si>
  <si>
    <t>搭建物料运输费用</t>
    <phoneticPr fontId="3" type="noConversion"/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</si>
  <si>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</si>
  <si>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</si>
  <si>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特效</t>
    <rPh sb="0" eb="1">
      <t>te xiao</t>
    </rPh>
    <phoneticPr fontId="3" type="noConversion"/>
  </si>
  <si>
    <t>循环动画；粒子特效，光线特效、logo特效等</t>
    <rPh sb="0" eb="1">
      <t>xun huan</t>
    </rPh>
    <rPh sb="2" eb="3">
      <t>dong hua</t>
    </rPh>
    <rPh sb="5" eb="6">
      <t>li zi</t>
    </rPh>
    <rPh sb="7" eb="8">
      <t>te xiao</t>
    </rPh>
    <rPh sb="10" eb="11">
      <t>guang xian</t>
    </rPh>
    <rPh sb="12" eb="13">
      <t>te xiao</t>
    </rPh>
    <rPh sb="19" eb="20">
      <t>te xiao</t>
    </rPh>
    <rPh sb="21" eb="22">
      <t>deng</t>
    </rPh>
    <phoneticPr fontId="3" type="noConversion"/>
  </si>
  <si>
    <t>套/天</t>
    <rPh sb="0" eb="1">
      <t>tao</t>
    </rPh>
    <phoneticPr fontId="3" type="noConversion"/>
  </si>
  <si>
    <t>Cost/ Day</t>
    <phoneticPr fontId="3" type="noConversion"/>
  </si>
  <si>
    <t>备注</t>
    <phoneticPr fontId="3" type="noConversion"/>
  </si>
  <si>
    <t>手举牌</t>
    <rPh sb="0" eb="1">
      <t>shou ju pai</t>
    </rPh>
    <phoneticPr fontId="3" type="noConversion"/>
  </si>
  <si>
    <t xml:space="preserve">易拉宝                                                                                                                                     </t>
    <phoneticPr fontId="3" type="noConversion"/>
  </si>
  <si>
    <t>2x0.8 M</t>
    <phoneticPr fontId="3" type="noConversion"/>
  </si>
  <si>
    <t>个</t>
    <phoneticPr fontId="3" type="noConversion"/>
  </si>
  <si>
    <t>40*60cm雪弗板+手举杆；zone1-zone6+HQ office</t>
    <rPh sb="7" eb="8">
      <t>xue fu ban</t>
    </rPh>
    <rPh sb="11" eb="12">
      <t>shou ju gan</t>
    </rPh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</si>
  <si>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</si>
  <si>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搭建制作总计(不含服务费和税费)：</t>
    <phoneticPr fontId="3" type="noConversion"/>
  </si>
  <si>
    <t>Y</t>
    <phoneticPr fontId="3" type="noConversion"/>
  </si>
  <si>
    <t>道具</t>
    <rPh sb="0" eb="1">
      <t>dao ju</t>
    </rPh>
    <phoneticPr fontId="3" type="noConversion"/>
  </si>
  <si>
    <t>3个音箱</t>
    <rPh sb="1" eb="2">
      <t>ge</t>
    </rPh>
    <rPh sb="2" eb="3">
      <t>yin xiang</t>
    </rPh>
    <phoneticPr fontId="3" type="noConversion"/>
  </si>
  <si>
    <t>人员</t>
    <phoneticPr fontId="3" type="noConversion"/>
  </si>
  <si>
    <t>活动现场支持</t>
    <phoneticPr fontId="3" type="noConversion"/>
  </si>
  <si>
    <t>视频制作</t>
    <rPh sb="0" eb="1">
      <t>shi pin</t>
    </rPh>
    <rPh sb="2" eb="3">
      <t>zhi zuo</t>
    </rPh>
    <phoneticPr fontId="3" type="noConversion"/>
  </si>
  <si>
    <t>延展设计</t>
    <phoneticPr fontId="3" type="noConversion"/>
  </si>
  <si>
    <t>桌卡</t>
    <phoneticPr fontId="3" type="noConversion"/>
  </si>
  <si>
    <t>晚宴主桌领导桌卡</t>
    <phoneticPr fontId="3" type="noConversion"/>
  </si>
  <si>
    <t>双面</t>
    <rPh sb="0" eb="1">
      <t>shuang mian</t>
    </rPh>
    <phoneticPr fontId="3" type="noConversion"/>
  </si>
  <si>
    <t>伯乐仕（北京）国际商业策划有限公司</t>
    <rPh sb="0" eb="1">
      <t>bo le shi</t>
    </rPh>
    <rPh sb="4" eb="5">
      <t>bei jign</t>
    </rPh>
    <rPh sb="7" eb="8">
      <t>guo ji</t>
    </rPh>
    <rPh sb="9" eb="10">
      <t>shang ye</t>
    </rPh>
    <rPh sb="11" eb="12">
      <t>ce hua</t>
    </rPh>
    <rPh sb="13" eb="14">
      <t>you xian</t>
    </rPh>
    <rPh sb="15" eb="16">
      <t>gogn si</t>
    </rPh>
    <phoneticPr fontId="3" type="noConversion"/>
  </si>
  <si>
    <t>2018, Oct, 19th</t>
    <phoneticPr fontId="3" type="noConversion"/>
  </si>
  <si>
    <t xml:space="preserve">项目
Item </t>
  </si>
  <si>
    <t>人工天 days</t>
    <phoneticPr fontId="3" type="noConversion"/>
  </si>
  <si>
    <t>是否第三方费用 ?（Y/N)</t>
    <phoneticPr fontId="3" type="noConversion"/>
  </si>
  <si>
    <t>具体项目预算
Quotation</t>
    <rPh sb="4" eb="5">
      <t>yu suan</t>
    </rPh>
    <phoneticPr fontId="3" type="noConversion"/>
  </si>
  <si>
    <t xml:space="preserve">脚本大纲 </t>
  </si>
  <si>
    <t>项目名称:</t>
  </si>
  <si>
    <t>供应商名称:</t>
  </si>
  <si>
    <t>预计完成日期:</t>
  </si>
  <si>
    <t>电子邮箱：</t>
  </si>
  <si>
    <t>序号</t>
  </si>
  <si>
    <t>服务类目</t>
  </si>
  <si>
    <t>说明</t>
  </si>
  <si>
    <t>创意设计</t>
  </si>
  <si>
    <t>搭建制作</t>
  </si>
  <si>
    <t>Video视频</t>
  </si>
  <si>
    <t>不含税总计</t>
  </si>
  <si>
    <t>增值税金额小计(CNY):</t>
  </si>
  <si>
    <t>施维雅只接受6%的增值税专用税,其他税费请含进单价中</t>
  </si>
  <si>
    <t>含税总计(CNY):</t>
  </si>
  <si>
    <r>
      <t>1.</t>
    </r>
    <r>
      <rPr>
        <sz val="10"/>
        <color indexed="8"/>
        <rFont val="微软雅黑"/>
        <family val="3"/>
        <charset val="134"/>
      </rPr>
      <t>此报价模板内有公式，各项服务小计都自动来自于各类目的明细表，请不要擅自修改；</t>
    </r>
  </si>
  <si>
    <r>
      <t>2.</t>
    </r>
    <r>
      <rPr>
        <sz val="10"/>
        <color indexed="8"/>
        <rFont val="微软雅黑"/>
        <family val="3"/>
        <charset val="134"/>
      </rPr>
      <t>此报价模板为报价单首页，报价时请在分项明细页填写分项合计需与首页一致；</t>
    </r>
  </si>
  <si>
    <t>H5页面设计</t>
    <rPh sb="2" eb="3">
      <t>ye mi na</t>
    </rPh>
    <rPh sb="3" eb="4">
      <t>mian</t>
    </rPh>
    <rPh sb="4" eb="5">
      <t>she ji</t>
    </rPh>
    <phoneticPr fontId="3" type="noConversion"/>
  </si>
  <si>
    <t xml:space="preserve">opening  Video - plenary </t>
    <phoneticPr fontId="3" type="noConversion"/>
  </si>
  <si>
    <t>后期加工及内容剪辑（连夜剪辑）</t>
    <phoneticPr fontId="3" type="noConversion"/>
  </si>
  <si>
    <t>后期加工及内容剪辑</t>
    <phoneticPr fontId="3" type="noConversion"/>
  </si>
  <si>
    <t>晚宴道具预留费用</t>
    <rPh sb="4" eb="5">
      <t>yu liu</t>
    </rPh>
    <rPh sb="6" eb="7">
      <t>fei y g</t>
    </rPh>
    <phoneticPr fontId="3" type="noConversion"/>
  </si>
  <si>
    <t>足球赛篮球赛道具</t>
    <rPh sb="0" eb="1">
      <t>zu qiu sai</t>
    </rPh>
    <rPh sb="3" eb="4">
      <t>lan qiu sai</t>
    </rPh>
    <rPh sb="6" eb="7">
      <t>dao ju</t>
    </rPh>
    <phoneticPr fontId="3" type="noConversion"/>
  </si>
  <si>
    <t>运费</t>
    <rPh sb="0" eb="1">
      <t>yun fie</t>
    </rPh>
    <phoneticPr fontId="3" type="noConversion"/>
  </si>
  <si>
    <t>音箱运费</t>
    <rPh sb="0" eb="1">
      <t>yin xiang</t>
    </rPh>
    <rPh sb="2" eb="3">
      <t>yun fei</t>
    </rPh>
    <phoneticPr fontId="3" type="noConversion"/>
  </si>
  <si>
    <t>晚宴DJ</t>
    <phoneticPr fontId="3" type="noConversion"/>
  </si>
  <si>
    <t>篮球赛裁判（1个主裁1个记分员*2）</t>
    <rPh sb="7" eb="8">
      <t>ge</t>
    </rPh>
    <rPh sb="8" eb="9">
      <t>zhu cai</t>
    </rPh>
    <rPh sb="11" eb="12">
      <t>ge</t>
    </rPh>
    <rPh sb="12" eb="13">
      <t>ji fen yuan</t>
    </rPh>
    <phoneticPr fontId="3" type="noConversion"/>
  </si>
  <si>
    <t>8位工作人员*6天</t>
    <phoneticPr fontId="3" type="noConversion"/>
  </si>
  <si>
    <t>大会2个、晚宴2个</t>
    <rPh sb="3" eb="4">
      <t>ge</t>
    </rPh>
    <rPh sb="8" eb="9">
      <t>ge</t>
    </rPh>
    <phoneticPr fontId="3" type="noConversion"/>
  </si>
  <si>
    <t>资深摄像师</t>
    <rPh sb="0" eb="1">
      <t>zi shen</t>
    </rPh>
    <rPh sb="2" eb="3">
      <t>she xiang shi</t>
    </rPh>
    <phoneticPr fontId="3" type="noConversion"/>
  </si>
  <si>
    <t>2人；足球赛、篮球赛各1人</t>
    <rPh sb="10" eb="11">
      <t>ge</t>
    </rPh>
    <rPh sb="12" eb="13">
      <t>ren</t>
    </rPh>
    <phoneticPr fontId="3" type="noConversion"/>
  </si>
  <si>
    <t>平米</t>
    <rPh sb="0" eb="1">
      <t>ping mi</t>
    </rPh>
    <phoneticPr fontId="3" type="noConversion"/>
  </si>
  <si>
    <t>EXPLORER Ovation LED Moving Heads Light</t>
    <phoneticPr fontId="3" type="noConversion"/>
  </si>
  <si>
    <t>LED大屏幕</t>
    <phoneticPr fontId="3" type="noConversion"/>
  </si>
  <si>
    <t>大屏处理器</t>
    <rPh sb="0" eb="1">
      <t>da ping</t>
    </rPh>
    <rPh sb="1" eb="2">
      <t>ping</t>
    </rPh>
    <phoneticPr fontId="3" type="noConversion"/>
  </si>
  <si>
    <t xml:space="preserve">BARCO  EC-200  EVENT  Controller  </t>
    <phoneticPr fontId="27" type="noConversion"/>
  </si>
  <si>
    <t>IMAGE PRO-II</t>
    <phoneticPr fontId="27" type="noConversion"/>
  </si>
  <si>
    <t>频率转换器</t>
  </si>
  <si>
    <t xml:space="preserve">D’SAN  PC-433  PerfectCue  Light  Kit    </t>
    <phoneticPr fontId="27" type="noConversion"/>
  </si>
  <si>
    <t xml:space="preserve">翻页提示器套装(带PC-AS4遥控器)   </t>
    <phoneticPr fontId="3" type="noConversion"/>
  </si>
  <si>
    <t xml:space="preserve">DATATON WATCHOUT Video Processor </t>
    <phoneticPr fontId="27" type="noConversion"/>
  </si>
  <si>
    <t>网络交换机（千兆，24路）</t>
  </si>
  <si>
    <t xml:space="preserve">EXTRON DVI104 Tx/Rx DVI Fiber Optic Extender </t>
    <phoneticPr fontId="27" type="noConversion"/>
  </si>
  <si>
    <t>光缆(多模，双工，100m)</t>
  </si>
  <si>
    <t xml:space="preserve">PHILIPS  Monitor </t>
    <phoneticPr fontId="27" type="noConversion"/>
  </si>
  <si>
    <t>MAC笔记本电脑</t>
  </si>
  <si>
    <t>APPLE , MACBOOK</t>
    <phoneticPr fontId="27" type="noConversion"/>
  </si>
  <si>
    <t>KORNING LC-LC Fiber Cable</t>
  </si>
  <si>
    <t xml:space="preserve">d&amp;b Audiotechnik V8 Loudspeaker </t>
    <phoneticPr fontId="3" type="noConversion"/>
  </si>
  <si>
    <t xml:space="preserve">d&amp;b Audiotechnik V-Sub Subwoofer </t>
    <phoneticPr fontId="3" type="noConversion"/>
  </si>
  <si>
    <t>低频音箱（线阵列系列）</t>
  </si>
  <si>
    <t xml:space="preserve">d&amp;b Audiotechnik Max2 Loudspeaker </t>
    <phoneticPr fontId="3" type="noConversion"/>
  </si>
  <si>
    <t xml:space="preserve">SHURE UR4D+ Dual channel diversity receiver </t>
    <phoneticPr fontId="3" type="noConversion"/>
  </si>
  <si>
    <t xml:space="preserve">U段天线放大传输系统(带UA870WB指向性天线)   </t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</si>
  <si>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</si>
  <si>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</si>
  <si>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</si>
  <si>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</si>
  <si>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d&amp;b  D40 Digital Power Amplifier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</si>
  <si>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</si>
  <si>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</si>
  <si>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RADIAL Pro48 Active DI Box  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</si>
  <si>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</si>
  <si>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</si>
  <si>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4  Bulb  Flood  Light  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</si>
  <si>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</si>
  <si>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</si>
  <si>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>网络信号处理器</t>
  </si>
  <si>
    <t xml:space="preserve">Lighting DA </t>
    <phoneticPr fontId="3" type="noConversion"/>
  </si>
  <si>
    <t xml:space="preserve">Truss  灯光架 </t>
  </si>
  <si>
    <t xml:space="preserve">AURORA  HMI-2500  Follow Spot </t>
    <phoneticPr fontId="3" type="noConversion"/>
  </si>
  <si>
    <t xml:space="preserve">追光灯     </t>
    <phoneticPr fontId="3" type="noConversion"/>
  </si>
  <si>
    <t xml:space="preserve">XIONGYING  HSZ-80B  Manual Hoist  </t>
    <phoneticPr fontId="3" type="noConversion"/>
  </si>
  <si>
    <t>手动葫芦(1吨,15米)</t>
  </si>
  <si>
    <t xml:space="preserve">Power  Distributor  Cabinet  </t>
    <phoneticPr fontId="3" type="noConversion"/>
  </si>
  <si>
    <t>配电箱(三相,200A)</t>
  </si>
  <si>
    <t>AV设备租赁</t>
    <phoneticPr fontId="3" type="noConversion"/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</si>
  <si>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</si>
  <si>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</si>
  <si>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</si>
  <si>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处理器</t>
    <phoneticPr fontId="3" type="noConversion"/>
  </si>
  <si>
    <t>组</t>
    <rPh sb="0" eb="1">
      <t>zu</t>
    </rPh>
    <phoneticPr fontId="3" type="noConversion"/>
  </si>
  <si>
    <t xml:space="preserve">YAMAHA  QL-5  Digital  Mixer(32ch)     Digital  Mixer(32ch)   </t>
    <phoneticPr fontId="3" type="noConversion"/>
  </si>
  <si>
    <t xml:space="preserve">SHURE UR2/Beta 58A  Wireless Hand-hold Mic    Wireless Hand-hold Mic  </t>
    <phoneticPr fontId="3" type="noConversion"/>
  </si>
  <si>
    <t>是否第三方费用? （Y/N)</t>
    <phoneticPr fontId="3" type="noConversion"/>
  </si>
  <si>
    <t>视频处理器(HD/SDI)</t>
    <phoneticPr fontId="3" type="noConversion"/>
  </si>
  <si>
    <t>导播系统</t>
    <rPh sb="0" eb="1">
      <t>dao bo</t>
    </rPh>
    <rPh sb="2" eb="3">
      <t>xi tong</t>
    </rPh>
    <phoneticPr fontId="3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</si>
  <si>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3" type="noConversion"/>
  </si>
  <si>
    <t>4间工作人员5晚住宿</t>
    <phoneticPr fontId="3" type="noConversion"/>
  </si>
  <si>
    <t>光纤延长器</t>
    <phoneticPr fontId="3" type="noConversion"/>
  </si>
  <si>
    <t xml:space="preserve">TERBLY  OVAL  48D  Light  </t>
    <phoneticPr fontId="3" type="noConversion"/>
  </si>
  <si>
    <t>人员职务                 Profile</t>
    <phoneticPr fontId="3" type="noConversion"/>
  </si>
  <si>
    <t>雪弗板</t>
    <rPh sb="0" eb="1">
      <t>xue fu b</t>
    </rPh>
    <phoneticPr fontId="3" type="noConversion"/>
  </si>
  <si>
    <t>SERVIER logo</t>
    <phoneticPr fontId="3" type="noConversion"/>
  </si>
  <si>
    <t>麦标套</t>
    <rPh sb="1" eb="2">
      <t>biao</t>
    </rPh>
    <rPh sb="2" eb="3">
      <t>tao</t>
    </rPh>
    <phoneticPr fontId="3" type="noConversion"/>
  </si>
  <si>
    <t>制作</t>
    <rPh sb="0" eb="1">
      <t>zhi zuo</t>
    </rPh>
    <phoneticPr fontId="3" type="noConversion"/>
  </si>
  <si>
    <t>舒尔UR4D+接收机</t>
    <phoneticPr fontId="3" type="noConversion"/>
  </si>
  <si>
    <t>足球*5个+分组背心</t>
    <rPh sb="0" eb="1">
      <t>zu qiu</t>
    </rPh>
    <rPh sb="4" eb="5">
      <t>ge</t>
    </rPh>
    <rPh sb="6" eb="7">
      <t>fen zu</t>
    </rPh>
    <rPh sb="8" eb="9">
      <t>bei xin</t>
    </rPh>
    <phoneticPr fontId="3" type="noConversion"/>
  </si>
  <si>
    <t>差旅费用</t>
    <rPh sb="0" eb="1">
      <t>cha lü</t>
    </rPh>
    <rPh sb="2" eb="3">
      <t>fei yong</t>
    </rPh>
    <phoneticPr fontId="3" type="noConversion"/>
  </si>
  <si>
    <t>Keynote制作</t>
    <rPh sb="7" eb="8">
      <t>zhi zuo</t>
    </rPh>
    <phoneticPr fontId="3" type="noConversion"/>
  </si>
  <si>
    <t>其他项费用小计：</t>
    <phoneticPr fontId="3" type="noConversion"/>
  </si>
  <si>
    <t>差旅费用</t>
    <phoneticPr fontId="3" type="noConversion"/>
  </si>
  <si>
    <t>Post-event video - Plenaryr&amp;sports
（Plenaryr&amp;sports花絮视频）</t>
    <phoneticPr fontId="3" type="noConversion"/>
  </si>
  <si>
    <t>奖杯</t>
    <rPh sb="0" eb="1">
      <t>jiang bei</t>
    </rPh>
    <phoneticPr fontId="3" type="noConversion"/>
  </si>
  <si>
    <t>奖杯制作</t>
    <rPh sb="0" eb="1">
      <t>jaing bei</t>
    </rPh>
    <rPh sb="2" eb="3">
      <t>zhi zuo</t>
    </rPh>
    <phoneticPr fontId="3" type="noConversion"/>
  </si>
  <si>
    <t>logo灯片</t>
    <rPh sb="4" eb="5">
      <t>deng pian</t>
    </rPh>
    <phoneticPr fontId="3" type="noConversion"/>
  </si>
  <si>
    <t>足球赛裁判（1个主裁个边裁*2）</t>
    <phoneticPr fontId="3" type="noConversion"/>
  </si>
  <si>
    <t>交通+食宿</t>
    <phoneticPr fontId="3" type="noConversion"/>
  </si>
  <si>
    <t>Servier 2018-2019 2nd Cycle Meeting</t>
    <phoneticPr fontId="3" type="noConversion"/>
  </si>
  <si>
    <t>FuZhou</t>
    <phoneticPr fontId="3" type="noConversion"/>
  </si>
  <si>
    <t>张蓉蓉</t>
    <phoneticPr fontId="3" type="noConversion"/>
  </si>
  <si>
    <t>Plenary session</t>
    <phoneticPr fontId="3" type="noConversion"/>
  </si>
  <si>
    <t>Gala dinner、Plenary、Football game、Basketball game</t>
    <phoneticPr fontId="3" type="noConversion"/>
  </si>
  <si>
    <t>套</t>
    <phoneticPr fontId="3" type="noConversion"/>
  </si>
  <si>
    <t>互动拍照区域设计</t>
    <phoneticPr fontId="3" type="noConversion"/>
  </si>
  <si>
    <t>互动拍照区域设计大图（需购买大图版权）</t>
    <phoneticPr fontId="3" type="noConversion"/>
  </si>
  <si>
    <t xml:space="preserve"> sales  Video</t>
    <phoneticPr fontId="3" type="noConversion"/>
  </si>
  <si>
    <t>视频制作</t>
    <phoneticPr fontId="3" type="noConversion"/>
  </si>
  <si>
    <t>搭建</t>
    <phoneticPr fontId="3" type="noConversion"/>
  </si>
  <si>
    <t>主舞台</t>
  </si>
  <si>
    <t>发光灯带</t>
  </si>
  <si>
    <t>黑布围挡</t>
  </si>
  <si>
    <t>项</t>
    <phoneticPr fontId="32" type="noConversion"/>
  </si>
  <si>
    <t>平方</t>
  </si>
  <si>
    <t>米</t>
  </si>
  <si>
    <t>米</t>
    <phoneticPr fontId="32" type="noConversion"/>
  </si>
  <si>
    <t>娃娃机租赁</t>
    <phoneticPr fontId="3" type="noConversion"/>
  </si>
  <si>
    <t>主舞台台阶木作补边</t>
    <phoneticPr fontId="32" type="noConversion"/>
  </si>
  <si>
    <t>延伸台台阶木作补边</t>
    <phoneticPr fontId="32" type="noConversion"/>
  </si>
  <si>
    <t>延伸T台木作补台</t>
    <phoneticPr fontId="32" type="noConversion"/>
  </si>
  <si>
    <t>台侧封板</t>
    <phoneticPr fontId="32" type="noConversion"/>
  </si>
  <si>
    <t>台面封板</t>
    <phoneticPr fontId="32" type="noConversion"/>
  </si>
  <si>
    <t>暗藏灯带灯槽制作</t>
    <phoneticPr fontId="32" type="noConversion"/>
  </si>
  <si>
    <t>侨光灯光太空架</t>
    <phoneticPr fontId="32" type="noConversion"/>
  </si>
  <si>
    <t>面光太空架</t>
    <phoneticPr fontId="32" type="noConversion"/>
  </si>
  <si>
    <t>外场入口处氛围</t>
    <phoneticPr fontId="32" type="noConversion"/>
  </si>
  <si>
    <t>控台搭建</t>
    <phoneticPr fontId="32" type="noConversion"/>
  </si>
  <si>
    <t>白色+蓝色</t>
    <phoneticPr fontId="32" type="noConversion"/>
  </si>
  <si>
    <t>12*2*3m桁架+550黑灯布+舞台板，四面搭建</t>
    <phoneticPr fontId="32" type="noConversion"/>
  </si>
  <si>
    <t>根</t>
  </si>
  <si>
    <t>平方</t>
    <phoneticPr fontId="32" type="noConversion"/>
  </si>
  <si>
    <t>逆光网架</t>
    <phoneticPr fontId="32" type="noConversion"/>
  </si>
  <si>
    <t>平米</t>
    <phoneticPr fontId="3" type="noConversion"/>
  </si>
  <si>
    <t>延米</t>
    <phoneticPr fontId="3" type="noConversion"/>
  </si>
  <si>
    <t>地台板</t>
    <phoneticPr fontId="3" type="noConversion"/>
  </si>
  <si>
    <t>外部瓦楞板+固定钢钉</t>
    <phoneticPr fontId="3" type="noConversion"/>
  </si>
  <si>
    <t>折叠门</t>
    <phoneticPr fontId="3" type="noConversion"/>
  </si>
  <si>
    <t>18厘防火板木作+固定3M*6M*2  3M*3M*2</t>
    <phoneticPr fontId="3" type="noConversion"/>
  </si>
  <si>
    <t>可推拉折叠门+滑轨制作 3M*6M</t>
    <phoneticPr fontId="3" type="noConversion"/>
  </si>
  <si>
    <t>项</t>
    <phoneticPr fontId="3" type="noConversion"/>
  </si>
  <si>
    <t>台</t>
    <phoneticPr fontId="3" type="noConversion"/>
  </si>
  <si>
    <t>个</t>
    <phoneticPr fontId="3" type="noConversion"/>
  </si>
  <si>
    <t>主体框架结构</t>
    <phoneticPr fontId="3" type="noConversion"/>
  </si>
  <si>
    <t>沙发、地毯、书柜、相框等</t>
    <phoneticPr fontId="3" type="noConversion"/>
  </si>
  <si>
    <t>项</t>
    <phoneticPr fontId="3" type="noConversion"/>
  </si>
  <si>
    <t>9厘防火板封板+高清写真，6*3一组，3*3两组</t>
    <phoneticPr fontId="3" type="noConversion"/>
  </si>
  <si>
    <t>内部结构</t>
    <phoneticPr fontId="3" type="noConversion"/>
  </si>
  <si>
    <t>项</t>
    <phoneticPr fontId="3" type="noConversion"/>
  </si>
  <si>
    <t>星球灯</t>
    <phoneticPr fontId="3" type="noConversion"/>
  </si>
  <si>
    <t>项</t>
    <phoneticPr fontId="3" type="noConversion"/>
  </si>
  <si>
    <t>互动展示区2
娃娃机互动</t>
    <phoneticPr fontId="3" type="noConversion"/>
  </si>
  <si>
    <t>互动展示区5
游戏机互动区</t>
    <phoneticPr fontId="3" type="noConversion"/>
  </si>
  <si>
    <t>互动展示区6</t>
    <phoneticPr fontId="3" type="noConversion"/>
  </si>
  <si>
    <t>金、银、铜奖杯</t>
    <phoneticPr fontId="3" type="noConversion"/>
  </si>
  <si>
    <t>装饰贴</t>
    <phoneticPr fontId="3" type="noConversion"/>
  </si>
  <si>
    <t>游戏机装饰贴 3m可转移背胶</t>
    <phoneticPr fontId="3" type="noConversion"/>
  </si>
  <si>
    <t>地贴</t>
    <phoneticPr fontId="3" type="noConversion"/>
  </si>
  <si>
    <t>拍照地贴</t>
    <phoneticPr fontId="3" type="noConversion"/>
  </si>
  <si>
    <t>固定背胶</t>
    <phoneticPr fontId="3" type="noConversion"/>
  </si>
  <si>
    <t>项</t>
    <phoneticPr fontId="3" type="noConversion"/>
  </si>
  <si>
    <t>舞美搭建-所有物料运输；厦门-福州  9.6米货车2部车/4.2米货车2部车</t>
    <phoneticPr fontId="3" type="noConversion"/>
  </si>
  <si>
    <t xml:space="preserve"> 560 LED Controller 处理器</t>
    <phoneticPr fontId="27" type="noConversion"/>
  </si>
  <si>
    <t xml:space="preserve"> P4 LED Display LED彩幕（4mX6m*2、2mX5m*2、1.5mX6m*2、1mX3m*2）</t>
    <phoneticPr fontId="27" type="noConversion"/>
  </si>
  <si>
    <t>彩幕处理器</t>
    <phoneticPr fontId="3" type="noConversion"/>
  </si>
  <si>
    <t>BARCO  EVENT  MASTER E2  Video  Processor  视频处理器(HD/SDI)</t>
    <phoneticPr fontId="3" type="noConversion"/>
  </si>
  <si>
    <t>解密狗(6.0版本)</t>
    <phoneticPr fontId="3" type="noConversion"/>
  </si>
  <si>
    <t>DATATON WATCHOUT License Key 解密狗(6.0版本)</t>
    <phoneticPr fontId="27" type="noConversion"/>
  </si>
  <si>
    <t>NETGEAR JGS524 Network Switch  网络交换机（千兆，24路）</t>
    <phoneticPr fontId="27" type="noConversion"/>
  </si>
  <si>
    <t>监视器(液晶  ，24")</t>
    <phoneticPr fontId="3" type="noConversion"/>
  </si>
  <si>
    <t>液晶电视(60"，全高清)</t>
    <phoneticPr fontId="3" type="noConversion"/>
  </si>
  <si>
    <t>SHARP LCD-60</t>
    <phoneticPr fontId="27" type="noConversion"/>
  </si>
  <si>
    <t>灯光设备租赁</t>
    <phoneticPr fontId="3" type="noConversion"/>
  </si>
  <si>
    <t>Layer架</t>
    <phoneticPr fontId="3" type="noConversion"/>
  </si>
  <si>
    <t>组</t>
    <phoneticPr fontId="3" type="noConversion"/>
  </si>
  <si>
    <t>d&amp;b Audiotechnik Y7P Loudspeaker</t>
    <phoneticPr fontId="3" type="noConversion"/>
  </si>
  <si>
    <t xml:space="preserve"> 全频音箱</t>
    <phoneticPr fontId="3" type="noConversion"/>
  </si>
  <si>
    <t>MAC笔记本电脑</t>
    <phoneticPr fontId="3" type="noConversion"/>
  </si>
  <si>
    <t>(APPLE , MACBOOK)</t>
    <phoneticPr fontId="3" type="noConversion"/>
  </si>
  <si>
    <t>全频音箱</t>
    <phoneticPr fontId="3" type="noConversion"/>
  </si>
  <si>
    <t xml:space="preserve"> 编程</t>
    <phoneticPr fontId="3" type="noConversion"/>
  </si>
  <si>
    <t>Programming</t>
    <phoneticPr fontId="3" type="noConversion"/>
  </si>
  <si>
    <t>项</t>
    <phoneticPr fontId="3" type="noConversion"/>
  </si>
  <si>
    <t>施维雅logo</t>
    <rPh sb="0" eb="1">
      <t>shi we ya</t>
    </rPh>
    <phoneticPr fontId="3" type="noConversion"/>
  </si>
  <si>
    <t>AV</t>
    <phoneticPr fontId="3" type="noConversion"/>
  </si>
  <si>
    <t>电子工程师</t>
    <phoneticPr fontId="3" type="noConversion"/>
  </si>
  <si>
    <t>AV设备租赁</t>
    <phoneticPr fontId="3" type="noConversion"/>
  </si>
  <si>
    <t>音频工程师</t>
    <phoneticPr fontId="3" type="noConversion"/>
  </si>
  <si>
    <t>灯光工程师</t>
    <phoneticPr fontId="3" type="noConversion"/>
  </si>
  <si>
    <t>其它技术人员</t>
    <phoneticPr fontId="3" type="noConversion"/>
  </si>
  <si>
    <t>北京-福州（6人往返）</t>
    <rPh sb="0" eb="1">
      <t>bei jing</t>
    </rPh>
    <phoneticPr fontId="3" type="noConversion"/>
  </si>
  <si>
    <t>服装费用（星际大战）</t>
    <phoneticPr fontId="3" type="noConversion"/>
  </si>
  <si>
    <t>晚宴开场舞蹈</t>
    <phoneticPr fontId="3" type="noConversion"/>
  </si>
  <si>
    <t>Keynote设计师；福州往返差旅</t>
    <rPh sb="7" eb="8">
      <t>sh ji shi</t>
    </rPh>
    <rPh sb="13" eb="14">
      <t>wnag fan</t>
    </rPh>
    <rPh sb="15" eb="16">
      <t>cha lü</t>
    </rPh>
    <phoneticPr fontId="3" type="noConversion"/>
  </si>
  <si>
    <t>3人</t>
    <phoneticPr fontId="3" type="noConversion"/>
  </si>
  <si>
    <t>1人</t>
    <phoneticPr fontId="3" type="noConversion"/>
  </si>
  <si>
    <t>各环节把控*2人*6天</t>
    <phoneticPr fontId="3" type="noConversion"/>
  </si>
  <si>
    <t>细节沟通及实施*2人*6天</t>
    <phoneticPr fontId="3" type="noConversion"/>
  </si>
  <si>
    <t>活动把控*2人*6天</t>
    <phoneticPr fontId="3" type="noConversion"/>
  </si>
  <si>
    <t>8位工作人员；北京-福州往返机票</t>
    <rPh sb="7" eb="8">
      <t>bei jing</t>
    </rPh>
    <rPh sb="12" eb="13">
      <t>wang fan</t>
    </rPh>
    <phoneticPr fontId="3" type="noConversion"/>
  </si>
  <si>
    <t>台</t>
    <phoneticPr fontId="3" type="noConversion"/>
  </si>
  <si>
    <t>项</t>
    <phoneticPr fontId="3" type="noConversion"/>
  </si>
  <si>
    <t>内部木质裱写真</t>
    <phoneticPr fontId="3" type="noConversion"/>
  </si>
  <si>
    <t xml:space="preserve"> 3M*6M*1  3M*3M*2</t>
    <phoneticPr fontId="3" type="noConversion"/>
  </si>
  <si>
    <t>14日-19日6天2人</t>
    <rPh sb="2" eb="3">
      <t>ri</t>
    </rPh>
    <rPh sb="6" eb="7">
      <t>ri</t>
    </rPh>
    <rPh sb="8" eb="9">
      <t>tian</t>
    </rPh>
    <rPh sb="10" eb="11">
      <t>ren</t>
    </rPh>
    <phoneticPr fontId="3" type="noConversion"/>
  </si>
  <si>
    <t>14日-18日住宿</t>
    <rPh sb="2" eb="3">
      <t>ri</t>
    </rPh>
    <rPh sb="6" eb="7">
      <t>ri</t>
    </rPh>
    <rPh sb="7" eb="8">
      <t>zhu su</t>
    </rPh>
    <phoneticPr fontId="3" type="noConversion"/>
  </si>
  <si>
    <t>辅助活动环节*6人*2天</t>
    <phoneticPr fontId="3" type="noConversion"/>
  </si>
  <si>
    <t>18日、19日现场兼职6人*2</t>
    <rPh sb="2" eb="3">
      <t>ri</t>
    </rPh>
    <rPh sb="6" eb="7">
      <t>ri</t>
    </rPh>
    <rPh sb="7" eb="8">
      <t>xian chang</t>
    </rPh>
    <rPh sb="9" eb="10">
      <t>jian zhi</t>
    </rPh>
    <rPh sb="12" eb="13">
      <t>ren</t>
    </rPh>
    <phoneticPr fontId="3" type="noConversion"/>
  </si>
  <si>
    <t>2人/天5天</t>
    <phoneticPr fontId="3" type="noConversion"/>
  </si>
  <si>
    <t>2辆往返2趟；厦门-福州</t>
    <rPh sb="1" eb="2">
      <t>laing</t>
    </rPh>
    <rPh sb="2" eb="3">
      <t>wang fan</t>
    </rPh>
    <rPh sb="5" eb="6">
      <t>tang</t>
    </rPh>
    <phoneticPr fontId="3" type="noConversion"/>
  </si>
  <si>
    <t>毛绒玩具</t>
    <phoneticPr fontId="3" type="noConversion"/>
  </si>
  <si>
    <t xml:space="preserve"> P3 LED Display LED大屏幕（20mX5m、10m*5m）</t>
    <phoneticPr fontId="27" type="noConversion"/>
  </si>
  <si>
    <t>舞美搭建-布展搭建人工40人/天4天</t>
    <phoneticPr fontId="3" type="noConversion"/>
  </si>
  <si>
    <t>气氛道具；荧光手环*2000+荧光棒*2000，星球大战道具</t>
    <rPh sb="0" eb="1">
      <t>qi fen</t>
    </rPh>
    <rPh sb="2" eb="3">
      <t>dao ju</t>
    </rPh>
    <rPh sb="5" eb="6">
      <t>yign guang</t>
    </rPh>
    <rPh sb="7" eb="8">
      <t>shou huan</t>
    </rPh>
    <rPh sb="15" eb="16">
      <t>yign guang bang</t>
    </rPh>
    <phoneticPr fontId="3" type="noConversion"/>
  </si>
  <si>
    <t>此项收费适用于活动和项目执行中的人工费用，包括沟通，咨询及现场支持，不适用于创意、设计以及医学支持类工作*2人*6天</t>
    <phoneticPr fontId="3" type="noConversion"/>
  </si>
  <si>
    <t>内部装饰板</t>
    <phoneticPr fontId="3" type="noConversion"/>
  </si>
  <si>
    <t>项</t>
    <phoneticPr fontId="3" type="noConversion"/>
  </si>
  <si>
    <t>厦门-福州（20人往返）</t>
    <phoneticPr fontId="3" type="noConversion"/>
  </si>
  <si>
    <t>DJ</t>
    <phoneticPr fontId="3" type="noConversion"/>
  </si>
  <si>
    <t>秒</t>
    <phoneticPr fontId="3" type="noConversion"/>
  </si>
  <si>
    <t>互动展示区1
互动</t>
    <phoneticPr fontId="3" type="noConversion"/>
  </si>
  <si>
    <t>主屏滑轨</t>
    <phoneticPr fontId="3" type="noConversion"/>
  </si>
  <si>
    <t>滑动装置</t>
    <phoneticPr fontId="3" type="noConversion"/>
  </si>
  <si>
    <t>项</t>
    <phoneticPr fontId="3" type="noConversion"/>
  </si>
  <si>
    <t>路引指示牌*5，座位指示牌*1</t>
    <phoneticPr fontId="3" type="noConversion"/>
  </si>
  <si>
    <t>20人/天4天</t>
    <phoneticPr fontId="3" type="noConversion"/>
  </si>
  <si>
    <t>舞美搭建-布展搭建人工20人/天2天</t>
    <phoneticPr fontId="3" type="noConversion"/>
  </si>
  <si>
    <t>信号放大器</t>
    <phoneticPr fontId="3" type="noConversion"/>
  </si>
  <si>
    <t>舒尔UR4D+接收机</t>
    <phoneticPr fontId="3" type="noConversion"/>
  </si>
  <si>
    <t>钢管架2米/根</t>
    <phoneticPr fontId="3" type="noConversion"/>
  </si>
  <si>
    <t>3M*6M*1  3M*3M*2 玻璃钢材质，壁厚6厘</t>
    <phoneticPr fontId="3" type="noConversion"/>
  </si>
  <si>
    <t>3M*6M*1  3M*3M*2玻璃钢材质，壁厚6厘</t>
    <phoneticPr fontId="3" type="noConversion"/>
  </si>
  <si>
    <t>3M*6M*1  3M*3M*2 玻璃钢材质，壁厚6厘</t>
    <phoneticPr fontId="3" type="noConversion"/>
  </si>
  <si>
    <t>18厘防火板木作+固定3M*6M*2  3M*3M*2</t>
    <phoneticPr fontId="3" type="noConversion"/>
  </si>
  <si>
    <t>内部底板结构，单面18厘防火板+木龙支撑 3M*6M</t>
    <phoneticPr fontId="3" type="noConversion"/>
  </si>
  <si>
    <t>3维立体建模+特效（大屏+两侧柱屏）</t>
    <phoneticPr fontId="3" type="noConversion"/>
  </si>
  <si>
    <t>倒计时 3维立体建模+特效（大屏+两侧柱屏）</t>
    <phoneticPr fontId="3" type="noConversion"/>
  </si>
  <si>
    <t>内容制作与美化（主屏+侧屏元素）</t>
    <rPh sb="0" eb="1">
      <t>nei rong</t>
    </rPh>
    <rPh sb="2" eb="3">
      <t>zhi zuo</t>
    </rPh>
    <rPh sb="4" eb="5">
      <t>yu</t>
    </rPh>
    <rPh sb="5" eb="6">
      <t>mei hua</t>
    </rPh>
    <phoneticPr fontId="3" type="noConversion"/>
  </si>
  <si>
    <t>主舞台台阶上</t>
    <phoneticPr fontId="3" type="noConversion"/>
  </si>
  <si>
    <t>12*7m,2组（用来支撑舞台两侧的LED柱）</t>
    <phoneticPr fontId="32" type="noConversion"/>
  </si>
  <si>
    <t>20*7m（用来支撑舞台两侧的LED柱）</t>
    <phoneticPr fontId="32" type="noConversion"/>
  </si>
  <si>
    <t>主题背板+主题立体字6M*1.2（木质结构，铁板固定）</t>
    <phoneticPr fontId="32" type="noConversion"/>
  </si>
  <si>
    <t>互动展示区4
星空拍摄区（有封顶）</t>
    <phoneticPr fontId="3" type="noConversion"/>
  </si>
  <si>
    <t>互动展示区3
倒置空间拍摄区（有封顶）</t>
    <phoneticPr fontId="3" type="noConversion"/>
  </si>
  <si>
    <t>穿越火线设备租赁</t>
    <phoneticPr fontId="3" type="noConversion"/>
  </si>
  <si>
    <t>物料制作</t>
    <phoneticPr fontId="3" type="noConversion"/>
  </si>
  <si>
    <t>跳舞机x1、飞镖机x4、格斗游戏机x2</t>
    <phoneticPr fontId="3" type="noConversion"/>
  </si>
  <si>
    <t>游戏机租赁</t>
    <phoneticPr fontId="3" type="noConversion"/>
  </si>
  <si>
    <t>动力单车租赁</t>
    <phoneticPr fontId="3" type="noConversion"/>
  </si>
  <si>
    <t>一套：1x动力单车+1x棉花糖机器</t>
    <phoneticPr fontId="3" type="noConversion"/>
  </si>
  <si>
    <t>舞美搭建-福州布展搭建人工交通 40人城际交通往返2次(厦门到福州往返）</t>
    <phoneticPr fontId="3" type="noConversion"/>
  </si>
  <si>
    <t>1辆往返2趟；北京-福州（运送滑轨）</t>
    <rPh sb="1" eb="2">
      <t>laing</t>
    </rPh>
    <rPh sb="2" eb="3">
      <t>wang fan</t>
    </rPh>
    <rPh sb="5" eb="6">
      <t>tang</t>
    </rPh>
    <rPh sb="7" eb="8">
      <t>bei jign</t>
    </rPh>
    <phoneticPr fontId="3" type="noConversion"/>
  </si>
  <si>
    <t>星际大战舞蹈演员*8人（包含编舞）</t>
    <phoneticPr fontId="3" type="noConversion"/>
  </si>
  <si>
    <t>T台10*3m部分员工大会结束后补台</t>
    <phoneticPr fontId="3" type="noConversion"/>
  </si>
  <si>
    <t>科技互动设备</t>
    <phoneticPr fontId="3" type="noConversion"/>
  </si>
  <si>
    <t>T台钢木结构加一层找平板3.66*9.76（0.8m高）</t>
    <phoneticPr fontId="32" type="noConversion"/>
  </si>
  <si>
    <t>主讲舞台木质钢结构9.76*4.88（0.6m高）</t>
    <phoneticPr fontId="32" type="noConversion"/>
  </si>
  <si>
    <t>46m*0.8m(T台+辅舞台）13*0.8（主舞台）</t>
    <phoneticPr fontId="3" type="noConversion"/>
  </si>
  <si>
    <t>19.52*8.54m+3.66*9.76m+9.76*4.88m</t>
    <phoneticPr fontId="32" type="noConversion"/>
  </si>
  <si>
    <t>米</t>
    <phoneticPr fontId="3" type="noConversion"/>
  </si>
  <si>
    <t>33米一组，分布在场地两侧和入口处，每组33米</t>
    <phoneticPr fontId="3" type="noConversion"/>
  </si>
  <si>
    <t>棉花糖彩色纸棒，彩色实用进口砂糖</t>
    <phoneticPr fontId="3" type="noConversion"/>
  </si>
  <si>
    <t>用来装棉花糖机器柜子</t>
    <phoneticPr fontId="3" type="noConversion"/>
  </si>
  <si>
    <t xml:space="preserve"> P4 LED Display LED彩幕（4m*6m*4组，2m*6m*2组，3m*5m*2组，1.5m*5m*2组，1m*3m*2组）</t>
    <phoneticPr fontId="27" type="noConversion"/>
  </si>
  <si>
    <t>Layer架（4m*6m*4组，2m*6m*2组，3m*5m*2组，1.5m*5m*2组，1m*3m*2组）</t>
    <phoneticPr fontId="3" type="noConversion"/>
  </si>
  <si>
    <t>视频素材收集</t>
  </si>
  <si>
    <t>特效</t>
  </si>
  <si>
    <t>字幕</t>
  </si>
  <si>
    <t>修图
Patch up</t>
  </si>
  <si>
    <t>后期加工及内容剪辑
Filming Editing</t>
  </si>
  <si>
    <t>转场特效，字幕特效，logo特效等</t>
  </si>
  <si>
    <t>分钟</t>
  </si>
  <si>
    <t>张/pc</t>
  </si>
  <si>
    <t>包含图片检索、对施维雅提供的素材进行整理等</t>
    <phoneticPr fontId="3" type="noConversion"/>
  </si>
  <si>
    <t>按照剧本为视频添加字幕(不包括特效字幕)</t>
    <phoneticPr fontId="3" type="noConversion"/>
  </si>
  <si>
    <t>AE包装</t>
    <phoneticPr fontId="3" type="noConversion"/>
  </si>
  <si>
    <t>视频包装制作</t>
    <phoneticPr fontId="3" type="noConversion"/>
  </si>
  <si>
    <t>对素材进行修补</t>
    <phoneticPr fontId="3" type="noConversion"/>
  </si>
  <si>
    <t>成片输出渲染</t>
    <phoneticPr fontId="3" type="noConversion"/>
  </si>
  <si>
    <t>成片输出</t>
    <phoneticPr fontId="3" type="noConversion"/>
  </si>
  <si>
    <t>饰面波音软片</t>
    <phoneticPr fontId="32" type="noConversion"/>
  </si>
  <si>
    <t>木质结构+波音软片饰面</t>
    <phoneticPr fontId="3" type="noConversion"/>
  </si>
  <si>
    <t>https://item.taobao.com/item.htm?id=572677772667&amp;ali_refid=a3_430582_1006:1106708924:N:星球灯:2b916d9147c81baa690a2d7b7daca6de&amp;ali_trackid=1_2b916d9147c81baa690a2d7b7daca6de&amp;spm=a230r.1.14.6#detail</t>
    <phoneticPr fontId="3" type="noConversion"/>
  </si>
  <si>
    <t>20m*0.8(高）辅舞台台阶，三层（标准台阶）</t>
    <phoneticPr fontId="3" type="noConversion"/>
  </si>
  <si>
    <t>米</t>
    <rPh sb="0" eb="1">
      <t>zu</t>
    </rPh>
    <phoneticPr fontId="3" type="noConversion"/>
  </si>
  <si>
    <t>黑白回顾篇（请提供细项拆分）</t>
    <phoneticPr fontId="3" type="noConversion"/>
  </si>
  <si>
    <t>多媒体制作合成（请提供细项拆分）</t>
    <rPh sb="0" eb="1">
      <t>duo mei ti</t>
    </rPh>
    <rPh sb="3" eb="4">
      <t>zhi zuo</t>
    </rPh>
    <rPh sb="5" eb="6">
      <t>he cheng</t>
    </rPh>
    <phoneticPr fontId="3" type="noConversion"/>
  </si>
  <si>
    <t>1（长）*0.8(高)m*2个 简易台阶（主屏后面两侧台阶）</t>
    <phoneticPr fontId="32" type="noConversion"/>
  </si>
  <si>
    <t>23（周长）*0.8m（高),三层台阶（异型一体成型台阶）</t>
    <phoneticPr fontId="32" type="noConversion"/>
  </si>
  <si>
    <t>异型主舞台木质钢结构19.52*8.54（0.8m高）</t>
    <phoneticPr fontId="32" type="noConversion"/>
  </si>
  <si>
    <t>1m*1个，80cm*1个，60cm*2个
包含运费</t>
    <phoneticPr fontId="3" type="noConversion"/>
  </si>
  <si>
    <t>舞台左右台阶（后台）</t>
    <phoneticPr fontId="3" type="noConversion"/>
  </si>
  <si>
    <t>动力单车棉花糖机结构</t>
    <phoneticPr fontId="3" type="noConversion"/>
  </si>
  <si>
    <t>棉花糖材料</t>
    <phoneticPr fontId="3" type="noConversion"/>
  </si>
  <si>
    <t>LED彩幕（舞台两侧LED柱）</t>
    <phoneticPr fontId="3" type="noConversion"/>
  </si>
  <si>
    <t>制作调整，根据原有视频（原有的两个视频2分+1.5分）重新拆分制作，并对分辨率及尺寸进行调整</t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</si>
  <si>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</si>
  <si>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</si>
  <si>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</si>
  <si>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</si>
  <si>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</si>
  <si>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</si>
  <si>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</si>
  <si>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</si>
  <si>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</si>
  <si>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</si>
  <si>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</si>
  <si>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</si>
  <si>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</si>
  <si>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</si>
  <si>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</si>
  <si>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</si>
  <si>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制作</t>
    <phoneticPr fontId="3" type="noConversion"/>
  </si>
  <si>
    <t>T恤</t>
    <phoneticPr fontId="3" type="noConversion"/>
  </si>
  <si>
    <t>定制</t>
    <phoneticPr fontId="3" type="noConversion"/>
  </si>
  <si>
    <t>1600件含logo单色印刷</t>
    <phoneticPr fontId="3" type="noConversion"/>
  </si>
  <si>
    <t>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</si>
</sst>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\¥* #,##0.00_ ;_ \¥* \-#,##0.00_ ;_ \¥* &quot;-&quot;??_ ;_ @_ "/>
    <numFmt numFmtId="177" formatCode="_-* #,##0.00\ &quot;F&quot;_-;\-* #,##0.00\ &quot;F&quot;_-;_-* &quot;-&quot;??\ &quot;F&quot;_-;_-@_-"/>
    <numFmt numFmtId="178" formatCode="_-* #,##0.00\ [$€-1]_-;\-* #,##0.00\ [$€-1]_-;_-* &quot;-&quot;??\ [$€-1]_-"/>
    <numFmt numFmtId="179" formatCode="0.00_);[Red]\(0.00\)"/>
    <numFmt numFmtId="180" formatCode="0.00_ "/>
  </numFmts>
  <fonts count="4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b/>
      <sz val="14"/>
      <name val="微软雅黑"/>
      <family val="3"/>
      <charset val="134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9"/>
      <name val="Verdana"/>
      <family val="2"/>
    </font>
    <font>
      <sz val="11"/>
      <color rgb="FFFF0000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b/>
      <sz val="9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1"/>
      <color theme="10"/>
      <name val="DengXian"/>
      <charset val="134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FF8A"/>
        <bgColor indexed="64"/>
      </patternFill>
    </fill>
    <fill>
      <patternFill patternType="solid">
        <fgColor rgb="FF477DC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00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43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9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5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/>
    <xf numFmtId="0" fontId="15" fillId="2" borderId="0" xfId="0" applyFont="1" applyFill="1" applyProtection="1"/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/>
    </xf>
    <xf numFmtId="0" fontId="15" fillId="2" borderId="0" xfId="0" applyFont="1" applyFill="1" applyAlignment="1"/>
    <xf numFmtId="0" fontId="16" fillId="2" borderId="0" xfId="0" applyFont="1" applyFill="1" applyAlignment="1" applyProtection="1"/>
    <xf numFmtId="0" fontId="16" fillId="2" borderId="0" xfId="0" applyFont="1" applyFill="1" applyProtection="1"/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right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5" fillId="0" borderId="0" xfId="0" applyFont="1" applyProtection="1"/>
    <xf numFmtId="0" fontId="17" fillId="2" borderId="1" xfId="0" applyFont="1" applyFill="1" applyBorder="1" applyAlignment="1" applyProtection="1">
      <alignment vertical="center" wrapText="1"/>
    </xf>
    <xf numFmtId="0" fontId="17" fillId="2" borderId="5" xfId="0" applyFont="1" applyFill="1" applyBorder="1" applyAlignment="1" applyProtection="1">
      <alignment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vertical="center" wrapText="1"/>
    </xf>
    <xf numFmtId="0" fontId="17" fillId="0" borderId="7" xfId="0" applyFont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vertical="center" wrapText="1"/>
      <protection locked="0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 wrapText="1"/>
    </xf>
    <xf numFmtId="0" fontId="17" fillId="0" borderId="7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11" borderId="2" xfId="0" applyFont="1" applyFill="1" applyBorder="1" applyAlignment="1" applyProtection="1">
      <alignment vertical="center" wrapText="1"/>
      <protection locked="0"/>
    </xf>
    <xf numFmtId="0" fontId="17" fillId="11" borderId="3" xfId="0" applyFont="1" applyFill="1" applyBorder="1" applyAlignment="1" applyProtection="1">
      <alignment vertical="center" wrapText="1"/>
      <protection locked="0"/>
    </xf>
    <xf numFmtId="0" fontId="17" fillId="11" borderId="2" xfId="0" applyFont="1" applyFill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 applyProtection="1">
      <alignment vertical="center" wrapText="1"/>
      <protection locked="0"/>
    </xf>
    <xf numFmtId="10" fontId="15" fillId="8" borderId="3" xfId="0" applyNumberFormat="1" applyFont="1" applyFill="1" applyBorder="1" applyAlignment="1" applyProtection="1">
      <alignment vertical="center" wrapText="1"/>
    </xf>
    <xf numFmtId="10" fontId="15" fillId="8" borderId="5" xfId="0" applyNumberFormat="1" applyFont="1" applyFill="1" applyBorder="1" applyAlignment="1" applyProtection="1">
      <alignment vertical="center" wrapText="1"/>
    </xf>
    <xf numFmtId="0" fontId="15" fillId="0" borderId="0" xfId="0" applyFont="1" applyProtection="1">
      <protection locked="0"/>
    </xf>
    <xf numFmtId="0" fontId="17" fillId="9" borderId="4" xfId="0" applyFont="1" applyFill="1" applyBorder="1" applyAlignment="1" applyProtection="1">
      <alignment vertical="center"/>
    </xf>
    <xf numFmtId="0" fontId="17" fillId="9" borderId="10" xfId="0" applyFont="1" applyFill="1" applyBorder="1" applyAlignment="1" applyProtection="1">
      <alignment vertical="center"/>
    </xf>
    <xf numFmtId="10" fontId="17" fillId="11" borderId="2" xfId="0" applyNumberFormat="1" applyFont="1" applyFill="1" applyBorder="1" applyAlignment="1" applyProtection="1">
      <alignment vertical="center" wrapText="1"/>
    </xf>
    <xf numFmtId="10" fontId="17" fillId="11" borderId="3" xfId="0" applyNumberFormat="1" applyFont="1" applyFill="1" applyBorder="1" applyAlignment="1" applyProtection="1">
      <alignment vertical="center" wrapText="1"/>
    </xf>
    <xf numFmtId="10" fontId="17" fillId="11" borderId="5" xfId="0" applyNumberFormat="1" applyFont="1" applyFill="1" applyBorder="1" applyAlignment="1" applyProtection="1">
      <alignment vertical="center" wrapText="1"/>
    </xf>
    <xf numFmtId="9" fontId="17" fillId="11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/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7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10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/>
    <xf numFmtId="0" fontId="20" fillId="2" borderId="0" xfId="0" applyFont="1" applyFill="1"/>
    <xf numFmtId="0" fontId="23" fillId="2" borderId="0" xfId="0" applyFont="1" applyFill="1" applyBorder="1" applyAlignment="1" applyProtection="1"/>
    <xf numFmtId="0" fontId="20" fillId="2" borderId="0" xfId="0" applyFont="1" applyFill="1" applyBorder="1" applyProtection="1"/>
    <xf numFmtId="0" fontId="20" fillId="2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vertical="center" wrapText="1"/>
    </xf>
    <xf numFmtId="0" fontId="20" fillId="0" borderId="0" xfId="0" applyFont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center" wrapText="1"/>
    </xf>
    <xf numFmtId="43" fontId="19" fillId="0" borderId="0" xfId="10" applyFont="1" applyFill="1" applyBorder="1" applyAlignment="1" applyProtection="1">
      <alignment vertical="center" wrapText="1"/>
    </xf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0" fillId="0" borderId="0" xfId="0" applyFont="1" applyAlignment="1"/>
    <xf numFmtId="0" fontId="20" fillId="0" borderId="0" xfId="0" applyFont="1"/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wrapText="1"/>
    </xf>
    <xf numFmtId="0" fontId="20" fillId="3" borderId="2" xfId="0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 applyProtection="1">
      <protection locked="0"/>
    </xf>
    <xf numFmtId="0" fontId="20" fillId="0" borderId="4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0" fillId="8" borderId="1" xfId="0" applyFont="1" applyFill="1" applyBorder="1" applyAlignment="1">
      <alignment horizontal="right"/>
    </xf>
    <xf numFmtId="10" fontId="19" fillId="13" borderId="1" xfId="0" applyNumberFormat="1" applyFont="1" applyFill="1" applyBorder="1" applyAlignment="1" applyProtection="1">
      <alignment horizontal="right" vertical="center" wrapText="1"/>
      <protection locked="0"/>
    </xf>
    <xf numFmtId="9" fontId="19" fillId="6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/>
    <xf numFmtId="0" fontId="20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20" fillId="2" borderId="0" xfId="0" applyFont="1" applyFill="1" applyAlignment="1">
      <alignment horizontal="right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/>
    <xf numFmtId="0" fontId="20" fillId="2" borderId="0" xfId="0" applyFont="1" applyFill="1" applyBorder="1" applyAlignment="1">
      <alignment horizontal="right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right" vertical="center" wrapText="1"/>
    </xf>
    <xf numFmtId="0" fontId="20" fillId="0" borderId="6" xfId="0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 applyProtection="1">
      <alignment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vertical="center" wrapText="1"/>
    </xf>
    <xf numFmtId="0" fontId="19" fillId="2" borderId="5" xfId="0" applyFont="1" applyFill="1" applyBorder="1" applyAlignment="1" applyProtection="1">
      <alignment vertical="center" wrapText="1"/>
    </xf>
    <xf numFmtId="1" fontId="20" fillId="2" borderId="7" xfId="64" applyNumberFormat="1" applyFont="1" applyFill="1" applyBorder="1" applyAlignment="1" applyProtection="1">
      <alignment vertical="center" wrapText="1"/>
    </xf>
    <xf numFmtId="43" fontId="20" fillId="3" borderId="1" xfId="10" applyFont="1" applyFill="1" applyBorder="1" applyAlignment="1" applyProtection="1">
      <alignment horizontal="left" vertical="center" wrapText="1"/>
    </xf>
    <xf numFmtId="1" fontId="20" fillId="2" borderId="4" xfId="64" applyNumberFormat="1" applyFont="1" applyFill="1" applyBorder="1" applyAlignment="1" applyProtection="1">
      <alignment horizontal="center" vertical="center" wrapText="1"/>
    </xf>
    <xf numFmtId="1" fontId="20" fillId="2" borderId="1" xfId="64" applyNumberFormat="1" applyFont="1" applyFill="1" applyBorder="1" applyAlignment="1" applyProtection="1">
      <alignment horizontal="center" vertical="center" wrapText="1"/>
    </xf>
    <xf numFmtId="1" fontId="20" fillId="2" borderId="8" xfId="64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" fontId="20" fillId="2" borderId="5" xfId="64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left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1" fontId="20" fillId="0" borderId="5" xfId="64" applyNumberFormat="1" applyFont="1" applyFill="1" applyBorder="1" applyAlignment="1" applyProtection="1">
      <alignment horizontal="center" vertical="center" wrapText="1"/>
    </xf>
    <xf numFmtId="1" fontId="20" fillId="0" borderId="1" xfId="64" applyNumberFormat="1" applyFont="1" applyFill="1" applyBorder="1" applyAlignment="1" applyProtection="1">
      <alignment horizontal="left" vertical="center" wrapText="1"/>
    </xf>
    <xf numFmtId="1" fontId="20" fillId="0" borderId="7" xfId="64" applyNumberFormat="1" applyFont="1" applyFill="1" applyBorder="1" applyAlignment="1" applyProtection="1">
      <alignment vertical="center" wrapText="1"/>
    </xf>
    <xf numFmtId="1" fontId="20" fillId="0" borderId="3" xfId="64" applyNumberFormat="1" applyFont="1" applyFill="1" applyBorder="1" applyAlignment="1" applyProtection="1">
      <alignment horizontal="center" vertical="center" wrapText="1"/>
    </xf>
    <xf numFmtId="1" fontId="20" fillId="0" borderId="7" xfId="64" applyNumberFormat="1" applyFont="1" applyFill="1" applyBorder="1" applyAlignment="1" applyProtection="1">
      <alignment horizontal="left" vertical="center" wrapText="1"/>
    </xf>
    <xf numFmtId="1" fontId="20" fillId="0" borderId="1" xfId="64" applyNumberFormat="1" applyFont="1" applyFill="1" applyBorder="1" applyAlignment="1" applyProtection="1">
      <alignment horizontal="center" vertical="center" wrapText="1"/>
    </xf>
    <xf numFmtId="1" fontId="20" fillId="0" borderId="1" xfId="64" applyNumberFormat="1" applyFont="1" applyFill="1" applyBorder="1" applyAlignment="1" applyProtection="1">
      <alignment vertical="center" wrapText="1"/>
    </xf>
    <xf numFmtId="1" fontId="20" fillId="0" borderId="2" xfId="64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vertical="center"/>
    </xf>
    <xf numFmtId="179" fontId="20" fillId="0" borderId="5" xfId="1274" applyNumberFormat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vertical="center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left" vertical="center" wrapText="1"/>
      <protection locked="0"/>
    </xf>
    <xf numFmtId="0" fontId="20" fillId="6" borderId="0" xfId="0" applyFont="1" applyFill="1"/>
    <xf numFmtId="0" fontId="20" fillId="6" borderId="0" xfId="0" applyFont="1" applyFill="1" applyBorder="1" applyAlignment="1" applyProtection="1">
      <alignment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0" xfId="0" applyFont="1" applyProtection="1"/>
    <xf numFmtId="0" fontId="24" fillId="0" borderId="0" xfId="0" applyFont="1" applyAlignment="1" applyProtection="1">
      <alignment wrapText="1"/>
    </xf>
    <xf numFmtId="0" fontId="19" fillId="0" borderId="0" xfId="0" applyFont="1" applyAlignment="1" applyProtection="1">
      <alignment wrapText="1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40" fontId="17" fillId="1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/>
    </xf>
    <xf numFmtId="179" fontId="16" fillId="3" borderId="5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0" fillId="0" borderId="1" xfId="0" applyFont="1" applyBorder="1" applyAlignment="1" applyProtection="1"/>
    <xf numFmtId="179" fontId="17" fillId="3" borderId="5" xfId="0" applyNumberFormat="1" applyFont="1" applyFill="1" applyBorder="1" applyAlignment="1" applyProtection="1">
      <alignment horizontal="center" wrapText="1"/>
    </xf>
    <xf numFmtId="179" fontId="20" fillId="0" borderId="0" xfId="0" applyNumberFormat="1" applyFont="1" applyProtection="1"/>
    <xf numFmtId="179" fontId="24" fillId="0" borderId="5" xfId="75" applyNumberFormat="1" applyFont="1" applyFill="1" applyBorder="1" applyAlignment="1" applyProtection="1">
      <alignment horizontal="center" wrapText="1"/>
    </xf>
    <xf numFmtId="179" fontId="16" fillId="0" borderId="1" xfId="75" applyNumberFormat="1" applyFont="1" applyFill="1" applyBorder="1" applyAlignment="1" applyProtection="1">
      <alignment horizontal="left" wrapText="1"/>
    </xf>
    <xf numFmtId="0" fontId="20" fillId="0" borderId="1" xfId="0" applyFont="1" applyBorder="1" applyProtection="1"/>
    <xf numFmtId="0" fontId="20" fillId="0" borderId="1" xfId="0" applyFont="1" applyBorder="1" applyAlignment="1" applyProtection="1">
      <protection locked="0"/>
    </xf>
    <xf numFmtId="0" fontId="20" fillId="12" borderId="5" xfId="0" applyFont="1" applyFill="1" applyBorder="1" applyAlignment="1" applyProtection="1">
      <alignment horizontal="right"/>
    </xf>
    <xf numFmtId="0" fontId="20" fillId="12" borderId="1" xfId="0" applyFont="1" applyFill="1" applyBorder="1" applyAlignment="1" applyProtection="1">
      <alignment horizontal="center"/>
    </xf>
    <xf numFmtId="0" fontId="20" fillId="0" borderId="0" xfId="0" applyFont="1" applyAlignment="1" applyProtection="1">
      <protection locked="0"/>
    </xf>
    <xf numFmtId="0" fontId="22" fillId="0" borderId="0" xfId="0" applyFont="1" applyProtection="1"/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11" borderId="3" xfId="0" applyFont="1" applyFill="1" applyBorder="1" applyAlignment="1" applyProtection="1">
      <alignment horizontal="center" vertical="center" wrapText="1"/>
      <protection locked="0"/>
    </xf>
    <xf numFmtId="10" fontId="15" fillId="8" borderId="3" xfId="0" applyNumberFormat="1" applyFont="1" applyFill="1" applyBorder="1" applyAlignment="1" applyProtection="1">
      <alignment horizontal="center" vertical="center" wrapText="1"/>
    </xf>
    <xf numFmtId="0" fontId="17" fillId="9" borderId="10" xfId="0" applyFont="1" applyFill="1" applyBorder="1" applyAlignment="1" applyProtection="1">
      <alignment horizontal="center" vertical="center"/>
    </xf>
    <xf numFmtId="10" fontId="17" fillId="11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/>
    <xf numFmtId="180" fontId="15" fillId="11" borderId="1" xfId="0" applyNumberFormat="1" applyFont="1" applyFill="1" applyBorder="1" applyAlignment="1" applyProtection="1">
      <alignment horizontal="center" vertical="center"/>
    </xf>
    <xf numFmtId="180" fontId="15" fillId="13" borderId="1" xfId="0" applyNumberFormat="1" applyFont="1" applyFill="1" applyBorder="1" applyAlignment="1" applyProtection="1">
      <alignment horizontal="center" vertical="center"/>
    </xf>
    <xf numFmtId="180" fontId="15" fillId="9" borderId="1" xfId="0" applyNumberFormat="1" applyFont="1" applyFill="1" applyBorder="1" applyAlignment="1" applyProtection="1">
      <alignment horizontal="center" vertical="center"/>
    </xf>
    <xf numFmtId="180" fontId="19" fillId="11" borderId="1" xfId="0" applyNumberFormat="1" applyFont="1" applyFill="1" applyBorder="1" applyAlignment="1" applyProtection="1">
      <alignment horizontal="center" vertical="center" wrapText="1"/>
    </xf>
    <xf numFmtId="180" fontId="19" fillId="11" borderId="1" xfId="0" applyNumberFormat="1" applyFont="1" applyFill="1" applyBorder="1" applyAlignment="1" applyProtection="1">
      <alignment horizontal="center" vertical="center"/>
      <protection locked="0"/>
    </xf>
    <xf numFmtId="180" fontId="20" fillId="13" borderId="1" xfId="0" applyNumberFormat="1" applyFont="1" applyFill="1" applyBorder="1" applyAlignment="1" applyProtection="1">
      <alignment horizontal="center" vertical="center"/>
    </xf>
    <xf numFmtId="180" fontId="20" fillId="9" borderId="1" xfId="0" applyNumberFormat="1" applyFont="1" applyFill="1" applyBorder="1" applyAlignment="1" applyProtection="1">
      <alignment horizontal="center" vertical="center"/>
    </xf>
    <xf numFmtId="180" fontId="20" fillId="6" borderId="5" xfId="0" applyNumberFormat="1" applyFont="1" applyFill="1" applyBorder="1" applyAlignment="1" applyProtection="1">
      <alignment horizontal="center" vertical="center"/>
    </xf>
    <xf numFmtId="180" fontId="19" fillId="14" borderId="1" xfId="0" applyNumberFormat="1" applyFont="1" applyFill="1" applyBorder="1" applyAlignment="1" applyProtection="1">
      <alignment horizontal="center" vertical="center" wrapText="1"/>
    </xf>
    <xf numFmtId="180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80" fontId="20" fillId="8" borderId="1" xfId="0" applyNumberFormat="1" applyFont="1" applyFill="1" applyBorder="1" applyAlignment="1" applyProtection="1">
      <alignment horizontal="center" vertical="center"/>
    </xf>
    <xf numFmtId="180" fontId="20" fillId="6" borderId="1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 wrapText="1"/>
    </xf>
    <xf numFmtId="0" fontId="19" fillId="0" borderId="5" xfId="0" applyFont="1" applyBorder="1" applyAlignment="1" applyProtection="1">
      <alignment vertical="center" wrapText="1"/>
    </xf>
    <xf numFmtId="0" fontId="29" fillId="0" borderId="0" xfId="0" applyFont="1"/>
    <xf numFmtId="0" fontId="29" fillId="2" borderId="0" xfId="0" applyFont="1" applyFill="1"/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</xf>
    <xf numFmtId="0" fontId="29" fillId="0" borderId="0" xfId="0" applyFont="1" applyAlignment="1"/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 applyProtection="1">
      <alignment horizontal="right"/>
    </xf>
    <xf numFmtId="0" fontId="19" fillId="0" borderId="6" xfId="0" applyFont="1" applyFill="1" applyBorder="1" applyAlignment="1" applyProtection="1">
      <protection locked="0"/>
    </xf>
    <xf numFmtId="0" fontId="20" fillId="0" borderId="0" xfId="0" applyFont="1" applyFill="1" applyAlignment="1"/>
    <xf numFmtId="0" fontId="19" fillId="0" borderId="1" xfId="0" applyFont="1" applyFill="1" applyBorder="1" applyAlignment="1" applyProtection="1">
      <alignment horizontal="center" wrapText="1"/>
    </xf>
    <xf numFmtId="0" fontId="20" fillId="0" borderId="1" xfId="0" applyFont="1" applyFill="1" applyBorder="1" applyAlignment="1"/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/>
      <protection locked="0"/>
    </xf>
    <xf numFmtId="180" fontId="15" fillId="0" borderId="0" xfId="0" applyNumberFormat="1" applyFont="1" applyProtection="1">
      <protection locked="0"/>
    </xf>
    <xf numFmtId="0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</xf>
    <xf numFmtId="0" fontId="28" fillId="0" borderId="1" xfId="0" applyFont="1" applyFill="1" applyBorder="1" applyAlignment="1" applyProtection="1">
      <alignment vertical="center" wrapText="1"/>
      <protection locked="0"/>
    </xf>
    <xf numFmtId="43" fontId="20" fillId="3" borderId="2" xfId="10" applyFont="1" applyFill="1" applyBorder="1" applyAlignment="1" applyProtection="1">
      <alignment horizontal="left" vertical="center" wrapText="1"/>
    </xf>
    <xf numFmtId="0" fontId="31" fillId="0" borderId="1" xfId="1040" applyFont="1" applyFill="1" applyBorder="1" applyAlignment="1">
      <alignment horizontal="center"/>
    </xf>
    <xf numFmtId="0" fontId="31" fillId="0" borderId="1" xfId="1040" applyFont="1" applyFill="1" applyBorder="1" applyAlignment="1">
      <alignment horizontal="left"/>
    </xf>
    <xf numFmtId="0" fontId="31" fillId="0" borderId="1" xfId="1040" applyFont="1" applyFill="1" applyBorder="1" applyAlignment="1">
      <alignment horizontal="center" vertical="center"/>
    </xf>
    <xf numFmtId="0" fontId="31" fillId="0" borderId="4" xfId="1040" applyFont="1" applyFill="1" applyBorder="1" applyAlignment="1">
      <alignment horizontal="left"/>
    </xf>
    <xf numFmtId="0" fontId="31" fillId="0" borderId="4" xfId="1040" applyFont="1" applyFill="1" applyBorder="1" applyAlignment="1">
      <alignment horizontal="center"/>
    </xf>
    <xf numFmtId="0" fontId="31" fillId="0" borderId="3" xfId="1040" applyFont="1" applyFill="1" applyBorder="1" applyAlignment="1">
      <alignment horizontal="center"/>
    </xf>
    <xf numFmtId="0" fontId="20" fillId="2" borderId="1" xfId="0" applyFont="1" applyFill="1" applyBorder="1" applyAlignment="1"/>
    <xf numFmtId="0" fontId="20" fillId="2" borderId="7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8" fillId="2" borderId="0" xfId="0" applyFont="1" applyFill="1"/>
    <xf numFmtId="0" fontId="28" fillId="0" borderId="0" xfId="0" applyFont="1" applyFill="1"/>
    <xf numFmtId="0" fontId="20" fillId="0" borderId="1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43" fontId="15" fillId="2" borderId="1" xfId="10" applyFont="1" applyFill="1" applyBorder="1" applyAlignment="1" applyProtection="1">
      <alignment horizontal="left" vertical="center" wrapText="1"/>
    </xf>
    <xf numFmtId="1" fontId="15" fillId="2" borderId="1" xfId="64" applyNumberFormat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/>
    <xf numFmtId="1" fontId="15" fillId="0" borderId="1" xfId="64" applyNumberFormat="1" applyFont="1" applyFill="1" applyBorder="1" applyAlignment="1" applyProtection="1">
      <alignment vertical="center" wrapText="1"/>
    </xf>
    <xf numFmtId="1" fontId="15" fillId="0" borderId="1" xfId="64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1" fontId="15" fillId="0" borderId="3" xfId="6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28" fillId="0" borderId="0" xfId="0" applyFont="1"/>
    <xf numFmtId="1" fontId="20" fillId="0" borderId="1" xfId="64" applyNumberFormat="1" applyFont="1" applyFill="1" applyBorder="1" applyAlignment="1" applyProtection="1">
      <alignment wrapText="1"/>
    </xf>
    <xf numFmtId="1" fontId="15" fillId="0" borderId="1" xfId="64" applyNumberFormat="1" applyFont="1" applyFill="1" applyBorder="1" applyAlignment="1" applyProtection="1">
      <alignment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/>
    <xf numFmtId="0" fontId="20" fillId="0" borderId="1" xfId="0" applyFont="1" applyFill="1" applyBorder="1" applyAlignment="1" applyProtection="1"/>
    <xf numFmtId="0" fontId="20" fillId="0" borderId="1" xfId="0" applyFont="1" applyFill="1" applyBorder="1" applyAlignment="1" applyProtection="1">
      <alignment wrapText="1"/>
    </xf>
    <xf numFmtId="1" fontId="15" fillId="2" borderId="7" xfId="64" applyNumberFormat="1" applyFont="1" applyFill="1" applyBorder="1" applyAlignment="1" applyProtection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1" fontId="15" fillId="0" borderId="7" xfId="64" applyNumberFormat="1" applyFont="1" applyFill="1" applyBorder="1" applyAlignment="1" applyProtection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" fontId="15" fillId="2" borderId="1" xfId="64" applyNumberFormat="1" applyFont="1" applyFill="1" applyBorder="1" applyAlignment="1" applyProtection="1">
      <alignment vertical="center" wrapText="1"/>
    </xf>
    <xf numFmtId="1" fontId="15" fillId="2" borderId="7" xfId="64" applyNumberFormat="1" applyFont="1" applyFill="1" applyBorder="1" applyAlignment="1" applyProtection="1">
      <alignment horizontal="left" vertical="center" wrapText="1"/>
    </xf>
    <xf numFmtId="1" fontId="15" fillId="2" borderId="3" xfId="64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/>
    <xf numFmtId="1" fontId="15" fillId="2" borderId="4" xfId="64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1" fontId="15" fillId="2" borderId="1" xfId="64" applyNumberFormat="1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wrapText="1"/>
    </xf>
    <xf numFmtId="0" fontId="33" fillId="0" borderId="1" xfId="1040" applyFont="1" applyFill="1" applyBorder="1" applyAlignment="1">
      <alignment horizontal="left"/>
    </xf>
    <xf numFmtId="179" fontId="20" fillId="0" borderId="0" xfId="0" applyNumberFormat="1" applyFont="1" applyProtection="1">
      <protection locked="0"/>
    </xf>
    <xf numFmtId="43" fontId="20" fillId="0" borderId="0" xfId="0" applyNumberFormat="1" applyFont="1" applyProtection="1">
      <protection locked="0"/>
    </xf>
    <xf numFmtId="0" fontId="20" fillId="15" borderId="1" xfId="0" applyFont="1" applyFill="1" applyBorder="1" applyAlignment="1" applyProtection="1">
      <alignment horizontal="center" vertical="center"/>
      <protection locked="0"/>
    </xf>
    <xf numFmtId="0" fontId="34" fillId="0" borderId="1" xfId="1040" applyFont="1" applyFill="1" applyBorder="1" applyAlignment="1">
      <alignment horizontal="center" vertical="center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left" vertical="center" wrapText="1"/>
    </xf>
    <xf numFmtId="0" fontId="31" fillId="0" borderId="4" xfId="1040" applyFont="1" applyFill="1" applyBorder="1" applyAlignment="1">
      <alignment horizontal="center" vertical="center" wrapText="1"/>
    </xf>
    <xf numFmtId="10" fontId="20" fillId="8" borderId="2" xfId="0" applyNumberFormat="1" applyFont="1" applyFill="1" applyBorder="1" applyAlignment="1" applyProtection="1">
      <alignment horizontal="right" vertical="center" wrapText="1"/>
    </xf>
    <xf numFmtId="0" fontId="37" fillId="2" borderId="1" xfId="1599" applyNumberFormat="1" applyFill="1" applyBorder="1" applyAlignment="1" applyProtection="1">
      <alignment horizontal="center" vertical="center" wrapText="1"/>
      <protection locked="0"/>
    </xf>
    <xf numFmtId="0" fontId="31" fillId="0" borderId="1" xfId="1040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Fill="1" applyBorder="1" applyAlignment="1" applyProtection="1">
      <alignment horizontal="center" vertical="center" wrapText="1"/>
    </xf>
    <xf numFmtId="0" fontId="39" fillId="2" borderId="2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left" vertical="center" wrapText="1"/>
    </xf>
    <xf numFmtId="0" fontId="39" fillId="2" borderId="2" xfId="0" applyFont="1" applyFill="1" applyBorder="1" applyAlignment="1" applyProtection="1">
      <alignment horizontal="left" vertical="center" wrapText="1"/>
    </xf>
    <xf numFmtId="0" fontId="39" fillId="0" borderId="2" xfId="0" applyFont="1" applyFill="1" applyBorder="1" applyAlignment="1" applyProtection="1">
      <alignment horizontal="left" vertical="center" wrapText="1"/>
    </xf>
    <xf numFmtId="1" fontId="39" fillId="0" borderId="7" xfId="64" applyNumberFormat="1" applyFont="1" applyFill="1" applyBorder="1" applyAlignment="1" applyProtection="1">
      <alignment horizontal="left" vertical="center" wrapText="1"/>
    </xf>
    <xf numFmtId="1" fontId="39" fillId="2" borderId="4" xfId="64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1" fontId="39" fillId="2" borderId="1" xfId="64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" fontId="15" fillId="0" borderId="1" xfId="64" applyNumberFormat="1" applyFont="1" applyFill="1" applyBorder="1" applyAlignment="1" applyProtection="1">
      <alignment horizontal="center" vertical="center" wrapText="1"/>
    </xf>
    <xf numFmtId="0" fontId="0" fillId="0" borderId="0" xfId="0" pivotButton="1"/>
    <xf numFmtId="43" fontId="0" fillId="0" borderId="0" xfId="0" applyNumberFormat="1"/>
    <xf numFmtId="0" fontId="39" fillId="0" borderId="1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/>
    <xf numFmtId="0" fontId="23" fillId="0" borderId="0" xfId="0" applyFont="1" applyAlignment="1" applyProtection="1">
      <alignment horizontal="center"/>
    </xf>
    <xf numFmtId="0" fontId="16" fillId="0" borderId="11" xfId="0" applyFont="1" applyBorder="1" applyAlignment="1" applyProtection="1">
      <alignment horizontal="center" wrapText="1"/>
      <protection locked="0"/>
    </xf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24" fillId="0" borderId="2" xfId="75" applyFont="1" applyFill="1" applyBorder="1" applyAlignment="1" applyProtection="1">
      <alignment horizontal="center" wrapText="1"/>
    </xf>
    <xf numFmtId="0" fontId="24" fillId="0" borderId="3" xfId="75" applyFont="1" applyFill="1" applyBorder="1" applyAlignment="1" applyProtection="1">
      <alignment horizontal="center" wrapText="1"/>
    </xf>
    <xf numFmtId="0" fontId="24" fillId="0" borderId="5" xfId="75" applyFont="1" applyFill="1" applyBorder="1" applyAlignment="1" applyProtection="1">
      <alignment horizontal="center" wrapText="1"/>
    </xf>
    <xf numFmtId="0" fontId="20" fillId="12" borderId="2" xfId="0" applyFont="1" applyFill="1" applyBorder="1" applyAlignment="1" applyProtection="1">
      <alignment horizontal="right"/>
    </xf>
    <xf numFmtId="0" fontId="20" fillId="12" borderId="5" xfId="0" applyFont="1" applyFill="1" applyBorder="1" applyAlignment="1" applyProtection="1">
      <alignment horizontal="right"/>
    </xf>
    <xf numFmtId="0" fontId="16" fillId="3" borderId="2" xfId="0" applyFont="1" applyFill="1" applyBorder="1" applyAlignment="1" applyProtection="1">
      <alignment horizontal="center" wrapText="1"/>
    </xf>
    <xf numFmtId="0" fontId="16" fillId="3" borderId="5" xfId="0" applyFont="1" applyFill="1" applyBorder="1" applyAlignment="1" applyProtection="1">
      <alignment horizontal="center" wrapText="1"/>
    </xf>
    <xf numFmtId="0" fontId="17" fillId="3" borderId="2" xfId="0" applyFont="1" applyFill="1" applyBorder="1" applyAlignment="1" applyProtection="1">
      <alignment horizontal="center" wrapText="1"/>
    </xf>
    <xf numFmtId="0" fontId="17" fillId="3" borderId="5" xfId="0" applyFont="1" applyFill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10" fontId="15" fillId="8" borderId="1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10" fontId="19" fillId="6" borderId="0" xfId="0" applyNumberFormat="1" applyFont="1" applyFill="1" applyBorder="1" applyAlignment="1" applyProtection="1">
      <alignment horizontal="right" vertical="center" wrapText="1"/>
    </xf>
    <xf numFmtId="10" fontId="19" fillId="6" borderId="13" xfId="0" applyNumberFormat="1" applyFont="1" applyFill="1" applyBorder="1" applyAlignment="1" applyProtection="1">
      <alignment horizontal="right" vertical="center" wrapText="1"/>
    </xf>
    <xf numFmtId="0" fontId="19" fillId="9" borderId="10" xfId="0" applyFont="1" applyFill="1" applyBorder="1" applyAlignment="1" applyProtection="1">
      <alignment horizontal="right" vertical="center"/>
    </xf>
    <xf numFmtId="0" fontId="19" fillId="9" borderId="9" xfId="0" applyFont="1" applyFill="1" applyBorder="1" applyAlignment="1" applyProtection="1">
      <alignment horizontal="right" vertical="center"/>
    </xf>
    <xf numFmtId="10" fontId="20" fillId="8" borderId="2" xfId="0" applyNumberFormat="1" applyFont="1" applyFill="1" applyBorder="1" applyAlignment="1" applyProtection="1">
      <alignment horizontal="right" vertical="center" wrapText="1"/>
    </xf>
    <xf numFmtId="10" fontId="20" fillId="8" borderId="3" xfId="0" applyNumberFormat="1" applyFont="1" applyFill="1" applyBorder="1" applyAlignment="1" applyProtection="1">
      <alignment horizontal="right" vertical="center" wrapText="1"/>
    </xf>
    <xf numFmtId="10" fontId="20" fillId="8" borderId="5" xfId="0" applyNumberFormat="1" applyFont="1" applyFill="1" applyBorder="1" applyAlignment="1" applyProtection="1">
      <alignment horizontal="right" vertical="center" wrapText="1"/>
    </xf>
    <xf numFmtId="0" fontId="19" fillId="2" borderId="0" xfId="0" applyFont="1" applyFill="1" applyBorder="1" applyAlignment="1">
      <alignment horizontal="center"/>
    </xf>
    <xf numFmtId="0" fontId="19" fillId="11" borderId="2" xfId="0" applyFont="1" applyFill="1" applyBorder="1" applyAlignment="1" applyProtection="1">
      <alignment horizontal="right" vertical="center" wrapText="1"/>
      <protection locked="0"/>
    </xf>
    <xf numFmtId="0" fontId="19" fillId="11" borderId="3" xfId="0" applyFont="1" applyFill="1" applyBorder="1" applyAlignment="1" applyProtection="1">
      <alignment horizontal="right" vertical="center" wrapText="1"/>
      <protection locked="0"/>
    </xf>
    <xf numFmtId="0" fontId="19" fillId="11" borderId="5" xfId="0" applyFont="1" applyFill="1" applyBorder="1" applyAlignment="1" applyProtection="1">
      <alignment horizontal="right" vertical="center" wrapText="1"/>
      <protection locked="0"/>
    </xf>
    <xf numFmtId="0" fontId="19" fillId="11" borderId="2" xfId="0" applyFont="1" applyFill="1" applyBorder="1" applyAlignment="1" applyProtection="1">
      <alignment horizontal="right" vertical="center"/>
    </xf>
    <xf numFmtId="0" fontId="19" fillId="11" borderId="3" xfId="0" applyFont="1" applyFill="1" applyBorder="1" applyAlignment="1" applyProtection="1">
      <alignment horizontal="right" vertical="center"/>
    </xf>
    <xf numFmtId="0" fontId="19" fillId="11" borderId="5" xfId="0" applyFont="1" applyFill="1" applyBorder="1" applyAlignment="1" applyProtection="1">
      <alignment horizontal="right" vertical="center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31" fillId="0" borderId="7" xfId="1040" applyFont="1" applyFill="1" applyBorder="1" applyAlignment="1">
      <alignment horizontal="left" vertical="center" wrapText="1"/>
    </xf>
    <xf numFmtId="0" fontId="31" fillId="0" borderId="15" xfId="1040" applyFont="1" applyFill="1" applyBorder="1" applyAlignment="1">
      <alignment horizontal="left" vertical="center"/>
    </xf>
    <xf numFmtId="0" fontId="31" fillId="0" borderId="14" xfId="1040" applyFont="1" applyFill="1" applyBorder="1" applyAlignment="1">
      <alignment horizontal="left" vertical="center"/>
    </xf>
    <xf numFmtId="0" fontId="31" fillId="0" borderId="15" xfId="1040" applyFont="1" applyFill="1" applyBorder="1" applyAlignment="1">
      <alignment horizontal="left" vertical="center" wrapText="1"/>
    </xf>
    <xf numFmtId="0" fontId="31" fillId="0" borderId="14" xfId="1040" applyFont="1" applyFill="1" applyBorder="1" applyAlignment="1">
      <alignment horizontal="left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0" fontId="31" fillId="0" borderId="7" xfId="1040" applyFont="1" applyFill="1" applyBorder="1" applyAlignment="1">
      <alignment horizontal="left" vertical="center"/>
    </xf>
    <xf numFmtId="0" fontId="19" fillId="9" borderId="2" xfId="0" applyFont="1" applyFill="1" applyBorder="1" applyAlignment="1" applyProtection="1">
      <alignment horizontal="right" vertical="center"/>
    </xf>
    <xf numFmtId="0" fontId="19" fillId="9" borderId="3" xfId="0" applyFont="1" applyFill="1" applyBorder="1" applyAlignment="1" applyProtection="1">
      <alignment horizontal="right" vertical="center"/>
    </xf>
    <xf numFmtId="0" fontId="19" fillId="9" borderId="5" xfId="0" applyFont="1" applyFill="1" applyBorder="1" applyAlignment="1" applyProtection="1">
      <alignment horizontal="right" vertical="center"/>
    </xf>
    <xf numFmtId="10" fontId="19" fillId="6" borderId="2" xfId="0" applyNumberFormat="1" applyFont="1" applyFill="1" applyBorder="1" applyAlignment="1" applyProtection="1">
      <alignment horizontal="right" vertical="center" wrapText="1"/>
    </xf>
    <xf numFmtId="10" fontId="19" fillId="6" borderId="3" xfId="0" applyNumberFormat="1" applyFont="1" applyFill="1" applyBorder="1" applyAlignment="1" applyProtection="1">
      <alignment horizontal="right" vertical="center" wrapText="1"/>
    </xf>
    <xf numFmtId="10" fontId="19" fillId="6" borderId="5" xfId="0" applyNumberFormat="1" applyFont="1" applyFill="1" applyBorder="1" applyAlignment="1" applyProtection="1">
      <alignment horizontal="right" vertical="center" wrapText="1"/>
    </xf>
    <xf numFmtId="10" fontId="19" fillId="7" borderId="2" xfId="0" applyNumberFormat="1" applyFont="1" applyFill="1" applyBorder="1" applyAlignment="1" applyProtection="1">
      <alignment horizontal="right" vertical="center" wrapText="1"/>
    </xf>
    <xf numFmtId="10" fontId="19" fillId="7" borderId="3" xfId="0" applyNumberFormat="1" applyFont="1" applyFill="1" applyBorder="1" applyAlignment="1" applyProtection="1">
      <alignment horizontal="right" vertical="center" wrapText="1"/>
    </xf>
    <xf numFmtId="10" fontId="19" fillId="7" borderId="5" xfId="0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Border="1" applyAlignment="1" applyProtection="1">
      <alignment horizontal="center"/>
    </xf>
    <xf numFmtId="0" fontId="20" fillId="0" borderId="1" xfId="0" applyFont="1" applyBorder="1" applyAlignment="1">
      <alignment horizontal="center"/>
    </xf>
    <xf numFmtId="0" fontId="19" fillId="14" borderId="2" xfId="0" applyFont="1" applyFill="1" applyBorder="1" applyAlignment="1" applyProtection="1">
      <alignment horizontal="right" vertical="center" wrapText="1"/>
      <protection locked="0"/>
    </xf>
    <xf numFmtId="0" fontId="19" fillId="14" borderId="3" xfId="0" applyFont="1" applyFill="1" applyBorder="1" applyAlignment="1" applyProtection="1">
      <alignment horizontal="right" vertical="center" wrapText="1"/>
      <protection locked="0"/>
    </xf>
    <xf numFmtId="0" fontId="19" fillId="14" borderId="5" xfId="0" applyFont="1" applyFill="1" applyBorder="1" applyAlignment="1" applyProtection="1">
      <alignment horizontal="right" vertical="center" wrapText="1"/>
      <protection locked="0"/>
    </xf>
    <xf numFmtId="0" fontId="40" fillId="3" borderId="1" xfId="0" applyFont="1" applyFill="1" applyBorder="1" applyAlignment="1" applyProtection="1">
      <alignment horizontal="left" vertical="center" wrapText="1"/>
    </xf>
    <xf numFmtId="0" fontId="40" fillId="3" borderId="2" xfId="0" applyFont="1" applyFill="1" applyBorder="1" applyAlignment="1" applyProtection="1">
      <alignment horizontal="left" vertical="center" wrapText="1"/>
    </xf>
    <xf numFmtId="0" fontId="40" fillId="0" borderId="1" xfId="0" applyFont="1" applyFill="1" applyBorder="1" applyAlignment="1" applyProtection="1">
      <alignment horizontal="left" vertical="center" wrapText="1"/>
    </xf>
  </cellXfs>
  <cellStyles count="1600">
    <cellStyle name="_ET_STYLE_NoName_00_" xfId="55"/>
    <cellStyle name="0,0_x000a__x000a_NA_x000a__x000a_" xfId="67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Percent 2" xfId="88"/>
    <cellStyle name="Percent 3" xfId="90"/>
    <cellStyle name="常规" xfId="0" builtinId="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599" builtinId="8"/>
    <cellStyle name="超链接 2" xfId="1275"/>
    <cellStyle name="超链接 2 2" xfId="1276"/>
    <cellStyle name="超链接 3" xfId="1277"/>
    <cellStyle name="货币 2" xfId="250"/>
    <cellStyle name="普通 2" xfId="1282"/>
    <cellStyle name="普通 3" xfId="1278"/>
    <cellStyle name="千位分隔" xfId="10" builtinId="3"/>
    <cellStyle name="千位分隔 2" xfId="1279"/>
    <cellStyle name="样式 1" xfId="1040"/>
    <cellStyle name="已访问的超链接" xfId="1281" builtinId="9" hidden="1"/>
    <cellStyle name="已访问的超链接" xfId="1284" builtinId="9" hidden="1"/>
    <cellStyle name="已访问的超链接" xfId="1286" builtinId="9" hidden="1"/>
    <cellStyle name="已访问的超链接" xfId="1288" builtinId="9" hidden="1"/>
    <cellStyle name="已访问的超链接" xfId="1290" builtinId="9" hidden="1"/>
    <cellStyle name="已访问的超链接" xfId="1292" builtinId="9" hidden="1"/>
    <cellStyle name="已访问的超链接" xfId="1294" builtinId="9" hidden="1"/>
    <cellStyle name="已访问的超链接" xfId="1296" builtinId="9" hidden="1"/>
    <cellStyle name="已访问的超链接" xfId="1298" builtinId="9" hidden="1"/>
    <cellStyle name="已访问的超链接" xfId="1300" builtinId="9" hidden="1"/>
    <cellStyle name="已访问的超链接" xfId="1302" builtinId="9" hidden="1"/>
    <cellStyle name="已访问的超链接" xfId="1304" builtinId="9" hidden="1"/>
    <cellStyle name="已访问的超链接" xfId="1306" builtinId="9" hidden="1"/>
    <cellStyle name="已访问的超链接" xfId="1308" builtinId="9" hidden="1"/>
    <cellStyle name="已访问的超链接" xfId="1310" builtinId="9" hidden="1"/>
    <cellStyle name="已访问的超链接" xfId="1312" builtinId="9" hidden="1"/>
    <cellStyle name="已访问的超链接" xfId="1314" builtinId="9" hidden="1"/>
    <cellStyle name="已访问的超链接" xfId="1316" builtinId="9" hidden="1"/>
    <cellStyle name="已访问的超链接" xfId="1318" builtinId="9" hidden="1"/>
    <cellStyle name="已访问的超链接" xfId="1320" builtinId="9" hidden="1"/>
    <cellStyle name="已访问的超链接" xfId="1322" builtinId="9" hidden="1"/>
    <cellStyle name="已访问的超链接" xfId="1324" builtinId="9" hidden="1"/>
    <cellStyle name="已访问的超链接" xfId="1326" builtinId="9" hidden="1"/>
    <cellStyle name="已访问的超链接" xfId="1328" builtinId="9" hidden="1"/>
    <cellStyle name="已访问的超链接" xfId="1330" builtinId="9" hidden="1"/>
    <cellStyle name="已访问的超链接" xfId="1332" builtinId="9" hidden="1"/>
    <cellStyle name="已访问的超链接" xfId="1334" builtinId="9" hidden="1"/>
    <cellStyle name="已访问的超链接" xfId="1336" builtinId="9" hidden="1"/>
    <cellStyle name="已访问的超链接" xfId="1338" builtinId="9" hidden="1"/>
    <cellStyle name="已访问的超链接" xfId="1340" builtinId="9" hidden="1"/>
    <cellStyle name="已访问的超链接" xfId="1342" builtinId="9" hidden="1"/>
    <cellStyle name="已访问的超链接" xfId="1344" builtinId="9" hidden="1"/>
    <cellStyle name="已访问的超链接" xfId="1346" builtinId="9" hidden="1"/>
    <cellStyle name="已访问的超链接" xfId="1348" builtinId="9" hidden="1"/>
    <cellStyle name="已访问的超链接" xfId="1350" builtinId="9" hidden="1"/>
    <cellStyle name="已访问的超链接" xfId="1352" builtinId="9" hidden="1"/>
    <cellStyle name="已访问的超链接" xfId="1354" builtinId="9" hidden="1"/>
    <cellStyle name="已访问的超链接" xfId="1356" builtinId="9" hidden="1"/>
    <cellStyle name="已访问的超链接" xfId="1358" builtinId="9" hidden="1"/>
    <cellStyle name="已访问的超链接" xfId="1360" builtinId="9" hidden="1"/>
    <cellStyle name="已访问的超链接" xfId="1362" builtinId="9" hidden="1"/>
    <cellStyle name="已访问的超链接" xfId="1364" builtinId="9" hidden="1"/>
    <cellStyle name="已访问的超链接" xfId="1366" builtinId="9" hidden="1"/>
    <cellStyle name="已访问的超链接" xfId="1368" builtinId="9" hidden="1"/>
    <cellStyle name="已访问的超链接" xfId="1370" builtinId="9" hidden="1"/>
    <cellStyle name="已访问的超链接" xfId="1372" builtinId="9" hidden="1"/>
    <cellStyle name="已访问的超链接" xfId="1374" builtinId="9" hidden="1"/>
    <cellStyle name="已访问的超链接" xfId="1376" builtinId="9" hidden="1"/>
    <cellStyle name="已访问的超链接" xfId="1378" builtinId="9" hidden="1"/>
    <cellStyle name="已访问的超链接" xfId="1380" builtinId="9" hidden="1"/>
    <cellStyle name="已访问的超链接" xfId="1382" builtinId="9" hidden="1"/>
    <cellStyle name="已访问的超链接" xfId="1384" builtinId="9" hidden="1"/>
    <cellStyle name="已访问的超链接" xfId="1386" builtinId="9" hidden="1"/>
    <cellStyle name="已访问的超链接" xfId="1388" builtinId="9" hidden="1"/>
    <cellStyle name="已访问的超链接" xfId="1390" builtinId="9" hidden="1"/>
    <cellStyle name="已访问的超链接" xfId="1392" builtinId="9" hidden="1"/>
    <cellStyle name="已访问的超链接" xfId="1394" builtinId="9" hidden="1"/>
    <cellStyle name="已访问的超链接" xfId="1396" builtinId="9" hidden="1"/>
    <cellStyle name="已访问的超链接" xfId="1398" builtinId="9" hidden="1"/>
    <cellStyle name="已访问的超链接" xfId="1400" builtinId="9" hidden="1"/>
    <cellStyle name="已访问的超链接" xfId="1402" builtinId="9" hidden="1"/>
    <cellStyle name="已访问的超链接" xfId="1404" builtinId="9" hidden="1"/>
    <cellStyle name="已访问的超链接" xfId="1406" builtinId="9" hidden="1"/>
    <cellStyle name="已访问的超链接" xfId="1408" builtinId="9" hidden="1"/>
    <cellStyle name="已访问的超链接" xfId="1410" builtinId="9" hidden="1"/>
    <cellStyle name="已访问的超链接" xfId="1412" builtinId="9" hidden="1"/>
    <cellStyle name="已访问的超链接" xfId="1414" builtinId="9" hidden="1"/>
    <cellStyle name="已访问的超链接" xfId="1416" builtinId="9" hidden="1"/>
    <cellStyle name="已访问的超链接" xfId="1418" builtinId="9" hidden="1"/>
    <cellStyle name="已访问的超链接" xfId="1420" builtinId="9" hidden="1"/>
    <cellStyle name="已访问的超链接" xfId="1422" builtinId="9" hidden="1"/>
    <cellStyle name="已访问的超链接" xfId="1424" builtinId="9" hidden="1"/>
    <cellStyle name="已访问的超链接" xfId="1426" builtinId="9" hidden="1"/>
    <cellStyle name="已访问的超链接" xfId="1428" builtinId="9" hidden="1"/>
    <cellStyle name="已访问的超链接" xfId="1430" builtinId="9" hidden="1"/>
    <cellStyle name="已访问的超链接" xfId="1432" builtinId="9" hidden="1"/>
    <cellStyle name="已访问的超链接" xfId="1434" builtinId="9" hidden="1"/>
    <cellStyle name="已访问的超链接" xfId="1436" builtinId="9" hidden="1"/>
    <cellStyle name="已访问的超链接" xfId="1438" builtinId="9" hidden="1"/>
    <cellStyle name="已访问的超链接" xfId="1440" builtinId="9" hidden="1"/>
    <cellStyle name="已访问的超链接" xfId="1442" builtinId="9" hidden="1"/>
    <cellStyle name="已访问的超链接" xfId="1444" builtinId="9" hidden="1"/>
    <cellStyle name="已访问的超链接" xfId="1446" builtinId="9" hidden="1"/>
    <cellStyle name="已访问的超链接" xfId="1448" builtinId="9" hidden="1"/>
    <cellStyle name="已访问的超链接" xfId="1450" builtinId="9" hidden="1"/>
    <cellStyle name="已访问的超链接" xfId="1452" builtinId="9" hidden="1"/>
    <cellStyle name="已访问的超链接" xfId="1454" builtinId="9" hidden="1"/>
    <cellStyle name="已访问的超链接" xfId="1456" builtinId="9" hidden="1"/>
    <cellStyle name="已访问的超链接" xfId="1458" builtinId="9" hidden="1"/>
    <cellStyle name="已访问的超链接" xfId="1460" builtinId="9" hidden="1"/>
    <cellStyle name="已访问的超链接" xfId="1462" builtinId="9" hidden="1"/>
    <cellStyle name="已访问的超链接" xfId="1464" builtinId="9" hidden="1"/>
    <cellStyle name="已访问的超链接" xfId="1466" builtinId="9" hidden="1"/>
    <cellStyle name="已访问的超链接" xfId="1468" builtinId="9" hidden="1"/>
    <cellStyle name="已访问的超链接" xfId="1470" builtinId="9" hidden="1"/>
    <cellStyle name="已访问的超链接" xfId="1472" builtinId="9" hidden="1"/>
    <cellStyle name="已访问的超链接" xfId="1474" builtinId="9" hidden="1"/>
    <cellStyle name="已访问的超链接" xfId="1476" builtinId="9" hidden="1"/>
    <cellStyle name="已访问的超链接" xfId="1478" builtinId="9" hidden="1"/>
    <cellStyle name="已访问的超链接" xfId="1480" builtinId="9" hidden="1"/>
    <cellStyle name="已访问的超链接" xfId="1482" builtinId="9" hidden="1"/>
    <cellStyle name="已访问的超链接" xfId="1484" builtinId="9" hidden="1"/>
    <cellStyle name="已访问的超链接" xfId="1486" builtinId="9" hidden="1"/>
    <cellStyle name="已访问的超链接" xfId="1488" builtinId="9" hidden="1"/>
    <cellStyle name="已访问的超链接" xfId="1490" builtinId="9" hidden="1"/>
    <cellStyle name="已访问的超链接" xfId="1492" builtinId="9" hidden="1"/>
    <cellStyle name="已访问的超链接" xfId="1494" builtinId="9" hidden="1"/>
    <cellStyle name="已访问的超链接" xfId="1496" builtinId="9" hidden="1"/>
    <cellStyle name="已访问的超链接" xfId="1498" builtinId="9" hidden="1"/>
    <cellStyle name="已访问的超链接" xfId="1500" builtinId="9" hidden="1"/>
    <cellStyle name="已访问的超链接" xfId="1502" builtinId="9" hidden="1"/>
    <cellStyle name="已访问的超链接" xfId="1504" builtinId="9" hidden="1"/>
    <cellStyle name="已访问的超链接" xfId="1506" builtinId="9" hidden="1"/>
    <cellStyle name="已访问的超链接" xfId="1508" builtinId="9" hidden="1"/>
    <cellStyle name="已访问的超链接" xfId="1510" builtinId="9" hidden="1"/>
    <cellStyle name="已访问的超链接" xfId="1512" builtinId="9" hidden="1"/>
    <cellStyle name="已访问的超链接" xfId="1514" builtinId="9" hidden="1"/>
    <cellStyle name="已访问的超链接" xfId="1516" builtinId="9" hidden="1"/>
    <cellStyle name="已访问的超链接" xfId="1518" builtinId="9" hidden="1"/>
    <cellStyle name="已访问的超链接" xfId="1520" builtinId="9" hidden="1"/>
    <cellStyle name="已访问的超链接" xfId="1522" builtinId="9" hidden="1"/>
    <cellStyle name="已访问的超链接" xfId="1524" builtinId="9" hidden="1"/>
    <cellStyle name="已访问的超链接" xfId="1526" builtinId="9" hidden="1"/>
    <cellStyle name="已访问的超链接" xfId="1528" builtinId="9" hidden="1"/>
    <cellStyle name="已访问的超链接" xfId="1530" builtinId="9" hidden="1"/>
    <cellStyle name="已访问的超链接" xfId="1532" builtinId="9" hidden="1"/>
    <cellStyle name="已访问的超链接" xfId="1534" builtinId="9" hidden="1"/>
    <cellStyle name="已访问的超链接" xfId="1536" builtinId="9" hidden="1"/>
    <cellStyle name="已访问的超链接" xfId="1538" builtinId="9" hidden="1"/>
    <cellStyle name="已访问的超链接" xfId="1540" builtinId="9" hidden="1"/>
    <cellStyle name="已访问的超链接" xfId="1542" builtinId="9" hidden="1"/>
    <cellStyle name="已访问的超链接" xfId="1544" builtinId="9" hidden="1"/>
    <cellStyle name="已访问的超链接" xfId="1546" builtinId="9" hidden="1"/>
    <cellStyle name="已访问的超链接" xfId="1548" builtinId="9" hidden="1"/>
    <cellStyle name="已访问的超链接" xfId="1550" builtinId="9" hidden="1"/>
    <cellStyle name="已访问的超链接" xfId="1552" builtinId="9" hidden="1"/>
    <cellStyle name="已访问的超链接" xfId="1554" builtinId="9" hidden="1"/>
    <cellStyle name="已访问的超链接" xfId="1556" builtinId="9" hidden="1"/>
    <cellStyle name="已访问的超链接" xfId="1558" builtinId="9" hidden="1"/>
    <cellStyle name="已访问的超链接" xfId="1560" builtinId="9" hidden="1"/>
    <cellStyle name="已访问的超链接" xfId="1562" builtinId="9" hidden="1"/>
    <cellStyle name="已访问的超链接" xfId="1564" builtinId="9" hidden="1"/>
    <cellStyle name="已访问的超链接" xfId="1566" builtinId="9" hidden="1"/>
    <cellStyle name="已访问的超链接" xfId="1568" builtinId="9" hidden="1"/>
    <cellStyle name="已访问的超链接" xfId="1570" builtinId="9" hidden="1"/>
    <cellStyle name="已访问的超链接" xfId="1572" builtinId="9" hidden="1"/>
    <cellStyle name="已访问的超链接" xfId="1574" builtinId="9" hidden="1"/>
    <cellStyle name="已访问的超链接" xfId="1576" builtinId="9" hidden="1"/>
    <cellStyle name="已访问的超链接" xfId="1578" builtinId="9" hidden="1"/>
    <cellStyle name="已访问的超链接" xfId="1580" builtinId="9" hidden="1"/>
    <cellStyle name="已访问的超链接" xfId="1582" builtinId="9" hidden="1"/>
    <cellStyle name="已访问的超链接" xfId="1584" builtinId="9" hidden="1"/>
    <cellStyle name="已访问的超链接" xfId="1586" builtinId="9" hidden="1"/>
    <cellStyle name="已访问的超链接" xfId="1588" builtinId="9" hidden="1"/>
    <cellStyle name="已访问的超链接" xfId="1590" builtinId="9" hidden="1"/>
    <cellStyle name="已访问的超链接" xfId="1592" builtinId="9" hidden="1"/>
    <cellStyle name="已访问的超链接" xfId="1594" builtinId="9" hidden="1"/>
    <cellStyle name="已访问的超链接" xfId="1596" builtinId="9" hidden="1"/>
    <cellStyle name="已访问的超链接" xfId="1598" builtinId="9" hidden="1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66677</xdr:rowOff>
    </xdr:from>
    <xdr:to>
      <xdr:col>1</xdr:col>
      <xdr:colOff>749696</xdr:colOff>
      <xdr:row>0</xdr:row>
      <xdr:rowOff>479032</xdr:rowOff>
    </xdr:to>
    <xdr:grpSp>
      <xdr:nvGrpSpPr>
        <xdr:cNvPr id="2" name="Group 7"/>
        <xdr:cNvGrpSpPr/>
      </xdr:nvGrpSpPr>
      <xdr:grpSpPr>
        <a:xfrm>
          <a:off x="38100" y="66677"/>
          <a:ext cx="1724710" cy="412355"/>
          <a:chOff x="240" y="144"/>
          <a:chExt cx="708" cy="276"/>
        </a:xfrm>
      </xdr:grpSpPr>
      <xdr:sp macro="" textlink="">
        <xdr:nvSpPr>
          <xdr:cNvPr id="3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362857</xdr:colOff>
      <xdr:row>1</xdr:row>
      <xdr:rowOff>192768</xdr:rowOff>
    </xdr:to>
    <xdr:grpSp>
      <xdr:nvGrpSpPr>
        <xdr:cNvPr id="19" name="Group 7"/>
        <xdr:cNvGrpSpPr/>
      </xdr:nvGrpSpPr>
      <xdr:grpSpPr>
        <a:xfrm>
          <a:off x="0" y="0"/>
          <a:ext cx="1529670" cy="573768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272143</xdr:colOff>
      <xdr:row>10</xdr:row>
      <xdr:rowOff>90715</xdr:rowOff>
    </xdr:from>
    <xdr:to>
      <xdr:col>1</xdr:col>
      <xdr:colOff>612321</xdr:colOff>
      <xdr:row>10</xdr:row>
      <xdr:rowOff>419554</xdr:rowOff>
    </xdr:to>
    <xdr:sp macro="[0]!SUNZZZ" textlink="">
      <xdr:nvSpPr>
        <xdr:cNvPr id="2" name="圆角矩形 1"/>
        <xdr:cNvSpPr/>
      </xdr:nvSpPr>
      <xdr:spPr>
        <a:xfrm>
          <a:off x="271780" y="2500630"/>
          <a:ext cx="152781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1</xdr:col>
      <xdr:colOff>821418</xdr:colOff>
      <xdr:row>10</xdr:row>
      <xdr:rowOff>84365</xdr:rowOff>
    </xdr:from>
    <xdr:to>
      <xdr:col>2</xdr:col>
      <xdr:colOff>549275</xdr:colOff>
      <xdr:row>10</xdr:row>
      <xdr:rowOff>413204</xdr:rowOff>
    </xdr:to>
    <xdr:sp macro="[0]!SUNReveal" textlink="">
      <xdr:nvSpPr>
        <xdr:cNvPr id="36" name="圆角矩形 35"/>
        <xdr:cNvSpPr/>
      </xdr:nvSpPr>
      <xdr:spPr>
        <a:xfrm>
          <a:off x="2008505" y="2494280"/>
          <a:ext cx="152527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41869</xdr:colOff>
      <xdr:row>0</xdr:row>
      <xdr:rowOff>156627</xdr:rowOff>
    </xdr:from>
    <xdr:to>
      <xdr:col>1</xdr:col>
      <xdr:colOff>303544</xdr:colOff>
      <xdr:row>3</xdr:row>
      <xdr:rowOff>188407</xdr:rowOff>
    </xdr:to>
    <xdr:grpSp>
      <xdr:nvGrpSpPr>
        <xdr:cNvPr id="19" name="Group 7"/>
        <xdr:cNvGrpSpPr/>
      </xdr:nvGrpSpPr>
      <xdr:grpSpPr>
        <a:xfrm>
          <a:off x="41869" y="156627"/>
          <a:ext cx="1542623" cy="502556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</xdr:col>
      <xdr:colOff>314011</xdr:colOff>
      <xdr:row>12</xdr:row>
      <xdr:rowOff>209340</xdr:rowOff>
    </xdr:from>
    <xdr:to>
      <xdr:col>2</xdr:col>
      <xdr:colOff>533818</xdr:colOff>
      <xdr:row>12</xdr:row>
      <xdr:rowOff>491950</xdr:rowOff>
    </xdr:to>
    <xdr:sp macro="[0]!SUNZZZ2" textlink="">
      <xdr:nvSpPr>
        <xdr:cNvPr id="2" name="圆角矩形 1"/>
        <xdr:cNvSpPr/>
      </xdr:nvSpPr>
      <xdr:spPr>
        <a:xfrm>
          <a:off x="1590040" y="2609215"/>
          <a:ext cx="140716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2</xdr:col>
      <xdr:colOff>717619</xdr:colOff>
      <xdr:row>12</xdr:row>
      <xdr:rowOff>204735</xdr:rowOff>
    </xdr:from>
    <xdr:to>
      <xdr:col>3</xdr:col>
      <xdr:colOff>481484</xdr:colOff>
      <xdr:row>12</xdr:row>
      <xdr:rowOff>487345</xdr:rowOff>
    </xdr:to>
    <xdr:sp macro="[0]!SUNReveal" textlink="">
      <xdr:nvSpPr>
        <xdr:cNvPr id="36" name="圆角矩形 35"/>
        <xdr:cNvSpPr/>
      </xdr:nvSpPr>
      <xdr:spPr>
        <a:xfrm>
          <a:off x="3181350" y="2604770"/>
          <a:ext cx="170688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2" name="Group 7"/>
        <xdr:cNvGrpSpPr/>
      </xdr:nvGrpSpPr>
      <xdr:grpSpPr>
        <a:xfrm>
          <a:off x="47625" y="95248"/>
          <a:ext cx="2035175" cy="584996"/>
          <a:chOff x="240" y="144"/>
          <a:chExt cx="708" cy="276"/>
        </a:xfrm>
      </xdr:grpSpPr>
      <xdr:sp macro="" textlink="">
        <xdr:nvSpPr>
          <xdr:cNvPr id="3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19" name="Group 7"/>
        <xdr:cNvGrpSpPr/>
      </xdr:nvGrpSpPr>
      <xdr:grpSpPr>
        <a:xfrm>
          <a:off x="47625" y="95248"/>
          <a:ext cx="2035175" cy="584996"/>
          <a:chOff x="240" y="144"/>
          <a:chExt cx="708" cy="276"/>
        </a:xfrm>
      </xdr:grpSpPr>
      <xdr:sp macro="" textlink="">
        <xdr:nvSpPr>
          <xdr:cNvPr id="20" name="Freeform 8"/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/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/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/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/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/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/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/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/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/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/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/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/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/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/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/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0215-Servier%202019%20Cycle%20Meeting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汇总"/>
      <sheetName val="Sheet1"/>
      <sheetName val="Creative创意设计"/>
      <sheetName val="Event搭建制作"/>
      <sheetName val="Video视频"/>
      <sheetName val="Sheet3"/>
    </sheetNames>
    <sheetDataSet>
      <sheetData sheetId="0">
        <row r="10">
          <cell r="D10">
            <v>113824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36" sheet="Creative创意设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37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I214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3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4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5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tem.taobao.com/item.htm?id=572677772667&amp;ali_refid=a3_430582_1006:1106708924:N:&#26143;&#29699;&#28783;:2b916d9147c81baa690a2d7b7daca6de&amp;ali_trackid=1_2b916d9147c81baa690a2d7b7daca6de&amp;spm=a230r.1.14.6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zoomScale="110" zoomScaleNormal="110" zoomScaleSheetLayoutView="100" zoomScalePageLayoutView="110" workbookViewId="0">
      <selection activeCell="F8" sqref="F8"/>
    </sheetView>
  </sheetViews>
  <sheetFormatPr defaultColWidth="8.75" defaultRowHeight="16.5"/>
  <cols>
    <col min="1" max="1" width="13.25" style="183" customWidth="1"/>
    <col min="2" max="2" width="11.375" style="183" customWidth="1"/>
    <col min="3" max="3" width="28" style="183" customWidth="1"/>
    <col min="4" max="4" width="16.125" style="183" customWidth="1"/>
    <col min="5" max="5" width="49" style="183" customWidth="1"/>
    <col min="6" max="6" width="14.875" style="183" bestFit="1" customWidth="1"/>
    <col min="7" max="16384" width="8.75" style="183"/>
  </cols>
  <sheetData>
    <row r="1" spans="1:9" ht="45.75" customHeight="1">
      <c r="A1" s="334" t="s">
        <v>0</v>
      </c>
      <c r="B1" s="334"/>
      <c r="C1" s="334"/>
      <c r="D1" s="334"/>
      <c r="E1" s="334"/>
    </row>
    <row r="2" spans="1:9">
      <c r="A2" s="186"/>
      <c r="B2" s="186"/>
      <c r="C2" s="186"/>
      <c r="D2" s="186"/>
      <c r="E2" s="186"/>
    </row>
    <row r="3" spans="1:9">
      <c r="A3" s="186"/>
      <c r="B3" s="186"/>
      <c r="C3" s="186"/>
      <c r="D3" s="186"/>
      <c r="E3" s="186"/>
    </row>
    <row r="4" spans="1:9" ht="22.5" customHeight="1">
      <c r="A4" s="187" t="s">
        <v>231</v>
      </c>
      <c r="B4" s="335" t="s">
        <v>338</v>
      </c>
      <c r="C4" s="335"/>
      <c r="D4" s="188" t="s">
        <v>232</v>
      </c>
      <c r="E4" s="189" t="s">
        <v>224</v>
      </c>
    </row>
    <row r="5" spans="1:9" ht="36" customHeight="1">
      <c r="A5" s="187" t="s">
        <v>233</v>
      </c>
      <c r="B5" s="335" t="s">
        <v>225</v>
      </c>
      <c r="C5" s="335"/>
      <c r="D5" s="187" t="s">
        <v>1</v>
      </c>
      <c r="E5" s="190" t="s">
        <v>340</v>
      </c>
    </row>
    <row r="6" spans="1:9" ht="30.75" customHeight="1">
      <c r="A6" s="187" t="s">
        <v>2</v>
      </c>
      <c r="B6" s="335" t="s">
        <v>339</v>
      </c>
      <c r="C6" s="335"/>
      <c r="D6" s="187" t="s">
        <v>234</v>
      </c>
      <c r="E6" s="190">
        <v>18910900023</v>
      </c>
    </row>
    <row r="7" spans="1:9">
      <c r="A7" s="186"/>
      <c r="B7" s="186"/>
      <c r="C7" s="186"/>
      <c r="D7" s="186"/>
      <c r="E7" s="186"/>
    </row>
    <row r="8" spans="1:9" ht="36" customHeight="1">
      <c r="A8" s="186"/>
      <c r="B8" s="186"/>
      <c r="C8" s="186"/>
      <c r="D8" s="186"/>
      <c r="E8" s="186"/>
    </row>
    <row r="9" spans="1:9" ht="30" customHeight="1">
      <c r="A9" s="191" t="s">
        <v>235</v>
      </c>
      <c r="B9" s="336" t="s">
        <v>236</v>
      </c>
      <c r="C9" s="337"/>
      <c r="D9" s="192" t="s">
        <v>3</v>
      </c>
      <c r="E9" s="193" t="s">
        <v>237</v>
      </c>
    </row>
    <row r="10" spans="1:9" ht="20.25" customHeight="1">
      <c r="A10" s="194">
        <v>1</v>
      </c>
      <c r="B10" s="343" t="s">
        <v>238</v>
      </c>
      <c r="C10" s="344"/>
      <c r="D10" s="195">
        <f>Creative创意设计!H41</f>
        <v>113824</v>
      </c>
      <c r="E10" s="196"/>
      <c r="F10" s="306">
        <f>D10-[1]报价汇总!$D$10</f>
        <v>0</v>
      </c>
    </row>
    <row r="11" spans="1:9" ht="20.25" customHeight="1">
      <c r="A11" s="194">
        <v>2</v>
      </c>
      <c r="B11" s="343" t="s">
        <v>239</v>
      </c>
      <c r="C11" s="344"/>
      <c r="D11" s="195">
        <f>Event搭建制作!I219</f>
        <v>1971549.2</v>
      </c>
      <c r="E11" s="196"/>
      <c r="F11" s="306"/>
    </row>
    <row r="12" spans="1:9" ht="20.25" customHeight="1">
      <c r="A12" s="194">
        <v>3</v>
      </c>
      <c r="B12" s="343" t="s">
        <v>240</v>
      </c>
      <c r="C12" s="344"/>
      <c r="D12" s="195">
        <f>Video视频!G47</f>
        <v>250530</v>
      </c>
      <c r="E12" s="196"/>
      <c r="F12" s="306"/>
      <c r="H12" s="197"/>
      <c r="I12" s="197"/>
    </row>
    <row r="13" spans="1:9" ht="25.35" customHeight="1">
      <c r="A13" s="198"/>
      <c r="B13" s="345" t="s">
        <v>241</v>
      </c>
      <c r="C13" s="346"/>
      <c r="D13" s="199">
        <f>SUM(D10:D12)</f>
        <v>2335903.2000000002</v>
      </c>
      <c r="E13" s="196"/>
    </row>
    <row r="14" spans="1:9">
      <c r="A14" s="186"/>
      <c r="B14" s="186"/>
      <c r="C14" s="186"/>
      <c r="D14" s="200"/>
      <c r="E14" s="186"/>
    </row>
    <row r="15" spans="1:9" ht="25.35" customHeight="1">
      <c r="A15" s="338" t="s">
        <v>242</v>
      </c>
      <c r="B15" s="339"/>
      <c r="C15" s="340"/>
      <c r="D15" s="201">
        <f>D13*0.06</f>
        <v>140154.19200000001</v>
      </c>
      <c r="E15" s="202" t="s">
        <v>243</v>
      </c>
    </row>
    <row r="16" spans="1:9" ht="30" customHeight="1">
      <c r="A16" s="338" t="s">
        <v>244</v>
      </c>
      <c r="B16" s="339"/>
      <c r="C16" s="340" t="s">
        <v>4</v>
      </c>
      <c r="D16" s="201">
        <f>D13+D15</f>
        <v>2476057.392</v>
      </c>
      <c r="E16" s="203"/>
      <c r="F16" s="305"/>
    </row>
    <row r="17" spans="1:5">
      <c r="A17" s="103"/>
      <c r="B17" s="103"/>
      <c r="C17" s="103"/>
      <c r="D17" s="103"/>
      <c r="E17" s="103"/>
    </row>
    <row r="18" spans="1:5" s="207" customFormat="1">
      <c r="A18" s="204" t="s">
        <v>5</v>
      </c>
      <c r="B18" s="341" t="s">
        <v>6</v>
      </c>
      <c r="C18" s="342"/>
      <c r="D18" s="205"/>
      <c r="E18" s="206" t="s">
        <v>7</v>
      </c>
    </row>
    <row r="19" spans="1:5">
      <c r="A19" s="103"/>
      <c r="B19" s="103"/>
      <c r="C19" s="103"/>
      <c r="D19" s="103"/>
      <c r="E19" s="103"/>
    </row>
    <row r="20" spans="1:5" ht="17.25">
      <c r="A20" s="208" t="s">
        <v>8</v>
      </c>
      <c r="B20" s="186"/>
      <c r="C20" s="186"/>
      <c r="D20" s="186"/>
      <c r="E20" s="186"/>
    </row>
    <row r="21" spans="1:5" ht="17.25">
      <c r="A21" s="208" t="s">
        <v>245</v>
      </c>
      <c r="B21" s="186"/>
      <c r="C21" s="186"/>
      <c r="D21" s="186"/>
      <c r="E21" s="186"/>
    </row>
    <row r="22" spans="1:5" ht="17.25">
      <c r="A22" s="208" t="s">
        <v>246</v>
      </c>
      <c r="B22" s="186"/>
      <c r="C22" s="186"/>
      <c r="D22" s="186"/>
      <c r="E22" s="186"/>
    </row>
    <row r="23" spans="1:5" ht="17.25">
      <c r="A23" s="208"/>
      <c r="B23" s="186"/>
      <c r="C23" s="186"/>
      <c r="D23" s="186"/>
      <c r="E23" s="186"/>
    </row>
    <row r="24" spans="1:5">
      <c r="A24" s="186"/>
      <c r="B24" s="186"/>
      <c r="C24" s="186"/>
      <c r="D24" s="186"/>
      <c r="E24" s="186"/>
    </row>
    <row r="25" spans="1:5">
      <c r="A25" s="186"/>
      <c r="B25" s="186"/>
      <c r="C25" s="186"/>
      <c r="D25" s="186"/>
    </row>
    <row r="26" spans="1:5">
      <c r="A26" s="186"/>
      <c r="B26" s="186"/>
      <c r="C26" s="186"/>
      <c r="D26" s="186"/>
    </row>
    <row r="27" spans="1:5">
      <c r="A27" s="186"/>
      <c r="B27" s="186"/>
      <c r="C27" s="186"/>
      <c r="D27" s="186"/>
    </row>
    <row r="28" spans="1:5">
      <c r="A28" s="186"/>
      <c r="B28" s="186"/>
      <c r="C28" s="186"/>
      <c r="D28" s="186"/>
    </row>
    <row r="29" spans="1:5">
      <c r="A29" s="186"/>
      <c r="B29" s="186"/>
      <c r="C29" s="186"/>
      <c r="D29" s="186"/>
    </row>
  </sheetData>
  <mergeCells count="12">
    <mergeCell ref="A16:C16"/>
    <mergeCell ref="B18:C18"/>
    <mergeCell ref="B10:C10"/>
    <mergeCell ref="B11:C11"/>
    <mergeCell ref="B12:C12"/>
    <mergeCell ref="B13:C13"/>
    <mergeCell ref="A15:C15"/>
    <mergeCell ref="A1:E1"/>
    <mergeCell ref="B4:C4"/>
    <mergeCell ref="B5:C5"/>
    <mergeCell ref="B6:C6"/>
    <mergeCell ref="B9:C9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defaultColWidth="8.75" defaultRowHeight="13.5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5" customWidth="1"/>
    <col min="9" max="9" width="9.625" customWidth="1"/>
    <col min="10" max="10" width="13.875" bestFit="1" customWidth="1"/>
    <col min="11" max="11" width="15.875" customWidth="1"/>
    <col min="12" max="12" width="23.25" customWidth="1"/>
    <col min="13" max="13" width="23" customWidth="1"/>
  </cols>
  <sheetData>
    <row r="2" spans="1:13">
      <c r="A2" s="2" t="s">
        <v>9</v>
      </c>
      <c r="F2" s="2" t="s">
        <v>10</v>
      </c>
      <c r="L2" s="2" t="s">
        <v>11</v>
      </c>
    </row>
    <row r="3" spans="1:13">
      <c r="A3" t="s">
        <v>12</v>
      </c>
      <c r="F3" s="328" t="s">
        <v>12</v>
      </c>
      <c r="L3" t="s">
        <v>13</v>
      </c>
      <c r="M3" t="s">
        <v>14</v>
      </c>
    </row>
    <row r="4" spans="1:13">
      <c r="A4" t="s">
        <v>15</v>
      </c>
      <c r="B4" t="s">
        <v>16</v>
      </c>
      <c r="C4" t="s">
        <v>17</v>
      </c>
      <c r="F4" s="328" t="s">
        <v>15</v>
      </c>
      <c r="G4" s="328" t="s">
        <v>18</v>
      </c>
      <c r="H4" s="328" t="s">
        <v>19</v>
      </c>
      <c r="I4" t="s">
        <v>17</v>
      </c>
      <c r="L4" s="4" t="s">
        <v>20</v>
      </c>
      <c r="M4" s="3">
        <v>0</v>
      </c>
    </row>
    <row r="5" spans="1:13">
      <c r="A5" t="s">
        <v>21</v>
      </c>
      <c r="B5" t="s">
        <v>22</v>
      </c>
      <c r="C5" s="3">
        <v>0</v>
      </c>
      <c r="F5" t="s">
        <v>23</v>
      </c>
      <c r="G5" t="s">
        <v>24</v>
      </c>
      <c r="H5" t="s">
        <v>25</v>
      </c>
      <c r="I5" s="3">
        <v>34000</v>
      </c>
      <c r="J5" s="3"/>
      <c r="L5" s="4" t="s">
        <v>26</v>
      </c>
      <c r="M5" s="3">
        <v>0</v>
      </c>
    </row>
    <row r="6" spans="1:13">
      <c r="A6" t="s">
        <v>27</v>
      </c>
      <c r="B6" t="s">
        <v>28</v>
      </c>
      <c r="C6" s="3">
        <v>0</v>
      </c>
      <c r="G6" t="s">
        <v>50</v>
      </c>
      <c r="H6" t="s">
        <v>535</v>
      </c>
      <c r="I6" s="3">
        <v>1000</v>
      </c>
      <c r="J6" s="3"/>
      <c r="L6" s="4" t="s">
        <v>31</v>
      </c>
      <c r="M6" s="3">
        <v>0</v>
      </c>
    </row>
    <row r="7" spans="1:13">
      <c r="A7" t="s">
        <v>32</v>
      </c>
      <c r="B7" t="s">
        <v>22</v>
      </c>
      <c r="C7" s="3">
        <v>0</v>
      </c>
      <c r="G7" t="s">
        <v>47</v>
      </c>
      <c r="H7" t="s">
        <v>154</v>
      </c>
      <c r="I7" s="3">
        <v>2000</v>
      </c>
      <c r="J7" s="3"/>
      <c r="L7" s="4" t="s">
        <v>34</v>
      </c>
      <c r="M7" s="3">
        <v>0</v>
      </c>
    </row>
    <row r="8" spans="1:13">
      <c r="A8" t="s">
        <v>35</v>
      </c>
      <c r="B8" t="s">
        <v>22</v>
      </c>
      <c r="C8" s="3">
        <v>0</v>
      </c>
      <c r="H8" t="s">
        <v>536</v>
      </c>
      <c r="I8" s="3">
        <v>500</v>
      </c>
      <c r="J8" s="3"/>
      <c r="L8" s="4" t="s">
        <v>37</v>
      </c>
      <c r="M8" s="3">
        <v>0</v>
      </c>
    </row>
    <row r="9" spans="1:13">
      <c r="A9" t="s">
        <v>23</v>
      </c>
      <c r="B9" t="s">
        <v>22</v>
      </c>
      <c r="C9" s="3">
        <v>0</v>
      </c>
      <c r="F9" t="s">
        <v>29</v>
      </c>
      <c r="G9" t="s">
        <v>50</v>
      </c>
      <c r="H9" t="s">
        <v>51</v>
      </c>
      <c r="I9" s="3">
        <v>0</v>
      </c>
      <c r="J9" s="3"/>
      <c r="L9" s="4" t="s">
        <v>39</v>
      </c>
      <c r="M9" s="3">
        <v>0</v>
      </c>
    </row>
    <row r="10" spans="1:13">
      <c r="A10" t="s">
        <v>29</v>
      </c>
      <c r="B10" t="s">
        <v>40</v>
      </c>
      <c r="C10" s="3">
        <v>0</v>
      </c>
      <c r="F10" t="s">
        <v>35</v>
      </c>
      <c r="G10" t="s">
        <v>30</v>
      </c>
      <c r="H10" t="s">
        <v>33</v>
      </c>
      <c r="I10" s="3">
        <v>97990</v>
      </c>
      <c r="J10" s="329">
        <v>145100</v>
      </c>
      <c r="K10" s="329">
        <f>I10-J10</f>
        <v>-47110</v>
      </c>
      <c r="L10" s="4" t="s">
        <v>42</v>
      </c>
      <c r="M10" s="3">
        <v>0</v>
      </c>
    </row>
    <row r="11" spans="1:13">
      <c r="B11" t="s">
        <v>43</v>
      </c>
      <c r="C11" s="3">
        <v>0</v>
      </c>
      <c r="H11" t="s">
        <v>36</v>
      </c>
      <c r="I11" s="3">
        <v>252300</v>
      </c>
      <c r="J11" s="329">
        <v>408600</v>
      </c>
      <c r="K11" s="329">
        <f t="shared" ref="K11:K12" si="0">I11-J11</f>
        <v>-156300</v>
      </c>
      <c r="L11" s="4" t="s">
        <v>45</v>
      </c>
      <c r="M11" s="3">
        <v>0</v>
      </c>
    </row>
    <row r="12" spans="1:13">
      <c r="B12" t="s">
        <v>46</v>
      </c>
      <c r="C12" s="3">
        <v>0</v>
      </c>
      <c r="H12" t="s">
        <v>38</v>
      </c>
      <c r="I12" s="3">
        <v>51200</v>
      </c>
      <c r="J12" s="329">
        <v>60900</v>
      </c>
      <c r="K12" s="329">
        <f t="shared" si="0"/>
        <v>-9700</v>
      </c>
      <c r="L12" s="4" t="s">
        <v>48</v>
      </c>
      <c r="M12" s="3">
        <v>0</v>
      </c>
    </row>
    <row r="13" spans="1:13">
      <c r="B13" t="s">
        <v>49</v>
      </c>
      <c r="C13" s="3">
        <v>0</v>
      </c>
      <c r="G13" t="s">
        <v>41</v>
      </c>
      <c r="H13" t="s">
        <v>41</v>
      </c>
      <c r="I13" s="3">
        <v>4000</v>
      </c>
      <c r="J13" s="3"/>
    </row>
    <row r="14" spans="1:13">
      <c r="A14" t="s">
        <v>48</v>
      </c>
      <c r="C14" s="3">
        <v>0</v>
      </c>
      <c r="G14" t="s">
        <v>44</v>
      </c>
      <c r="H14" t="s">
        <v>44</v>
      </c>
      <c r="I14" s="3">
        <v>48000</v>
      </c>
      <c r="J14" s="329">
        <v>185480</v>
      </c>
      <c r="K14" s="329">
        <f>(I14+I15-J14)</f>
        <v>64972</v>
      </c>
    </row>
    <row r="15" spans="1:13">
      <c r="H15" t="s">
        <v>349</v>
      </c>
      <c r="I15" s="3">
        <v>202452</v>
      </c>
      <c r="J15" s="329"/>
      <c r="K15" s="329"/>
    </row>
    <row r="16" spans="1:13">
      <c r="H16" t="s">
        <v>350</v>
      </c>
      <c r="I16" s="3">
        <v>6300</v>
      </c>
      <c r="J16" s="3"/>
    </row>
    <row r="17" spans="6:11">
      <c r="H17" t="s">
        <v>537</v>
      </c>
      <c r="I17" s="3">
        <v>0</v>
      </c>
      <c r="J17" s="3"/>
    </row>
    <row r="18" spans="6:11">
      <c r="H18" t="s">
        <v>538</v>
      </c>
      <c r="I18" s="3">
        <v>0</v>
      </c>
      <c r="J18" s="3"/>
    </row>
    <row r="19" spans="6:11">
      <c r="H19" t="s">
        <v>539</v>
      </c>
      <c r="I19" s="3">
        <v>15000</v>
      </c>
      <c r="J19" s="3"/>
    </row>
    <row r="20" spans="6:11">
      <c r="H20" t="s">
        <v>540</v>
      </c>
      <c r="I20" s="3">
        <v>5500</v>
      </c>
      <c r="J20" s="3"/>
    </row>
    <row r="21" spans="6:11">
      <c r="H21" t="s">
        <v>351</v>
      </c>
      <c r="I21" s="3">
        <v>2000</v>
      </c>
      <c r="J21" s="3"/>
    </row>
    <row r="22" spans="6:11">
      <c r="G22" t="s">
        <v>24</v>
      </c>
      <c r="H22" t="s">
        <v>25</v>
      </c>
      <c r="I22" s="3">
        <v>31000</v>
      </c>
      <c r="J22" s="329">
        <v>57200</v>
      </c>
      <c r="K22" s="329">
        <f>I22-J22</f>
        <v>-26200</v>
      </c>
    </row>
    <row r="23" spans="6:11">
      <c r="G23" t="s">
        <v>50</v>
      </c>
      <c r="H23" t="s">
        <v>52</v>
      </c>
      <c r="I23" s="3">
        <v>1200</v>
      </c>
      <c r="J23" s="3"/>
    </row>
    <row r="24" spans="6:11">
      <c r="H24" t="s">
        <v>541</v>
      </c>
      <c r="I24" s="3">
        <v>700</v>
      </c>
      <c r="J24" s="3"/>
    </row>
    <row r="25" spans="6:11">
      <c r="H25" t="s">
        <v>124</v>
      </c>
      <c r="I25" s="3">
        <v>8000</v>
      </c>
      <c r="J25" s="3"/>
    </row>
    <row r="26" spans="6:11">
      <c r="H26" t="s">
        <v>542</v>
      </c>
      <c r="I26" s="3">
        <v>12000</v>
      </c>
      <c r="J26" s="3"/>
    </row>
    <row r="27" spans="6:11">
      <c r="F27" t="s">
        <v>32</v>
      </c>
      <c r="G27" t="s">
        <v>30</v>
      </c>
      <c r="H27" t="s">
        <v>33</v>
      </c>
      <c r="I27" s="3">
        <v>88390</v>
      </c>
      <c r="J27" s="3"/>
    </row>
    <row r="28" spans="6:11">
      <c r="H28" t="s">
        <v>36</v>
      </c>
      <c r="I28" s="3">
        <v>212600</v>
      </c>
      <c r="J28" s="329">
        <v>79800</v>
      </c>
      <c r="K28" s="329">
        <f>I28-J28</f>
        <v>132800</v>
      </c>
    </row>
    <row r="29" spans="6:11">
      <c r="H29" t="s">
        <v>38</v>
      </c>
      <c r="I29" s="3">
        <v>47700</v>
      </c>
      <c r="J29" s="329">
        <v>42400</v>
      </c>
      <c r="K29" s="329">
        <f>I29-J29</f>
        <v>5300</v>
      </c>
    </row>
    <row r="30" spans="6:11">
      <c r="G30" t="s">
        <v>44</v>
      </c>
      <c r="H30" t="s">
        <v>44</v>
      </c>
      <c r="I30" s="3">
        <v>12000</v>
      </c>
      <c r="J30" s="3"/>
    </row>
    <row r="31" spans="6:11">
      <c r="H31" t="s">
        <v>543</v>
      </c>
      <c r="I31" s="3">
        <v>10800</v>
      </c>
      <c r="J31" s="3"/>
    </row>
    <row r="32" spans="6:11">
      <c r="H32" t="s">
        <v>29</v>
      </c>
      <c r="I32" s="3">
        <v>238500</v>
      </c>
      <c r="J32" s="3"/>
    </row>
    <row r="33" spans="6:11">
      <c r="H33" t="s">
        <v>544</v>
      </c>
      <c r="I33" s="3">
        <v>10800</v>
      </c>
      <c r="J33" s="3"/>
    </row>
    <row r="34" spans="6:11">
      <c r="H34" t="s">
        <v>545</v>
      </c>
      <c r="I34" s="3">
        <v>10800</v>
      </c>
      <c r="J34" s="3"/>
    </row>
    <row r="35" spans="6:11">
      <c r="H35" t="s">
        <v>546</v>
      </c>
      <c r="I35" s="3">
        <v>10800</v>
      </c>
      <c r="J35" s="3"/>
    </row>
    <row r="36" spans="6:11">
      <c r="H36" t="s">
        <v>547</v>
      </c>
      <c r="I36" s="3">
        <v>10800</v>
      </c>
      <c r="J36" s="3"/>
    </row>
    <row r="37" spans="6:11">
      <c r="H37" t="s">
        <v>548</v>
      </c>
      <c r="I37" s="3">
        <v>10800</v>
      </c>
      <c r="J37" s="3"/>
    </row>
    <row r="38" spans="6:11">
      <c r="G38" t="s">
        <v>24</v>
      </c>
      <c r="H38" t="s">
        <v>25</v>
      </c>
      <c r="I38" s="3">
        <v>67000</v>
      </c>
      <c r="J38" s="3">
        <v>40000</v>
      </c>
      <c r="K38">
        <f>I38-J38</f>
        <v>27000</v>
      </c>
    </row>
    <row r="39" spans="6:11">
      <c r="G39" t="s">
        <v>47</v>
      </c>
      <c r="H39" t="s">
        <v>154</v>
      </c>
      <c r="I39" s="3">
        <v>15000</v>
      </c>
      <c r="J39" s="3"/>
    </row>
    <row r="40" spans="6:11">
      <c r="F40" t="s">
        <v>27</v>
      </c>
      <c r="G40" t="s">
        <v>30</v>
      </c>
      <c r="H40" t="s">
        <v>549</v>
      </c>
      <c r="I40" s="3">
        <v>39000</v>
      </c>
      <c r="J40" s="3"/>
      <c r="K40">
        <f>I40</f>
        <v>39000</v>
      </c>
    </row>
    <row r="41" spans="6:11">
      <c r="H41" t="s">
        <v>148</v>
      </c>
      <c r="I41" s="3">
        <v>26000</v>
      </c>
      <c r="K41">
        <f t="shared" ref="K41:K42" si="1">I41</f>
        <v>26000</v>
      </c>
    </row>
    <row r="42" spans="6:11">
      <c r="H42" t="s">
        <v>150</v>
      </c>
      <c r="I42" s="3">
        <v>26000</v>
      </c>
      <c r="J42" s="3"/>
      <c r="K42">
        <f t="shared" si="1"/>
        <v>26000</v>
      </c>
    </row>
    <row r="43" spans="6:11">
      <c r="G43" t="s">
        <v>41</v>
      </c>
      <c r="H43" t="s">
        <v>41</v>
      </c>
      <c r="I43" s="3">
        <v>47600</v>
      </c>
      <c r="J43" s="329">
        <v>40848</v>
      </c>
    </row>
    <row r="44" spans="6:11">
      <c r="G44" t="s">
        <v>44</v>
      </c>
      <c r="H44" t="s">
        <v>44</v>
      </c>
      <c r="I44" s="3">
        <v>36000</v>
      </c>
      <c r="J44" s="3"/>
    </row>
    <row r="45" spans="6:11">
      <c r="G45" t="s">
        <v>24</v>
      </c>
      <c r="H45" t="s">
        <v>25</v>
      </c>
      <c r="I45" s="3">
        <v>81600</v>
      </c>
      <c r="J45" s="329">
        <v>78600</v>
      </c>
    </row>
    <row r="46" spans="6:11">
      <c r="G46" t="s">
        <v>50</v>
      </c>
      <c r="H46" t="s">
        <v>550</v>
      </c>
      <c r="I46" s="3">
        <v>400</v>
      </c>
      <c r="J46" s="3"/>
    </row>
    <row r="47" spans="6:11">
      <c r="F47" t="s">
        <v>48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view="pageBreakPreview" topLeftCell="B10" zoomScale="80" zoomScaleNormal="80" zoomScaleSheetLayoutView="63" zoomScalePageLayoutView="80" workbookViewId="0">
      <selection activeCell="C39" sqref="C39"/>
    </sheetView>
  </sheetViews>
  <sheetFormatPr defaultColWidth="8.75" defaultRowHeight="30" customHeight="1"/>
  <cols>
    <col min="1" max="1" width="15.375" style="62" customWidth="1"/>
    <col min="2" max="2" width="25.125" style="62" customWidth="1"/>
    <col min="3" max="3" width="71.625" style="62" customWidth="1"/>
    <col min="4" max="4" width="23" style="70" customWidth="1"/>
    <col min="5" max="5" width="17.875" style="62" customWidth="1"/>
    <col min="6" max="6" width="14" style="69" customWidth="1"/>
    <col min="7" max="7" width="13.75" style="69" customWidth="1"/>
    <col min="8" max="8" width="17.25" style="69" customWidth="1"/>
    <col min="9" max="9" width="15.375" style="70" customWidth="1"/>
    <col min="10" max="10" width="16.25" style="71" customWidth="1"/>
    <col min="11" max="11" width="10.875" style="71" customWidth="1"/>
    <col min="12" max="12" width="10.375" style="71" customWidth="1"/>
    <col min="13" max="13" width="36" style="69" customWidth="1"/>
    <col min="14" max="16384" width="8.75" style="62"/>
  </cols>
  <sheetData>
    <row r="1" spans="1:13" s="7" customFormat="1" ht="30" customHeight="1">
      <c r="A1" s="350" t="s">
        <v>53</v>
      </c>
      <c r="B1" s="350"/>
      <c r="C1" s="350"/>
      <c r="D1" s="350"/>
      <c r="E1" s="350"/>
      <c r="F1" s="350"/>
      <c r="G1" s="350"/>
      <c r="H1" s="350"/>
      <c r="I1" s="5"/>
      <c r="J1" s="6"/>
      <c r="K1" s="6"/>
      <c r="L1" s="6"/>
      <c r="M1" s="6"/>
    </row>
    <row r="2" spans="1:13" s="7" customFormat="1" ht="30" customHeight="1">
      <c r="A2" s="350"/>
      <c r="B2" s="350"/>
      <c r="C2" s="350"/>
      <c r="D2" s="350"/>
      <c r="E2" s="350"/>
      <c r="F2" s="350"/>
      <c r="G2" s="350"/>
      <c r="H2" s="350"/>
      <c r="I2" s="5"/>
      <c r="J2" s="6"/>
      <c r="K2" s="6"/>
      <c r="L2" s="6"/>
      <c r="M2" s="6"/>
    </row>
    <row r="3" spans="1:13" s="7" customFormat="1" ht="30" customHeight="1">
      <c r="A3" s="8"/>
      <c r="B3" s="8"/>
      <c r="C3" s="8"/>
      <c r="D3" s="10"/>
      <c r="E3" s="8"/>
      <c r="F3" s="9"/>
      <c r="G3" s="9"/>
      <c r="H3" s="9"/>
      <c r="I3" s="10"/>
      <c r="J3" s="11"/>
      <c r="K3" s="11"/>
      <c r="L3" s="11"/>
      <c r="M3" s="6"/>
    </row>
    <row r="4" spans="1:13" s="13" customFormat="1" ht="30" customHeight="1">
      <c r="A4" s="9" t="s">
        <v>54</v>
      </c>
      <c r="B4" s="9"/>
      <c r="C4" s="9"/>
      <c r="D4" s="10"/>
      <c r="E4" s="8"/>
      <c r="F4" s="9"/>
      <c r="G4" s="9"/>
      <c r="H4" s="9"/>
      <c r="I4" s="10"/>
      <c r="J4" s="11"/>
      <c r="K4" s="11"/>
      <c r="L4" s="11"/>
      <c r="M4" s="12"/>
    </row>
    <row r="5" spans="1:13" s="19" customFormat="1" ht="30" customHeight="1">
      <c r="A5" s="14" t="s">
        <v>55</v>
      </c>
      <c r="B5" s="15"/>
      <c r="C5" s="15"/>
      <c r="D5" s="209"/>
      <c r="E5" s="15"/>
      <c r="F5" s="15"/>
      <c r="G5" s="16"/>
      <c r="H5" s="16"/>
      <c r="I5" s="17"/>
      <c r="J5" s="18"/>
      <c r="K5" s="18"/>
      <c r="L5" s="18"/>
    </row>
    <row r="6" spans="1:13" s="19" customFormat="1" ht="30" customHeight="1">
      <c r="A6" s="20" t="s">
        <v>56</v>
      </c>
      <c r="B6" s="21" t="s">
        <v>107</v>
      </c>
      <c r="C6" s="15"/>
      <c r="D6" s="209"/>
      <c r="E6" s="15"/>
      <c r="F6" s="15"/>
      <c r="G6" s="16"/>
      <c r="H6" s="16"/>
      <c r="I6" s="17"/>
    </row>
    <row r="7" spans="1:13" s="19" customFormat="1" ht="30" customHeight="1">
      <c r="A7" s="20" t="s">
        <v>56</v>
      </c>
      <c r="B7" s="21" t="s">
        <v>57</v>
      </c>
      <c r="C7" s="15"/>
      <c r="D7" s="209"/>
      <c r="E7" s="15"/>
      <c r="F7" s="15"/>
      <c r="G7" s="16"/>
      <c r="H7" s="16"/>
      <c r="I7" s="17"/>
    </row>
    <row r="8" spans="1:13" s="19" customFormat="1" ht="30" customHeight="1">
      <c r="A8" s="20" t="s">
        <v>56</v>
      </c>
      <c r="B8" s="21" t="s">
        <v>58</v>
      </c>
      <c r="C8" s="15"/>
      <c r="D8" s="209"/>
      <c r="E8" s="15"/>
      <c r="F8" s="15"/>
      <c r="G8" s="16"/>
      <c r="H8" s="16"/>
      <c r="I8" s="17"/>
    </row>
    <row r="9" spans="1:13" s="19" customFormat="1" ht="30" customHeight="1">
      <c r="A9" s="20" t="s">
        <v>56</v>
      </c>
      <c r="B9" s="21" t="s">
        <v>108</v>
      </c>
      <c r="C9" s="15"/>
      <c r="D9" s="209"/>
      <c r="E9" s="15"/>
      <c r="F9" s="15"/>
      <c r="G9" s="16"/>
      <c r="H9" s="16"/>
      <c r="I9" s="17"/>
    </row>
    <row r="10" spans="1:13" s="19" customFormat="1" ht="30" customHeight="1">
      <c r="A10" s="22"/>
      <c r="B10" s="22"/>
      <c r="C10" s="23"/>
      <c r="D10" s="210"/>
      <c r="E10" s="23"/>
      <c r="F10" s="15"/>
      <c r="G10" s="16"/>
      <c r="H10" s="16"/>
      <c r="I10" s="17"/>
    </row>
    <row r="11" spans="1:13" s="25" customFormat="1" ht="48" customHeight="1">
      <c r="A11" s="347"/>
      <c r="B11" s="348"/>
      <c r="C11" s="348"/>
      <c r="D11" s="348"/>
      <c r="E11" s="348"/>
      <c r="F11" s="351" t="s">
        <v>59</v>
      </c>
      <c r="G11" s="352"/>
      <c r="H11" s="352"/>
      <c r="I11" s="352"/>
      <c r="J11" s="230"/>
      <c r="K11" s="230"/>
      <c r="L11" s="230"/>
      <c r="M11" s="24"/>
    </row>
    <row r="12" spans="1:13" s="7" customFormat="1" ht="48" customHeight="1">
      <c r="A12" s="26" t="s">
        <v>16</v>
      </c>
      <c r="B12" s="27" t="s">
        <v>226</v>
      </c>
      <c r="C12" s="28" t="s">
        <v>110</v>
      </c>
      <c r="D12" s="28" t="s">
        <v>15</v>
      </c>
      <c r="E12" s="28" t="s">
        <v>111</v>
      </c>
      <c r="F12" s="28" t="s">
        <v>112</v>
      </c>
      <c r="G12" s="29" t="s">
        <v>113</v>
      </c>
      <c r="H12" s="29" t="s">
        <v>114</v>
      </c>
      <c r="I12" s="29" t="s">
        <v>228</v>
      </c>
      <c r="J12" s="29" t="s">
        <v>321</v>
      </c>
      <c r="K12" s="29" t="s">
        <v>205</v>
      </c>
      <c r="L12" s="29" t="s">
        <v>227</v>
      </c>
      <c r="M12" s="29" t="s">
        <v>206</v>
      </c>
    </row>
    <row r="13" spans="1:13" s="37" customFormat="1" ht="30" customHeight="1">
      <c r="A13" s="30" t="s">
        <v>22</v>
      </c>
      <c r="B13" s="31" t="s">
        <v>61</v>
      </c>
      <c r="C13" s="31" t="s">
        <v>62</v>
      </c>
      <c r="D13" s="41" t="s">
        <v>341</v>
      </c>
      <c r="E13" s="32" t="s">
        <v>63</v>
      </c>
      <c r="F13" s="33">
        <v>1000</v>
      </c>
      <c r="G13" s="34">
        <v>1</v>
      </c>
      <c r="H13" s="32">
        <f>F13*G13</f>
        <v>1000</v>
      </c>
      <c r="I13" s="34" t="s">
        <v>64</v>
      </c>
      <c r="J13" s="35"/>
      <c r="K13" s="35"/>
      <c r="L13" s="35"/>
      <c r="M13" s="74"/>
    </row>
    <row r="14" spans="1:13" s="37" customFormat="1" ht="30" customHeight="1">
      <c r="A14" s="30" t="s">
        <v>22</v>
      </c>
      <c r="B14" s="31" t="s">
        <v>65</v>
      </c>
      <c r="C14" s="31" t="s">
        <v>62</v>
      </c>
      <c r="D14" s="41" t="s">
        <v>35</v>
      </c>
      <c r="E14" s="32" t="s">
        <v>63</v>
      </c>
      <c r="F14" s="33">
        <v>500</v>
      </c>
      <c r="G14" s="34">
        <v>1</v>
      </c>
      <c r="H14" s="32">
        <f t="shared" ref="H14" si="0">F14*G14</f>
        <v>500</v>
      </c>
      <c r="I14" s="34" t="s">
        <v>64</v>
      </c>
      <c r="J14" s="35"/>
      <c r="K14" s="35"/>
      <c r="L14" s="35"/>
      <c r="M14" s="36"/>
    </row>
    <row r="15" spans="1:13" s="38" customFormat="1" ht="30" customHeight="1">
      <c r="A15" s="39" t="s">
        <v>22</v>
      </c>
      <c r="B15" s="40" t="s">
        <v>66</v>
      </c>
      <c r="C15" s="40" t="s">
        <v>67</v>
      </c>
      <c r="D15" s="41" t="s">
        <v>35</v>
      </c>
      <c r="E15" s="41" t="s">
        <v>63</v>
      </c>
      <c r="F15" s="33">
        <v>1000</v>
      </c>
      <c r="G15" s="34">
        <v>1</v>
      </c>
      <c r="H15" s="41">
        <f t="shared" ref="H15:H23" si="1">F15*G15</f>
        <v>1000</v>
      </c>
      <c r="I15" s="34" t="s">
        <v>64</v>
      </c>
      <c r="J15" s="43"/>
      <c r="K15" s="43"/>
      <c r="L15" s="43"/>
      <c r="M15" s="44"/>
    </row>
    <row r="16" spans="1:13" s="37" customFormat="1" ht="30" customHeight="1">
      <c r="A16" s="51" t="s">
        <v>49</v>
      </c>
      <c r="B16" s="31" t="s">
        <v>68</v>
      </c>
      <c r="C16" s="31" t="s">
        <v>69</v>
      </c>
      <c r="D16" s="41" t="s">
        <v>27</v>
      </c>
      <c r="E16" s="32" t="s">
        <v>63</v>
      </c>
      <c r="F16" s="33">
        <v>200</v>
      </c>
      <c r="G16" s="34">
        <v>1</v>
      </c>
      <c r="H16" s="32">
        <f t="shared" si="1"/>
        <v>200</v>
      </c>
      <c r="I16" s="34" t="s">
        <v>64</v>
      </c>
      <c r="J16" s="35"/>
      <c r="K16" s="35"/>
      <c r="L16" s="35"/>
      <c r="M16" s="36"/>
    </row>
    <row r="17" spans="1:13" s="37" customFormat="1" ht="30" customHeight="1">
      <c r="A17" s="51" t="s">
        <v>49</v>
      </c>
      <c r="B17" s="31" t="s">
        <v>70</v>
      </c>
      <c r="C17" s="31" t="s">
        <v>247</v>
      </c>
      <c r="D17" s="41" t="s">
        <v>27</v>
      </c>
      <c r="E17" s="32" t="s">
        <v>63</v>
      </c>
      <c r="F17" s="33">
        <v>500</v>
      </c>
      <c r="G17" s="34">
        <v>1</v>
      </c>
      <c r="H17" s="32">
        <f t="shared" si="1"/>
        <v>500</v>
      </c>
      <c r="I17" s="34" t="s">
        <v>64</v>
      </c>
      <c r="J17" s="35"/>
      <c r="K17" s="35"/>
      <c r="L17" s="35"/>
      <c r="M17" s="229"/>
    </row>
    <row r="18" spans="1:13" s="38" customFormat="1" ht="30" customHeight="1">
      <c r="A18" s="39" t="s">
        <v>49</v>
      </c>
      <c r="B18" s="40" t="s">
        <v>71</v>
      </c>
      <c r="C18" s="40" t="s">
        <v>342</v>
      </c>
      <c r="D18" s="41" t="s">
        <v>27</v>
      </c>
      <c r="E18" s="41" t="s">
        <v>63</v>
      </c>
      <c r="F18" s="33">
        <v>200</v>
      </c>
      <c r="G18" s="34">
        <v>2</v>
      </c>
      <c r="H18" s="32">
        <f t="shared" si="1"/>
        <v>400</v>
      </c>
      <c r="I18" s="34" t="s">
        <v>64</v>
      </c>
      <c r="J18" s="43"/>
      <c r="K18" s="43"/>
      <c r="L18" s="43"/>
      <c r="M18" s="229"/>
    </row>
    <row r="19" spans="1:13" s="50" customFormat="1" ht="30" hidden="1" customHeight="1">
      <c r="A19" s="46" t="s">
        <v>49</v>
      </c>
      <c r="B19" s="31" t="s">
        <v>72</v>
      </c>
      <c r="C19" s="47" t="s">
        <v>73</v>
      </c>
      <c r="D19" s="41" t="s">
        <v>27</v>
      </c>
      <c r="E19" s="32" t="s">
        <v>63</v>
      </c>
      <c r="F19" s="33">
        <v>600</v>
      </c>
      <c r="G19" s="34">
        <v>1</v>
      </c>
      <c r="H19" s="52">
        <v>0</v>
      </c>
      <c r="I19" s="34" t="s">
        <v>64</v>
      </c>
      <c r="J19" s="48"/>
      <c r="K19" s="48"/>
      <c r="L19" s="48"/>
      <c r="M19" s="49"/>
    </row>
    <row r="20" spans="1:13" s="38" customFormat="1" ht="30" hidden="1" customHeight="1">
      <c r="A20" s="73" t="s">
        <v>220</v>
      </c>
      <c r="B20" s="40" t="s">
        <v>221</v>
      </c>
      <c r="C20" s="40" t="s">
        <v>222</v>
      </c>
      <c r="D20" s="41" t="s">
        <v>32</v>
      </c>
      <c r="E20" s="41" t="s">
        <v>63</v>
      </c>
      <c r="F20" s="33">
        <v>200</v>
      </c>
      <c r="G20" s="34">
        <v>1</v>
      </c>
      <c r="H20" s="41">
        <v>0</v>
      </c>
      <c r="I20" s="34" t="s">
        <v>64</v>
      </c>
      <c r="J20" s="43"/>
      <c r="K20" s="43"/>
      <c r="L20" s="43"/>
      <c r="M20" s="72"/>
    </row>
    <row r="21" spans="1:13" s="38" customFormat="1" ht="30" customHeight="1">
      <c r="A21" s="73" t="s">
        <v>49</v>
      </c>
      <c r="B21" s="40" t="s">
        <v>75</v>
      </c>
      <c r="C21" s="40" t="s">
        <v>74</v>
      </c>
      <c r="D21" s="41" t="s">
        <v>35</v>
      </c>
      <c r="E21" s="41" t="s">
        <v>76</v>
      </c>
      <c r="F21" s="33">
        <v>300</v>
      </c>
      <c r="G21" s="34">
        <v>1</v>
      </c>
      <c r="H21" s="41">
        <f t="shared" si="1"/>
        <v>300</v>
      </c>
      <c r="I21" s="34" t="s">
        <v>64</v>
      </c>
      <c r="J21" s="43"/>
      <c r="K21" s="43"/>
      <c r="L21" s="43"/>
      <c r="M21" s="44"/>
    </row>
    <row r="22" spans="1:13" s="248" customFormat="1" ht="30" customHeight="1">
      <c r="A22" s="51" t="s">
        <v>49</v>
      </c>
      <c r="B22" s="31" t="s">
        <v>344</v>
      </c>
      <c r="C22" s="31" t="s">
        <v>345</v>
      </c>
      <c r="D22" s="32" t="s">
        <v>35</v>
      </c>
      <c r="E22" s="32" t="s">
        <v>311</v>
      </c>
      <c r="F22" s="33">
        <v>1000</v>
      </c>
      <c r="G22" s="34">
        <v>1</v>
      </c>
      <c r="H22" s="32">
        <f t="shared" si="1"/>
        <v>1000</v>
      </c>
      <c r="I22" s="34" t="s">
        <v>64</v>
      </c>
      <c r="J22" s="249"/>
      <c r="K22" s="249"/>
      <c r="L22" s="249"/>
      <c r="M22" s="247"/>
    </row>
    <row r="23" spans="1:13" s="38" customFormat="1" ht="30" customHeight="1">
      <c r="A23" s="73" t="s">
        <v>49</v>
      </c>
      <c r="B23" s="40" t="s">
        <v>329</v>
      </c>
      <c r="C23" s="40" t="s">
        <v>476</v>
      </c>
      <c r="D23" s="41" t="s">
        <v>35</v>
      </c>
      <c r="E23" s="41" t="s">
        <v>343</v>
      </c>
      <c r="F23" s="33">
        <v>40000</v>
      </c>
      <c r="G23" s="34">
        <v>1</v>
      </c>
      <c r="H23" s="41">
        <f t="shared" si="1"/>
        <v>40000</v>
      </c>
      <c r="I23" s="34" t="s">
        <v>64</v>
      </c>
      <c r="J23" s="43"/>
      <c r="K23" s="43"/>
      <c r="L23" s="43"/>
      <c r="M23" s="44"/>
    </row>
    <row r="24" spans="1:13" s="38" customFormat="1" ht="30" customHeight="1">
      <c r="A24" s="73" t="s">
        <v>77</v>
      </c>
      <c r="B24" s="40" t="s">
        <v>78</v>
      </c>
      <c r="C24" s="40" t="s">
        <v>79</v>
      </c>
      <c r="D24" s="41" t="s">
        <v>35</v>
      </c>
      <c r="E24" s="41" t="s">
        <v>76</v>
      </c>
      <c r="F24" s="33">
        <v>5000</v>
      </c>
      <c r="G24" s="34">
        <v>1</v>
      </c>
      <c r="H24" s="41">
        <f t="shared" ref="H24:H34" si="2">F24*G24</f>
        <v>5000</v>
      </c>
      <c r="I24" s="34" t="s">
        <v>64</v>
      </c>
      <c r="J24" s="43"/>
      <c r="K24" s="43"/>
      <c r="L24" s="43"/>
      <c r="M24" s="44"/>
    </row>
    <row r="25" spans="1:13" s="38" customFormat="1" ht="30" customHeight="1">
      <c r="A25" s="73" t="s">
        <v>77</v>
      </c>
      <c r="B25" s="40" t="s">
        <v>80</v>
      </c>
      <c r="C25" s="40" t="s">
        <v>79</v>
      </c>
      <c r="D25" s="41" t="s">
        <v>32</v>
      </c>
      <c r="E25" s="41" t="s">
        <v>76</v>
      </c>
      <c r="F25" s="33">
        <v>5000</v>
      </c>
      <c r="G25" s="34">
        <v>1</v>
      </c>
      <c r="H25" s="41">
        <f t="shared" si="2"/>
        <v>5000</v>
      </c>
      <c r="I25" s="34" t="s">
        <v>64</v>
      </c>
      <c r="J25" s="43"/>
      <c r="K25" s="43"/>
      <c r="L25" s="43"/>
      <c r="M25" s="44"/>
    </row>
    <row r="26" spans="1:13" s="38" customFormat="1" ht="30" customHeight="1">
      <c r="A26" s="73" t="s">
        <v>43</v>
      </c>
      <c r="B26" s="40" t="s">
        <v>81</v>
      </c>
      <c r="C26" s="40"/>
      <c r="D26" s="41" t="s">
        <v>27</v>
      </c>
      <c r="E26" s="41" t="s">
        <v>82</v>
      </c>
      <c r="F26" s="33">
        <v>5000</v>
      </c>
      <c r="G26" s="34">
        <v>1</v>
      </c>
      <c r="H26" s="41">
        <f t="shared" si="2"/>
        <v>5000</v>
      </c>
      <c r="I26" s="34" t="s">
        <v>64</v>
      </c>
      <c r="J26" s="43"/>
      <c r="K26" s="43"/>
      <c r="L26" s="43"/>
      <c r="M26" s="44"/>
    </row>
    <row r="27" spans="1:13" s="38" customFormat="1" ht="30" hidden="1" customHeight="1">
      <c r="A27" s="73" t="s">
        <v>43</v>
      </c>
      <c r="B27" s="40" t="s">
        <v>83</v>
      </c>
      <c r="C27" s="40" t="s">
        <v>84</v>
      </c>
      <c r="D27" s="41" t="s">
        <v>27</v>
      </c>
      <c r="E27" s="41" t="s">
        <v>63</v>
      </c>
      <c r="F27" s="33"/>
      <c r="G27" s="34"/>
      <c r="H27" s="41">
        <f t="shared" si="2"/>
        <v>0</v>
      </c>
      <c r="I27" s="34" t="s">
        <v>64</v>
      </c>
      <c r="J27" s="43"/>
      <c r="K27" s="43"/>
      <c r="L27" s="43"/>
      <c r="M27" s="44"/>
    </row>
    <row r="28" spans="1:13" s="38" customFormat="1" ht="30" hidden="1" customHeight="1">
      <c r="A28" s="39" t="s">
        <v>46</v>
      </c>
      <c r="B28" s="40" t="s">
        <v>85</v>
      </c>
      <c r="C28" s="40" t="s">
        <v>86</v>
      </c>
      <c r="D28" s="41" t="s">
        <v>27</v>
      </c>
      <c r="E28" s="41" t="s">
        <v>87</v>
      </c>
      <c r="F28" s="33"/>
      <c r="G28" s="34"/>
      <c r="H28" s="41">
        <f t="shared" si="2"/>
        <v>0</v>
      </c>
      <c r="I28" s="34" t="s">
        <v>64</v>
      </c>
      <c r="J28" s="77"/>
      <c r="K28" s="77"/>
      <c r="L28" s="77"/>
      <c r="M28" s="44"/>
    </row>
    <row r="29" spans="1:13" s="38" customFormat="1" ht="30" hidden="1" customHeight="1">
      <c r="A29" s="39" t="s">
        <v>46</v>
      </c>
      <c r="B29" s="40" t="s">
        <v>88</v>
      </c>
      <c r="C29" s="40" t="s">
        <v>86</v>
      </c>
      <c r="D29" s="41" t="s">
        <v>27</v>
      </c>
      <c r="E29" s="41" t="s">
        <v>87</v>
      </c>
      <c r="F29" s="33"/>
      <c r="G29" s="34"/>
      <c r="H29" s="41">
        <f t="shared" si="2"/>
        <v>0</v>
      </c>
      <c r="I29" s="34" t="s">
        <v>64</v>
      </c>
      <c r="J29" s="77"/>
      <c r="K29" s="77"/>
      <c r="L29" s="77"/>
      <c r="M29" s="44"/>
    </row>
    <row r="30" spans="1:13" s="38" customFormat="1" ht="30" customHeight="1">
      <c r="A30" s="39" t="s">
        <v>46</v>
      </c>
      <c r="B30" s="40" t="s">
        <v>89</v>
      </c>
      <c r="C30" s="40"/>
      <c r="D30" s="41" t="s">
        <v>27</v>
      </c>
      <c r="E30" s="41" t="s">
        <v>63</v>
      </c>
      <c r="F30" s="33">
        <v>200</v>
      </c>
      <c r="G30" s="34">
        <v>1</v>
      </c>
      <c r="H30" s="41">
        <f t="shared" si="2"/>
        <v>200</v>
      </c>
      <c r="I30" s="34" t="s">
        <v>64</v>
      </c>
      <c r="J30" s="77"/>
      <c r="K30" s="77"/>
      <c r="L30" s="77"/>
      <c r="M30" s="44"/>
    </row>
    <row r="31" spans="1:13" s="38" customFormat="1" ht="30" hidden="1" customHeight="1">
      <c r="A31" s="39" t="s">
        <v>46</v>
      </c>
      <c r="B31" s="40" t="s">
        <v>90</v>
      </c>
      <c r="C31" s="40" t="s">
        <v>91</v>
      </c>
      <c r="D31" s="41" t="s">
        <v>27</v>
      </c>
      <c r="E31" s="41" t="s">
        <v>63</v>
      </c>
      <c r="F31" s="33"/>
      <c r="G31" s="34"/>
      <c r="H31" s="41">
        <f t="shared" si="2"/>
        <v>0</v>
      </c>
      <c r="I31" s="34" t="s">
        <v>64</v>
      </c>
      <c r="J31" s="77"/>
      <c r="K31" s="77"/>
      <c r="L31" s="77"/>
      <c r="M31" s="44"/>
    </row>
    <row r="32" spans="1:13" s="38" customFormat="1" ht="30" hidden="1" customHeight="1">
      <c r="A32" s="39" t="s">
        <v>46</v>
      </c>
      <c r="B32" s="40" t="s">
        <v>92</v>
      </c>
      <c r="C32" s="40" t="s">
        <v>93</v>
      </c>
      <c r="D32" s="41" t="s">
        <v>27</v>
      </c>
      <c r="E32" s="41" t="s">
        <v>63</v>
      </c>
      <c r="F32" s="33"/>
      <c r="G32" s="34"/>
      <c r="H32" s="41">
        <f t="shared" si="2"/>
        <v>0</v>
      </c>
      <c r="I32" s="34" t="s">
        <v>64</v>
      </c>
      <c r="J32" s="77"/>
      <c r="K32" s="77"/>
      <c r="L32" s="77"/>
      <c r="M32" s="44"/>
    </row>
    <row r="33" spans="1:13" s="81" customFormat="1" ht="30" customHeight="1">
      <c r="A33" s="75" t="s">
        <v>28</v>
      </c>
      <c r="B33" s="40" t="s">
        <v>94</v>
      </c>
      <c r="C33" s="78"/>
      <c r="D33" s="41" t="s">
        <v>27</v>
      </c>
      <c r="E33" s="79" t="s">
        <v>95</v>
      </c>
      <c r="F33" s="33">
        <v>80</v>
      </c>
      <c r="G33" s="34">
        <v>48</v>
      </c>
      <c r="H33" s="41">
        <f t="shared" si="2"/>
        <v>3840</v>
      </c>
      <c r="I33" s="34" t="s">
        <v>96</v>
      </c>
      <c r="J33" s="72"/>
      <c r="K33" s="80"/>
      <c r="L33" s="80"/>
      <c r="M33" s="80"/>
    </row>
    <row r="34" spans="1:13" s="81" customFormat="1" ht="30" customHeight="1">
      <c r="A34" s="75" t="s">
        <v>28</v>
      </c>
      <c r="B34" s="40" t="s">
        <v>97</v>
      </c>
      <c r="C34" s="41"/>
      <c r="D34" s="41" t="s">
        <v>27</v>
      </c>
      <c r="E34" s="79" t="s">
        <v>98</v>
      </c>
      <c r="F34" s="33">
        <v>2000</v>
      </c>
      <c r="G34" s="34">
        <v>8</v>
      </c>
      <c r="H34" s="41">
        <f t="shared" si="2"/>
        <v>16000</v>
      </c>
      <c r="I34" s="34" t="s">
        <v>96</v>
      </c>
      <c r="J34" s="82"/>
      <c r="K34" s="83"/>
      <c r="L34" s="83"/>
      <c r="M34" s="83"/>
    </row>
    <row r="35" spans="1:13" s="84" customFormat="1" ht="30" customHeight="1">
      <c r="A35" s="75" t="s">
        <v>28</v>
      </c>
      <c r="B35" s="40" t="s">
        <v>99</v>
      </c>
      <c r="C35" s="41"/>
      <c r="D35" s="41" t="s">
        <v>27</v>
      </c>
      <c r="E35" s="41" t="s">
        <v>95</v>
      </c>
      <c r="F35" s="33">
        <v>50</v>
      </c>
      <c r="G35" s="34">
        <v>500</v>
      </c>
      <c r="H35" s="42">
        <f>G35*F35</f>
        <v>25000</v>
      </c>
      <c r="I35" s="34" t="s">
        <v>96</v>
      </c>
      <c r="J35" s="77"/>
      <c r="K35" s="77"/>
      <c r="L35" s="77"/>
      <c r="M35" s="44"/>
    </row>
    <row r="36" spans="1:13" s="84" customFormat="1" ht="30" customHeight="1">
      <c r="A36" s="76" t="s">
        <v>28</v>
      </c>
      <c r="B36" s="85" t="s">
        <v>100</v>
      </c>
      <c r="C36" s="85"/>
      <c r="D36" s="41" t="s">
        <v>27</v>
      </c>
      <c r="E36" s="86" t="s">
        <v>101</v>
      </c>
      <c r="F36" s="33">
        <v>1000</v>
      </c>
      <c r="G36" s="34">
        <v>4</v>
      </c>
      <c r="H36" s="42">
        <f>G36*F36</f>
        <v>4000</v>
      </c>
      <c r="I36" s="34" t="s">
        <v>96</v>
      </c>
      <c r="J36" s="77"/>
      <c r="K36" s="77"/>
      <c r="L36" s="77"/>
      <c r="M36" s="44"/>
    </row>
    <row r="37" spans="1:13" s="54" customFormat="1" ht="30" customHeight="1">
      <c r="A37" s="56"/>
      <c r="B37" s="57"/>
      <c r="C37" s="57"/>
      <c r="D37" s="211"/>
      <c r="E37" s="57"/>
      <c r="F37" s="57"/>
      <c r="G37" s="58" t="s">
        <v>102</v>
      </c>
      <c r="H37" s="216">
        <f>SUM(H13:H36)</f>
        <v>108940</v>
      </c>
      <c r="I37" s="55"/>
      <c r="J37" s="53"/>
      <c r="K37" s="53"/>
      <c r="L37" s="53"/>
      <c r="M37" s="59"/>
    </row>
    <row r="38" spans="1:13" s="54" customFormat="1" ht="30" customHeight="1">
      <c r="A38" s="56"/>
      <c r="B38" s="57"/>
      <c r="C38" s="57"/>
      <c r="D38" s="211"/>
      <c r="E38" s="57"/>
      <c r="F38" s="57"/>
      <c r="G38" s="58" t="s">
        <v>6</v>
      </c>
      <c r="H38" s="216"/>
      <c r="I38" s="55"/>
      <c r="J38" s="53"/>
      <c r="K38" s="53"/>
      <c r="L38" s="53"/>
      <c r="M38" s="59"/>
    </row>
    <row r="39" spans="1:13" s="54" customFormat="1" ht="30" customHeight="1">
      <c r="A39" s="56"/>
      <c r="B39" s="57"/>
      <c r="C39" s="57"/>
      <c r="D39" s="211"/>
      <c r="E39" s="57"/>
      <c r="F39" s="57"/>
      <c r="G39" s="58" t="s">
        <v>174</v>
      </c>
      <c r="H39" s="216">
        <f>H35+H33+H34+H36</f>
        <v>48840</v>
      </c>
      <c r="I39" s="55"/>
      <c r="J39" s="53"/>
      <c r="K39" s="53"/>
      <c r="L39" s="53"/>
      <c r="M39" s="59"/>
    </row>
    <row r="40" spans="1:13" ht="42.95" customHeight="1">
      <c r="A40" s="349" t="s">
        <v>175</v>
      </c>
      <c r="B40" s="349"/>
      <c r="C40" s="60" t="s">
        <v>103</v>
      </c>
      <c r="D40" s="212"/>
      <c r="E40" s="60"/>
      <c r="F40" s="61"/>
      <c r="G40" s="87">
        <v>0.1</v>
      </c>
      <c r="H40" s="217">
        <f>H39*G40</f>
        <v>4884</v>
      </c>
      <c r="I40" s="55"/>
      <c r="J40" s="53"/>
      <c r="K40" s="53"/>
      <c r="L40" s="53"/>
      <c r="M40" s="59"/>
    </row>
    <row r="41" spans="1:13" ht="30" customHeight="1">
      <c r="A41" s="63"/>
      <c r="B41" s="64"/>
      <c r="C41" s="64"/>
      <c r="D41" s="213"/>
      <c r="E41" s="64"/>
      <c r="F41" s="64"/>
      <c r="G41" s="63" t="s">
        <v>104</v>
      </c>
      <c r="H41" s="218">
        <f>H40+H37</f>
        <v>113824</v>
      </c>
      <c r="I41" s="55"/>
      <c r="J41" s="53"/>
      <c r="K41" s="53"/>
      <c r="L41" s="53"/>
      <c r="M41" s="59"/>
    </row>
    <row r="42" spans="1:13" ht="30" customHeight="1">
      <c r="A42" s="65"/>
      <c r="B42" s="66"/>
      <c r="C42" s="66"/>
      <c r="D42" s="214"/>
      <c r="E42" s="67"/>
      <c r="F42" s="67" t="s">
        <v>105</v>
      </c>
      <c r="G42" s="68">
        <v>0.06</v>
      </c>
      <c r="H42" s="216">
        <f>H41*0.06</f>
        <v>6829.44</v>
      </c>
      <c r="I42" s="55"/>
      <c r="J42" s="53"/>
      <c r="K42" s="53"/>
      <c r="L42" s="53"/>
      <c r="M42" s="59"/>
    </row>
    <row r="45" spans="1:13" ht="30" customHeight="1">
      <c r="E45" s="246"/>
    </row>
  </sheetData>
  <sheetProtection formatRows="0" insertRows="0"/>
  <mergeCells count="4">
    <mergeCell ref="A11:E11"/>
    <mergeCell ref="A40:B40"/>
    <mergeCell ref="A1:H2"/>
    <mergeCell ref="F11:I11"/>
  </mergeCells>
  <phoneticPr fontId="3" type="noConversion"/>
  <dataValidations count="1">
    <dataValidation type="list" showInputMessage="1" showErrorMessage="1" sqref="D24:D36">
      <formula1>$X$34:$X$39</formula1>
    </dataValidation>
  </dataValidations>
  <pageMargins left="0.70763888888888904" right="0.51180555555555596" top="0.74791666666666701" bottom="0.74791666666666701" header="0.31388888888888899" footer="0.31388888888888899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Sheet3!$B$2:$B$6</xm:f>
          </x14:formula1>
          <xm:sqref>D37:D494</xm:sqref>
        </x14:dataValidation>
        <x14:dataValidation type="list" showInputMessage="1" showErrorMessage="1">
          <x14:formula1>
            <xm:f>Sheet3!$C$2:$C$13</xm:f>
          </x14:formula1>
          <xm:sqref>J13:J149</xm:sqref>
        </x14:dataValidation>
        <x14:dataValidation type="list" showInputMessage="1" showErrorMessage="1">
          <x14:formula1>
            <xm:f>Event搭建制作!#REF!</xm:f>
          </x14:formula1>
          <xm:sqref>D13:D23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20"/>
  <sheetViews>
    <sheetView showGridLines="0" view="pageBreakPreview" topLeftCell="A51" zoomScale="87" zoomScaleNormal="75" zoomScaleSheetLayoutView="87" zoomScalePageLayoutView="75" workbookViewId="0">
      <selection activeCell="D75" sqref="D75:D76"/>
    </sheetView>
  </sheetViews>
  <sheetFormatPr defaultColWidth="8.75" defaultRowHeight="16.5"/>
  <cols>
    <col min="1" max="1" width="16.75" style="241" customWidth="1"/>
    <col min="2" max="2" width="15.375" style="106" customWidth="1"/>
    <col min="3" max="3" width="30.375" style="106" customWidth="1"/>
    <col min="4" max="4" width="70" style="184" customWidth="1"/>
    <col min="5" max="5" width="18.25" style="184" customWidth="1"/>
    <col min="6" max="6" width="20.75" style="106" customWidth="1"/>
    <col min="7" max="7" width="18" style="105" customWidth="1"/>
    <col min="8" max="8" width="18.75" style="185" customWidth="1"/>
    <col min="9" max="9" width="13.875" style="105" customWidth="1"/>
    <col min="10" max="10" width="11.125" style="105" customWidth="1"/>
    <col min="11" max="11" width="42.125" style="236" customWidth="1"/>
    <col min="12" max="19" width="8.75" style="106"/>
    <col min="20" max="20" width="16" style="106" hidden="1" customWidth="1"/>
    <col min="21" max="16384" width="8.75" style="106"/>
  </cols>
  <sheetData>
    <row r="1" spans="1:11">
      <c r="A1" s="215"/>
      <c r="B1" s="133"/>
      <c r="C1" s="133"/>
      <c r="D1" s="134"/>
      <c r="E1" s="134"/>
      <c r="F1" s="135"/>
      <c r="G1" s="135"/>
      <c r="H1" s="136"/>
      <c r="I1" s="135"/>
      <c r="K1" s="232"/>
    </row>
    <row r="2" spans="1:11">
      <c r="A2" s="215"/>
      <c r="B2" s="133"/>
      <c r="C2" s="133"/>
      <c r="D2" s="134"/>
      <c r="E2" s="134"/>
      <c r="F2" s="135"/>
      <c r="G2" s="135"/>
      <c r="H2" s="136"/>
      <c r="I2" s="135"/>
      <c r="K2" s="232"/>
    </row>
    <row r="3" spans="1:11" s="89" customFormat="1" ht="4.5" customHeight="1">
      <c r="A3" s="360" t="s">
        <v>106</v>
      </c>
      <c r="B3" s="360"/>
      <c r="C3" s="360"/>
      <c r="D3" s="360"/>
      <c r="E3" s="360"/>
      <c r="F3" s="360"/>
      <c r="G3" s="88"/>
      <c r="H3" s="137"/>
      <c r="J3" s="88"/>
      <c r="K3" s="233"/>
    </row>
    <row r="4" spans="1:11" s="89" customFormat="1" ht="17.25" customHeight="1">
      <c r="A4" s="360"/>
      <c r="B4" s="360"/>
      <c r="C4" s="360"/>
      <c r="D4" s="360"/>
      <c r="E4" s="360"/>
      <c r="F4" s="360"/>
      <c r="G4" s="88"/>
      <c r="H4" s="137"/>
      <c r="J4" s="88"/>
      <c r="K4" s="233"/>
    </row>
    <row r="5" spans="1:11" s="89" customFormat="1" ht="7.5" customHeight="1">
      <c r="A5" s="215"/>
      <c r="B5" s="138"/>
      <c r="C5" s="138"/>
      <c r="D5" s="139"/>
      <c r="E5" s="139"/>
      <c r="F5" s="140"/>
      <c r="G5" s="140"/>
      <c r="H5" s="141"/>
      <c r="I5" s="140"/>
      <c r="J5" s="88"/>
      <c r="K5" s="233"/>
    </row>
    <row r="6" spans="1:11" s="89" customFormat="1" ht="20.25" customHeight="1">
      <c r="A6" s="215" t="s">
        <v>54</v>
      </c>
      <c r="B6" s="140"/>
      <c r="C6" s="140"/>
      <c r="D6" s="139"/>
      <c r="E6" s="139"/>
      <c r="F6" s="140"/>
      <c r="G6" s="140"/>
      <c r="H6" s="141"/>
      <c r="I6" s="140"/>
      <c r="J6" s="88"/>
      <c r="K6" s="233"/>
    </row>
    <row r="7" spans="1:11" s="95" customFormat="1" ht="20.25" customHeight="1">
      <c r="A7" s="237" t="s">
        <v>55</v>
      </c>
      <c r="B7" s="84"/>
      <c r="C7" s="142"/>
      <c r="D7" s="143"/>
      <c r="E7" s="143"/>
      <c r="F7" s="142"/>
      <c r="H7" s="144"/>
      <c r="K7" s="234"/>
    </row>
    <row r="8" spans="1:11" s="95" customFormat="1" ht="20.25" customHeight="1">
      <c r="A8" s="238" t="s">
        <v>56</v>
      </c>
      <c r="B8" s="145" t="s">
        <v>107</v>
      </c>
      <c r="C8" s="142"/>
      <c r="D8" s="143"/>
      <c r="E8" s="143"/>
      <c r="F8" s="142"/>
      <c r="H8" s="144"/>
      <c r="K8" s="234"/>
    </row>
    <row r="9" spans="1:11" s="45" customFormat="1" ht="20.25" customHeight="1">
      <c r="A9" s="239" t="s">
        <v>56</v>
      </c>
      <c r="B9" s="146" t="s">
        <v>57</v>
      </c>
      <c r="C9" s="99"/>
      <c r="D9" s="147"/>
      <c r="E9" s="147"/>
      <c r="F9" s="99"/>
      <c r="G9" s="100"/>
      <c r="H9" s="148"/>
      <c r="I9" s="100"/>
      <c r="K9" s="235"/>
    </row>
    <row r="10" spans="1:11" s="45" customFormat="1" ht="20.25" customHeight="1">
      <c r="A10" s="239" t="s">
        <v>56</v>
      </c>
      <c r="B10" s="146" t="s">
        <v>58</v>
      </c>
      <c r="C10" s="99"/>
      <c r="D10" s="147"/>
      <c r="E10" s="147"/>
      <c r="F10" s="99"/>
      <c r="G10" s="100"/>
      <c r="H10" s="148"/>
      <c r="I10" s="100"/>
      <c r="K10" s="235"/>
    </row>
    <row r="11" spans="1:11" s="95" customFormat="1" ht="20.25" customHeight="1">
      <c r="A11" s="238" t="s">
        <v>56</v>
      </c>
      <c r="B11" s="145" t="s">
        <v>108</v>
      </c>
      <c r="C11" s="142"/>
      <c r="D11" s="143"/>
      <c r="E11" s="143"/>
      <c r="F11" s="142"/>
      <c r="H11" s="144"/>
      <c r="K11" s="234"/>
    </row>
    <row r="12" spans="1:11" s="95" customFormat="1" ht="11.25" customHeight="1">
      <c r="A12" s="240"/>
      <c r="B12" s="149"/>
      <c r="C12" s="150"/>
      <c r="D12" s="151"/>
      <c r="E12" s="151"/>
      <c r="F12" s="142"/>
      <c r="H12" s="144"/>
      <c r="K12" s="234"/>
    </row>
    <row r="13" spans="1:11" ht="40.35" customHeight="1">
      <c r="B13" s="374"/>
      <c r="C13" s="375"/>
      <c r="D13" s="375"/>
      <c r="E13" s="375"/>
      <c r="F13" s="375"/>
      <c r="G13" s="367" t="s">
        <v>229</v>
      </c>
      <c r="H13" s="368"/>
      <c r="I13" s="368"/>
      <c r="J13" s="368"/>
      <c r="K13" s="231"/>
    </row>
    <row r="14" spans="1:11" ht="40.35" customHeight="1">
      <c r="A14" s="242" t="s">
        <v>18</v>
      </c>
      <c r="B14" s="152" t="s">
        <v>19</v>
      </c>
      <c r="C14" s="153" t="s">
        <v>109</v>
      </c>
      <c r="D14" s="107" t="s">
        <v>110</v>
      </c>
      <c r="E14" s="107" t="s">
        <v>15</v>
      </c>
      <c r="F14" s="107" t="s">
        <v>111</v>
      </c>
      <c r="G14" s="107" t="s">
        <v>112</v>
      </c>
      <c r="H14" s="109" t="s">
        <v>113</v>
      </c>
      <c r="I14" s="109" t="s">
        <v>114</v>
      </c>
      <c r="J14" s="109" t="s">
        <v>115</v>
      </c>
      <c r="K14" s="110" t="s">
        <v>60</v>
      </c>
    </row>
    <row r="15" spans="1:11" s="89" customFormat="1" ht="33">
      <c r="A15" s="243" t="s">
        <v>50</v>
      </c>
      <c r="B15" s="154" t="s">
        <v>51</v>
      </c>
      <c r="C15" s="155" t="s">
        <v>116</v>
      </c>
      <c r="D15" s="156" t="s">
        <v>117</v>
      </c>
      <c r="E15" s="157"/>
      <c r="F15" s="158" t="s">
        <v>118</v>
      </c>
      <c r="G15" s="115"/>
      <c r="H15" s="115"/>
      <c r="I15" s="159">
        <f>G15*H15</f>
        <v>0</v>
      </c>
      <c r="J15" s="115" t="s">
        <v>96</v>
      </c>
      <c r="K15" s="228"/>
    </row>
    <row r="16" spans="1:11" s="89" customFormat="1" ht="33">
      <c r="A16" s="243" t="s">
        <v>50</v>
      </c>
      <c r="B16" s="154" t="s">
        <v>51</v>
      </c>
      <c r="C16" s="155" t="s">
        <v>119</v>
      </c>
      <c r="D16" s="156" t="s">
        <v>120</v>
      </c>
      <c r="E16" s="157"/>
      <c r="F16" s="160" t="s">
        <v>63</v>
      </c>
      <c r="G16" s="115"/>
      <c r="H16" s="115"/>
      <c r="I16" s="159">
        <f>G16*H16</f>
        <v>0</v>
      </c>
      <c r="J16" s="115" t="s">
        <v>96</v>
      </c>
      <c r="K16" s="228"/>
    </row>
    <row r="17" spans="1:11" s="89" customFormat="1" ht="33">
      <c r="A17" s="243" t="s">
        <v>50</v>
      </c>
      <c r="B17" s="154" t="s">
        <v>51</v>
      </c>
      <c r="C17" s="155" t="s">
        <v>121</v>
      </c>
      <c r="D17" s="299" t="s">
        <v>122</v>
      </c>
      <c r="E17" s="157"/>
      <c r="F17" s="160" t="s">
        <v>63</v>
      </c>
      <c r="G17" s="115"/>
      <c r="H17" s="115"/>
      <c r="I17" s="159">
        <f>G17*H17</f>
        <v>0</v>
      </c>
      <c r="J17" s="115" t="s">
        <v>96</v>
      </c>
      <c r="K17" s="228"/>
    </row>
    <row r="18" spans="1:11" s="89" customFormat="1" ht="17.25">
      <c r="A18" s="243" t="s">
        <v>348</v>
      </c>
      <c r="B18" s="154" t="s">
        <v>349</v>
      </c>
      <c r="C18" s="304" t="s">
        <v>371</v>
      </c>
      <c r="D18" s="251" t="s">
        <v>468</v>
      </c>
      <c r="E18" s="157" t="s">
        <v>35</v>
      </c>
      <c r="F18" s="251" t="s">
        <v>369</v>
      </c>
      <c r="G18" s="115">
        <v>18</v>
      </c>
      <c r="H18" s="115">
        <v>1200</v>
      </c>
      <c r="I18" s="159">
        <f t="shared" ref="I18:I49" si="0">H18*G18</f>
        <v>21600</v>
      </c>
      <c r="J18" s="115" t="s">
        <v>96</v>
      </c>
      <c r="K18" s="228"/>
    </row>
    <row r="19" spans="1:11" s="89" customFormat="1" ht="17.25">
      <c r="A19" s="243" t="s">
        <v>348</v>
      </c>
      <c r="B19" s="154" t="s">
        <v>349</v>
      </c>
      <c r="C19" s="252" t="s">
        <v>460</v>
      </c>
      <c r="D19" s="251" t="s">
        <v>461</v>
      </c>
      <c r="E19" s="157" t="s">
        <v>35</v>
      </c>
      <c r="F19" s="251" t="s">
        <v>462</v>
      </c>
      <c r="G19" s="115">
        <v>50000</v>
      </c>
      <c r="H19" s="115">
        <v>1</v>
      </c>
      <c r="I19" s="159">
        <f t="shared" si="0"/>
        <v>50000</v>
      </c>
      <c r="J19" s="115" t="s">
        <v>96</v>
      </c>
      <c r="K19" s="228"/>
    </row>
    <row r="20" spans="1:11" s="89" customFormat="1" ht="17.25">
      <c r="A20" s="243" t="s">
        <v>348</v>
      </c>
      <c r="B20" s="154" t="s">
        <v>349</v>
      </c>
      <c r="C20" s="252" t="s">
        <v>349</v>
      </c>
      <c r="D20" s="253" t="s">
        <v>528</v>
      </c>
      <c r="E20" s="157" t="s">
        <v>35</v>
      </c>
      <c r="F20" s="251" t="s">
        <v>353</v>
      </c>
      <c r="G20" s="307">
        <v>300</v>
      </c>
      <c r="H20" s="115">
        <v>167</v>
      </c>
      <c r="I20" s="159">
        <f t="shared" si="0"/>
        <v>50100</v>
      </c>
      <c r="J20" s="115" t="s">
        <v>96</v>
      </c>
      <c r="K20" s="228"/>
    </row>
    <row r="21" spans="1:11" s="89" customFormat="1" ht="17.25">
      <c r="A21" s="243" t="s">
        <v>348</v>
      </c>
      <c r="B21" s="154" t="s">
        <v>349</v>
      </c>
      <c r="C21" s="252" t="s">
        <v>349</v>
      </c>
      <c r="D21" s="253" t="s">
        <v>494</v>
      </c>
      <c r="E21" s="157" t="s">
        <v>35</v>
      </c>
      <c r="F21" s="251" t="s">
        <v>353</v>
      </c>
      <c r="G21" s="307">
        <v>200</v>
      </c>
      <c r="H21" s="115">
        <v>36</v>
      </c>
      <c r="I21" s="159">
        <f t="shared" si="0"/>
        <v>7200</v>
      </c>
      <c r="J21" s="115" t="s">
        <v>96</v>
      </c>
      <c r="K21" s="228"/>
    </row>
    <row r="22" spans="1:11" s="89" customFormat="1" ht="17.25">
      <c r="A22" s="243" t="s">
        <v>348</v>
      </c>
      <c r="B22" s="154" t="s">
        <v>349</v>
      </c>
      <c r="C22" s="252" t="s">
        <v>349</v>
      </c>
      <c r="D22" s="253" t="s">
        <v>495</v>
      </c>
      <c r="E22" s="157" t="s">
        <v>35</v>
      </c>
      <c r="F22" s="251" t="s">
        <v>353</v>
      </c>
      <c r="G22" s="307">
        <v>200</v>
      </c>
      <c r="H22" s="115">
        <v>48</v>
      </c>
      <c r="I22" s="159">
        <f t="shared" si="0"/>
        <v>9600</v>
      </c>
      <c r="J22" s="115" t="s">
        <v>96</v>
      </c>
      <c r="K22" s="228"/>
    </row>
    <row r="23" spans="1:11" s="89" customFormat="1" ht="17.25">
      <c r="A23" s="243" t="s">
        <v>348</v>
      </c>
      <c r="B23" s="154" t="s">
        <v>349</v>
      </c>
      <c r="C23" s="252" t="s">
        <v>357</v>
      </c>
      <c r="D23" s="314" t="s">
        <v>527</v>
      </c>
      <c r="E23" s="157" t="s">
        <v>35</v>
      </c>
      <c r="F23" s="251" t="s">
        <v>352</v>
      </c>
      <c r="G23" s="115">
        <v>12000</v>
      </c>
      <c r="H23" s="115">
        <v>1</v>
      </c>
      <c r="I23" s="159">
        <f t="shared" si="0"/>
        <v>12000</v>
      </c>
      <c r="J23" s="115" t="s">
        <v>96</v>
      </c>
      <c r="K23" s="228"/>
    </row>
    <row r="24" spans="1:11" s="89" customFormat="1" ht="17.25">
      <c r="A24" s="243" t="s">
        <v>348</v>
      </c>
      <c r="B24" s="154" t="s">
        <v>349</v>
      </c>
      <c r="C24" s="252" t="s">
        <v>358</v>
      </c>
      <c r="D24" s="315" t="s">
        <v>522</v>
      </c>
      <c r="E24" s="157" t="s">
        <v>35</v>
      </c>
      <c r="F24" s="251" t="s">
        <v>352</v>
      </c>
      <c r="G24" s="115">
        <v>2500</v>
      </c>
      <c r="H24" s="115">
        <v>1</v>
      </c>
      <c r="I24" s="159">
        <f t="shared" si="0"/>
        <v>2500</v>
      </c>
      <c r="J24" s="115" t="s">
        <v>96</v>
      </c>
      <c r="K24" s="228"/>
    </row>
    <row r="25" spans="1:11" s="89" customFormat="1" ht="16.5" customHeight="1">
      <c r="A25" s="243" t="s">
        <v>348</v>
      </c>
      <c r="B25" s="154" t="s">
        <v>349</v>
      </c>
      <c r="C25" s="252" t="s">
        <v>530</v>
      </c>
      <c r="D25" s="253" t="s">
        <v>526</v>
      </c>
      <c r="E25" s="157" t="s">
        <v>35</v>
      </c>
      <c r="F25" s="251" t="s">
        <v>352</v>
      </c>
      <c r="G25" s="115">
        <v>350</v>
      </c>
      <c r="H25" s="115">
        <v>2</v>
      </c>
      <c r="I25" s="159">
        <f t="shared" si="0"/>
        <v>700</v>
      </c>
      <c r="J25" s="115" t="s">
        <v>96</v>
      </c>
      <c r="K25" s="228"/>
    </row>
    <row r="26" spans="1:11" s="89" customFormat="1" ht="17.25">
      <c r="A26" s="243" t="s">
        <v>348</v>
      </c>
      <c r="B26" s="154" t="s">
        <v>349</v>
      </c>
      <c r="C26" s="252" t="s">
        <v>359</v>
      </c>
      <c r="D26" s="253" t="s">
        <v>492</v>
      </c>
      <c r="E26" s="157" t="s">
        <v>35</v>
      </c>
      <c r="F26" s="251" t="s">
        <v>352</v>
      </c>
      <c r="G26" s="115">
        <v>1000</v>
      </c>
      <c r="H26" s="115">
        <v>1</v>
      </c>
      <c r="I26" s="159">
        <f t="shared" si="0"/>
        <v>1000</v>
      </c>
      <c r="J26" s="115" t="s">
        <v>96</v>
      </c>
      <c r="K26" s="228"/>
    </row>
    <row r="27" spans="1:11" s="89" customFormat="1" ht="17.25">
      <c r="A27" s="243" t="s">
        <v>348</v>
      </c>
      <c r="B27" s="154" t="s">
        <v>349</v>
      </c>
      <c r="C27" s="252" t="s">
        <v>360</v>
      </c>
      <c r="D27" s="315" t="s">
        <v>496</v>
      </c>
      <c r="E27" s="157" t="s">
        <v>35</v>
      </c>
      <c r="F27" s="251" t="s">
        <v>353</v>
      </c>
      <c r="G27" s="307">
        <v>110</v>
      </c>
      <c r="H27" s="115">
        <v>47.2</v>
      </c>
      <c r="I27" s="159">
        <f t="shared" si="0"/>
        <v>5192</v>
      </c>
      <c r="J27" s="115" t="s">
        <v>96</v>
      </c>
      <c r="K27" s="228"/>
    </row>
    <row r="28" spans="1:11" s="89" customFormat="1" ht="17.25">
      <c r="A28" s="243" t="s">
        <v>348</v>
      </c>
      <c r="B28" s="154" t="s">
        <v>349</v>
      </c>
      <c r="C28" s="252" t="s">
        <v>361</v>
      </c>
      <c r="D28" s="253" t="s">
        <v>497</v>
      </c>
      <c r="E28" s="157" t="s">
        <v>35</v>
      </c>
      <c r="F28" s="251" t="s">
        <v>353</v>
      </c>
      <c r="G28" s="307">
        <v>110</v>
      </c>
      <c r="H28" s="115">
        <v>251</v>
      </c>
      <c r="I28" s="159">
        <f t="shared" si="0"/>
        <v>27610</v>
      </c>
      <c r="J28" s="115" t="s">
        <v>96</v>
      </c>
      <c r="K28" s="308"/>
    </row>
    <row r="29" spans="1:11" s="89" customFormat="1" ht="17.25">
      <c r="A29" s="243" t="s">
        <v>348</v>
      </c>
      <c r="B29" s="154" t="s">
        <v>349</v>
      </c>
      <c r="C29" s="252" t="s">
        <v>519</v>
      </c>
      <c r="D29" s="315" t="s">
        <v>520</v>
      </c>
      <c r="E29" s="157" t="s">
        <v>35</v>
      </c>
      <c r="F29" s="251" t="s">
        <v>370</v>
      </c>
      <c r="G29" s="309">
        <v>330</v>
      </c>
      <c r="H29" s="309">
        <v>15</v>
      </c>
      <c r="I29" s="159">
        <f t="shared" si="0"/>
        <v>4950</v>
      </c>
      <c r="J29" s="115" t="s">
        <v>96</v>
      </c>
      <c r="K29" s="228"/>
    </row>
    <row r="30" spans="1:11" s="89" customFormat="1" ht="17.25">
      <c r="A30" s="243" t="s">
        <v>348</v>
      </c>
      <c r="B30" s="154" t="s">
        <v>349</v>
      </c>
      <c r="C30" s="252" t="s">
        <v>362</v>
      </c>
      <c r="D30" s="253" t="s">
        <v>477</v>
      </c>
      <c r="E30" s="157" t="s">
        <v>35</v>
      </c>
      <c r="F30" s="251" t="s">
        <v>352</v>
      </c>
      <c r="G30" s="115">
        <v>10000</v>
      </c>
      <c r="H30" s="115">
        <v>1</v>
      </c>
      <c r="I30" s="159">
        <f t="shared" si="0"/>
        <v>10000</v>
      </c>
      <c r="J30" s="115" t="s">
        <v>96</v>
      </c>
      <c r="K30" s="228"/>
    </row>
    <row r="31" spans="1:11" s="89" customFormat="1" ht="17.25">
      <c r="A31" s="243" t="s">
        <v>348</v>
      </c>
      <c r="B31" s="252" t="s">
        <v>350</v>
      </c>
      <c r="C31" s="252" t="s">
        <v>350</v>
      </c>
      <c r="D31" s="253" t="s">
        <v>367</v>
      </c>
      <c r="E31" s="157" t="s">
        <v>35</v>
      </c>
      <c r="F31" s="251" t="s">
        <v>354</v>
      </c>
      <c r="G31" s="115">
        <v>35</v>
      </c>
      <c r="H31" s="115">
        <v>180</v>
      </c>
      <c r="I31" s="159">
        <f t="shared" si="0"/>
        <v>6300</v>
      </c>
      <c r="J31" s="115" t="s">
        <v>96</v>
      </c>
      <c r="K31" s="228"/>
    </row>
    <row r="32" spans="1:11" s="89" customFormat="1" ht="17.25">
      <c r="A32" s="243" t="s">
        <v>348</v>
      </c>
      <c r="B32" s="252" t="s">
        <v>363</v>
      </c>
      <c r="C32" s="252" t="s">
        <v>363</v>
      </c>
      <c r="D32" s="251" t="s">
        <v>478</v>
      </c>
      <c r="E32" s="157" t="s">
        <v>35</v>
      </c>
      <c r="F32" s="251" t="s">
        <v>355</v>
      </c>
      <c r="G32" s="115">
        <v>80</v>
      </c>
      <c r="H32" s="115">
        <v>0</v>
      </c>
      <c r="I32" s="159">
        <f t="shared" si="0"/>
        <v>0</v>
      </c>
      <c r="J32" s="115" t="s">
        <v>96</v>
      </c>
      <c r="K32" s="228"/>
    </row>
    <row r="33" spans="1:11" s="89" customFormat="1" ht="17.25">
      <c r="A33" s="243" t="s">
        <v>348</v>
      </c>
      <c r="B33" s="252" t="s">
        <v>364</v>
      </c>
      <c r="C33" s="252" t="s">
        <v>364</v>
      </c>
      <c r="D33" s="251" t="s">
        <v>479</v>
      </c>
      <c r="E33" s="157" t="s">
        <v>35</v>
      </c>
      <c r="F33" s="251" t="s">
        <v>355</v>
      </c>
      <c r="G33" s="115">
        <v>80</v>
      </c>
      <c r="H33" s="115">
        <v>0</v>
      </c>
      <c r="I33" s="159">
        <f t="shared" si="0"/>
        <v>0</v>
      </c>
      <c r="J33" s="115" t="s">
        <v>96</v>
      </c>
      <c r="K33" s="228"/>
    </row>
    <row r="34" spans="1:11" s="89" customFormat="1" ht="17.25">
      <c r="A34" s="243" t="s">
        <v>348</v>
      </c>
      <c r="B34" s="252" t="s">
        <v>365</v>
      </c>
      <c r="C34" s="252" t="s">
        <v>365</v>
      </c>
      <c r="D34" s="251" t="s">
        <v>480</v>
      </c>
      <c r="E34" s="157" t="s">
        <v>35</v>
      </c>
      <c r="F34" s="251" t="s">
        <v>352</v>
      </c>
      <c r="G34" s="115">
        <v>15000</v>
      </c>
      <c r="H34" s="115">
        <v>1</v>
      </c>
      <c r="I34" s="159">
        <f t="shared" si="0"/>
        <v>15000</v>
      </c>
      <c r="J34" s="115" t="s">
        <v>96</v>
      </c>
      <c r="K34" s="228"/>
    </row>
    <row r="35" spans="1:11" s="89" customFormat="1" ht="17.25">
      <c r="A35" s="243" t="s">
        <v>348</v>
      </c>
      <c r="B35" s="252" t="s">
        <v>366</v>
      </c>
      <c r="C35" s="252" t="s">
        <v>366</v>
      </c>
      <c r="D35" s="251" t="s">
        <v>368</v>
      </c>
      <c r="E35" s="157" t="s">
        <v>35</v>
      </c>
      <c r="F35" s="251" t="s">
        <v>352</v>
      </c>
      <c r="G35" s="115">
        <v>5500</v>
      </c>
      <c r="H35" s="115">
        <v>1</v>
      </c>
      <c r="I35" s="159">
        <f t="shared" si="0"/>
        <v>5500</v>
      </c>
      <c r="J35" s="115" t="s">
        <v>96</v>
      </c>
      <c r="K35" s="228"/>
    </row>
    <row r="36" spans="1:11" s="89" customFormat="1" ht="17.25">
      <c r="A36" s="243" t="s">
        <v>348</v>
      </c>
      <c r="B36" s="252" t="s">
        <v>351</v>
      </c>
      <c r="C36" s="252" t="s">
        <v>351</v>
      </c>
      <c r="D36" s="251"/>
      <c r="E36" s="157" t="s">
        <v>35</v>
      </c>
      <c r="F36" s="251" t="s">
        <v>352</v>
      </c>
      <c r="G36" s="115">
        <v>2000</v>
      </c>
      <c r="H36" s="115">
        <v>1</v>
      </c>
      <c r="I36" s="159">
        <f t="shared" si="0"/>
        <v>2000</v>
      </c>
      <c r="J36" s="115" t="s">
        <v>96</v>
      </c>
      <c r="K36" s="228"/>
    </row>
    <row r="37" spans="1:11" s="333" customFormat="1" ht="17.25">
      <c r="A37" s="271" t="s">
        <v>348</v>
      </c>
      <c r="B37" s="369" t="s">
        <v>459</v>
      </c>
      <c r="C37" s="254" t="s">
        <v>382</v>
      </c>
      <c r="D37" s="255" t="s">
        <v>472</v>
      </c>
      <c r="E37" s="330" t="s">
        <v>32</v>
      </c>
      <c r="F37" s="256" t="s">
        <v>373</v>
      </c>
      <c r="G37" s="331">
        <v>200</v>
      </c>
      <c r="H37" s="331">
        <v>54</v>
      </c>
      <c r="I37" s="324">
        <f t="shared" si="0"/>
        <v>10800</v>
      </c>
      <c r="J37" s="331" t="s">
        <v>96</v>
      </c>
      <c r="K37" s="332"/>
    </row>
    <row r="38" spans="1:11" s="89" customFormat="1" ht="17.25">
      <c r="A38" s="243" t="s">
        <v>348</v>
      </c>
      <c r="B38" s="370"/>
      <c r="C38" s="254" t="s">
        <v>374</v>
      </c>
      <c r="D38" s="255" t="s">
        <v>473</v>
      </c>
      <c r="E38" s="41" t="s">
        <v>32</v>
      </c>
      <c r="F38" s="256" t="s">
        <v>372</v>
      </c>
      <c r="G38" s="307">
        <v>300</v>
      </c>
      <c r="H38" s="115">
        <v>18</v>
      </c>
      <c r="I38" s="159">
        <f t="shared" si="0"/>
        <v>5400</v>
      </c>
      <c r="J38" s="115" t="s">
        <v>96</v>
      </c>
      <c r="K38" s="228"/>
    </row>
    <row r="39" spans="1:11" s="89" customFormat="1" ht="17.25">
      <c r="A39" s="243" t="s">
        <v>348</v>
      </c>
      <c r="B39" s="370"/>
      <c r="C39" s="254" t="s">
        <v>375</v>
      </c>
      <c r="D39" s="255" t="s">
        <v>469</v>
      </c>
      <c r="E39" s="41" t="s">
        <v>32</v>
      </c>
      <c r="F39" s="256" t="s">
        <v>372</v>
      </c>
      <c r="G39" s="115">
        <v>220</v>
      </c>
      <c r="H39" s="115">
        <v>36</v>
      </c>
      <c r="I39" s="159">
        <f t="shared" si="0"/>
        <v>7920</v>
      </c>
      <c r="J39" s="115" t="s">
        <v>96</v>
      </c>
      <c r="K39" s="228"/>
    </row>
    <row r="40" spans="1:11" s="89" customFormat="1" ht="17.25">
      <c r="A40" s="243" t="s">
        <v>348</v>
      </c>
      <c r="B40" s="370"/>
      <c r="C40" s="254" t="s">
        <v>441</v>
      </c>
      <c r="D40" s="255" t="s">
        <v>442</v>
      </c>
      <c r="E40" s="41" t="s">
        <v>32</v>
      </c>
      <c r="F40" s="256" t="s">
        <v>372</v>
      </c>
      <c r="G40" s="115">
        <v>180</v>
      </c>
      <c r="H40" s="115">
        <v>36</v>
      </c>
      <c r="I40" s="159">
        <f t="shared" si="0"/>
        <v>6480</v>
      </c>
      <c r="J40" s="115" t="s">
        <v>96</v>
      </c>
      <c r="K40" s="228"/>
    </row>
    <row r="41" spans="1:11" s="89" customFormat="1" ht="17.25">
      <c r="A41" s="243" t="s">
        <v>348</v>
      </c>
      <c r="B41" s="370"/>
      <c r="C41" s="254" t="s">
        <v>376</v>
      </c>
      <c r="D41" s="255" t="s">
        <v>378</v>
      </c>
      <c r="E41" s="41" t="s">
        <v>32</v>
      </c>
      <c r="F41" s="256" t="s">
        <v>379</v>
      </c>
      <c r="G41" s="115">
        <v>320</v>
      </c>
      <c r="H41" s="115">
        <v>18</v>
      </c>
      <c r="I41" s="159">
        <f t="shared" si="0"/>
        <v>5760</v>
      </c>
      <c r="J41" s="115" t="s">
        <v>96</v>
      </c>
      <c r="K41" s="228"/>
    </row>
    <row r="42" spans="1:11" s="89" customFormat="1" ht="17.25">
      <c r="A42" s="243" t="s">
        <v>348</v>
      </c>
      <c r="B42" s="370"/>
      <c r="C42" s="254" t="s">
        <v>454</v>
      </c>
      <c r="D42" s="255"/>
      <c r="E42" s="41" t="s">
        <v>32</v>
      </c>
      <c r="F42" s="256" t="s">
        <v>379</v>
      </c>
      <c r="G42" s="115">
        <v>1000</v>
      </c>
      <c r="H42" s="115">
        <v>1</v>
      </c>
      <c r="I42" s="159">
        <f t="shared" si="0"/>
        <v>1000</v>
      </c>
      <c r="J42" s="115" t="s">
        <v>96</v>
      </c>
      <c r="K42" s="228"/>
    </row>
    <row r="43" spans="1:11" s="89" customFormat="1" ht="17.25">
      <c r="A43" s="243" t="s">
        <v>348</v>
      </c>
      <c r="B43" s="370"/>
      <c r="C43" s="254" t="s">
        <v>483</v>
      </c>
      <c r="D43" s="255" t="s">
        <v>493</v>
      </c>
      <c r="E43" s="41" t="s">
        <v>32</v>
      </c>
      <c r="F43" s="256" t="s">
        <v>455</v>
      </c>
      <c r="G43" s="115">
        <v>3000</v>
      </c>
      <c r="H43" s="115">
        <v>1</v>
      </c>
      <c r="I43" s="159">
        <f t="shared" si="0"/>
        <v>3000</v>
      </c>
      <c r="J43" s="115" t="s">
        <v>96</v>
      </c>
      <c r="K43" s="228"/>
    </row>
    <row r="44" spans="1:11" s="89" customFormat="1" ht="17.25">
      <c r="A44" s="243" t="s">
        <v>348</v>
      </c>
      <c r="B44" s="369" t="s">
        <v>390</v>
      </c>
      <c r="C44" s="254" t="s">
        <v>382</v>
      </c>
      <c r="D44" s="255" t="s">
        <v>377</v>
      </c>
      <c r="E44" s="41" t="s">
        <v>32</v>
      </c>
      <c r="F44" s="256" t="s">
        <v>373</v>
      </c>
      <c r="G44" s="115">
        <v>200</v>
      </c>
      <c r="H44" s="115">
        <v>54</v>
      </c>
      <c r="I44" s="159">
        <f t="shared" si="0"/>
        <v>10800</v>
      </c>
      <c r="J44" s="115" t="s">
        <v>96</v>
      </c>
      <c r="K44" s="228"/>
    </row>
    <row r="45" spans="1:11" s="89" customFormat="1" ht="17.25">
      <c r="A45" s="243" t="s">
        <v>348</v>
      </c>
      <c r="B45" s="370"/>
      <c r="C45" s="254" t="s">
        <v>374</v>
      </c>
      <c r="D45" s="255" t="s">
        <v>473</v>
      </c>
      <c r="E45" s="41" t="s">
        <v>32</v>
      </c>
      <c r="F45" s="256" t="s">
        <v>372</v>
      </c>
      <c r="G45" s="115">
        <v>300</v>
      </c>
      <c r="H45" s="115">
        <v>18</v>
      </c>
      <c r="I45" s="159">
        <f t="shared" si="0"/>
        <v>5400</v>
      </c>
      <c r="J45" s="115" t="s">
        <v>96</v>
      </c>
      <c r="K45" s="228"/>
    </row>
    <row r="46" spans="1:11" s="89" customFormat="1" ht="17.25">
      <c r="A46" s="243" t="s">
        <v>348</v>
      </c>
      <c r="B46" s="370"/>
      <c r="C46" s="254" t="s">
        <v>375</v>
      </c>
      <c r="D46" s="255" t="s">
        <v>470</v>
      </c>
      <c r="E46" s="41" t="s">
        <v>32</v>
      </c>
      <c r="F46" s="256" t="s">
        <v>372</v>
      </c>
      <c r="G46" s="115">
        <v>220</v>
      </c>
      <c r="H46" s="115">
        <v>36</v>
      </c>
      <c r="I46" s="159">
        <f t="shared" si="0"/>
        <v>7920</v>
      </c>
      <c r="J46" s="115" t="s">
        <v>96</v>
      </c>
      <c r="K46" s="228"/>
    </row>
    <row r="47" spans="1:11" s="89" customFormat="1" ht="17.25">
      <c r="A47" s="243" t="s">
        <v>348</v>
      </c>
      <c r="B47" s="370"/>
      <c r="C47" s="254" t="s">
        <v>441</v>
      </c>
      <c r="D47" s="255" t="s">
        <v>442</v>
      </c>
      <c r="E47" s="41" t="s">
        <v>32</v>
      </c>
      <c r="F47" s="256" t="s">
        <v>372</v>
      </c>
      <c r="G47" s="115">
        <v>180</v>
      </c>
      <c r="H47" s="115">
        <v>36</v>
      </c>
      <c r="I47" s="159">
        <f t="shared" si="0"/>
        <v>6480</v>
      </c>
      <c r="J47" s="115" t="s">
        <v>96</v>
      </c>
      <c r="K47" s="228"/>
    </row>
    <row r="48" spans="1:11" s="89" customFormat="1" ht="17.25">
      <c r="A48" s="243" t="s">
        <v>348</v>
      </c>
      <c r="B48" s="370"/>
      <c r="C48" s="254" t="s">
        <v>376</v>
      </c>
      <c r="D48" s="255" t="s">
        <v>378</v>
      </c>
      <c r="E48" s="41" t="s">
        <v>32</v>
      </c>
      <c r="F48" s="256" t="s">
        <v>379</v>
      </c>
      <c r="G48" s="115">
        <v>320</v>
      </c>
      <c r="H48" s="115">
        <v>18</v>
      </c>
      <c r="I48" s="159">
        <f t="shared" si="0"/>
        <v>5760</v>
      </c>
      <c r="J48" s="115" t="s">
        <v>96</v>
      </c>
      <c r="K48" s="228"/>
    </row>
    <row r="49" spans="1:11" s="89" customFormat="1" ht="17.25">
      <c r="A49" s="243" t="s">
        <v>348</v>
      </c>
      <c r="B49" s="370"/>
      <c r="C49" s="254" t="s">
        <v>356</v>
      </c>
      <c r="D49" s="255"/>
      <c r="E49" s="41" t="s">
        <v>32</v>
      </c>
      <c r="F49" s="256" t="s">
        <v>380</v>
      </c>
      <c r="G49" s="115">
        <v>2000</v>
      </c>
      <c r="H49" s="115">
        <v>4</v>
      </c>
      <c r="I49" s="159">
        <f t="shared" si="0"/>
        <v>8000</v>
      </c>
      <c r="J49" s="115" t="s">
        <v>96</v>
      </c>
      <c r="K49" s="228"/>
    </row>
    <row r="50" spans="1:11" s="89" customFormat="1" ht="17.25">
      <c r="A50" s="243" t="s">
        <v>348</v>
      </c>
      <c r="B50" s="371"/>
      <c r="C50" s="254" t="s">
        <v>449</v>
      </c>
      <c r="D50" s="255"/>
      <c r="E50" s="41" t="s">
        <v>32</v>
      </c>
      <c r="F50" s="256" t="s">
        <v>381</v>
      </c>
      <c r="G50" s="115">
        <v>40</v>
      </c>
      <c r="H50" s="115">
        <v>500</v>
      </c>
      <c r="I50" s="159">
        <f t="shared" ref="I50:I76" si="1">H50*G50</f>
        <v>20000</v>
      </c>
      <c r="J50" s="115" t="s">
        <v>96</v>
      </c>
      <c r="K50" s="228"/>
    </row>
    <row r="51" spans="1:11" s="89" customFormat="1" ht="17.25">
      <c r="A51" s="243" t="s">
        <v>348</v>
      </c>
      <c r="B51" s="369" t="s">
        <v>482</v>
      </c>
      <c r="C51" s="254" t="s">
        <v>382</v>
      </c>
      <c r="D51" s="255" t="s">
        <v>377</v>
      </c>
      <c r="E51" s="41" t="s">
        <v>32</v>
      </c>
      <c r="F51" s="256" t="s">
        <v>373</v>
      </c>
      <c r="G51" s="115">
        <v>200</v>
      </c>
      <c r="H51" s="115"/>
      <c r="I51" s="159">
        <f t="shared" si="1"/>
        <v>0</v>
      </c>
      <c r="J51" s="115" t="s">
        <v>96</v>
      </c>
      <c r="K51" s="228"/>
    </row>
    <row r="52" spans="1:11" s="89" customFormat="1" ht="17.25">
      <c r="A52" s="243" t="s">
        <v>348</v>
      </c>
      <c r="B52" s="370"/>
      <c r="C52" s="254" t="s">
        <v>374</v>
      </c>
      <c r="D52" s="255" t="s">
        <v>473</v>
      </c>
      <c r="E52" s="41" t="s">
        <v>32</v>
      </c>
      <c r="F52" s="256" t="s">
        <v>372</v>
      </c>
      <c r="G52" s="115">
        <v>300</v>
      </c>
      <c r="H52" s="115"/>
      <c r="I52" s="159">
        <f t="shared" si="1"/>
        <v>0</v>
      </c>
      <c r="J52" s="115" t="s">
        <v>96</v>
      </c>
      <c r="K52" s="228"/>
    </row>
    <row r="53" spans="1:11" s="89" customFormat="1" ht="17.25">
      <c r="A53" s="243" t="s">
        <v>348</v>
      </c>
      <c r="B53" s="370"/>
      <c r="C53" s="254" t="s">
        <v>375</v>
      </c>
      <c r="D53" s="255" t="s">
        <v>471</v>
      </c>
      <c r="E53" s="41" t="s">
        <v>32</v>
      </c>
      <c r="F53" s="256" t="s">
        <v>372</v>
      </c>
      <c r="G53" s="115">
        <v>220</v>
      </c>
      <c r="H53" s="115"/>
      <c r="I53" s="159">
        <f t="shared" si="1"/>
        <v>0</v>
      </c>
      <c r="J53" s="115" t="s">
        <v>96</v>
      </c>
      <c r="K53" s="228"/>
    </row>
    <row r="54" spans="1:11" s="89" customFormat="1" ht="17.25">
      <c r="A54" s="243" t="s">
        <v>348</v>
      </c>
      <c r="B54" s="370"/>
      <c r="C54" s="254" t="s">
        <v>441</v>
      </c>
      <c r="D54" s="255" t="s">
        <v>442</v>
      </c>
      <c r="E54" s="41" t="s">
        <v>32</v>
      </c>
      <c r="F54" s="256" t="s">
        <v>372</v>
      </c>
      <c r="G54" s="115">
        <v>180</v>
      </c>
      <c r="H54" s="115"/>
      <c r="I54" s="159">
        <f t="shared" si="1"/>
        <v>0</v>
      </c>
      <c r="J54" s="115" t="s">
        <v>96</v>
      </c>
      <c r="K54" s="228"/>
    </row>
    <row r="55" spans="1:11" s="89" customFormat="1" ht="17.25">
      <c r="A55" s="243" t="s">
        <v>348</v>
      </c>
      <c r="B55" s="370"/>
      <c r="C55" s="254" t="s">
        <v>376</v>
      </c>
      <c r="D55" s="255" t="s">
        <v>378</v>
      </c>
      <c r="E55" s="41" t="s">
        <v>32</v>
      </c>
      <c r="F55" s="256" t="s">
        <v>379</v>
      </c>
      <c r="G55" s="115">
        <v>320</v>
      </c>
      <c r="H55" s="115"/>
      <c r="I55" s="159">
        <f t="shared" si="1"/>
        <v>0</v>
      </c>
      <c r="J55" s="115" t="s">
        <v>96</v>
      </c>
      <c r="K55" s="228"/>
    </row>
    <row r="56" spans="1:11" s="89" customFormat="1" ht="18" customHeight="1">
      <c r="A56" s="243" t="s">
        <v>348</v>
      </c>
      <c r="B56" s="371"/>
      <c r="C56" s="254" t="s">
        <v>484</v>
      </c>
      <c r="D56" s="255" t="s">
        <v>383</v>
      </c>
      <c r="E56" s="41" t="s">
        <v>32</v>
      </c>
      <c r="F56" s="256" t="s">
        <v>384</v>
      </c>
      <c r="G56" s="115">
        <v>10000</v>
      </c>
      <c r="H56" s="115"/>
      <c r="I56" s="159">
        <f t="shared" si="1"/>
        <v>0</v>
      </c>
      <c r="J56" s="115" t="s">
        <v>96</v>
      </c>
      <c r="K56" s="228"/>
    </row>
    <row r="57" spans="1:11" s="89" customFormat="1" ht="17.25">
      <c r="A57" s="243" t="s">
        <v>348</v>
      </c>
      <c r="B57" s="369" t="s">
        <v>481</v>
      </c>
      <c r="C57" s="254" t="s">
        <v>382</v>
      </c>
      <c r="D57" s="255" t="s">
        <v>377</v>
      </c>
      <c r="E57" s="41" t="s">
        <v>32</v>
      </c>
      <c r="F57" s="256" t="s">
        <v>373</v>
      </c>
      <c r="G57" s="115">
        <v>200</v>
      </c>
      <c r="H57" s="115">
        <v>54</v>
      </c>
      <c r="I57" s="159">
        <f t="shared" si="1"/>
        <v>10800</v>
      </c>
      <c r="J57" s="115" t="s">
        <v>96</v>
      </c>
      <c r="K57" s="228"/>
    </row>
    <row r="58" spans="1:11" s="89" customFormat="1" ht="17.25">
      <c r="A58" s="243" t="s">
        <v>348</v>
      </c>
      <c r="B58" s="370"/>
      <c r="C58" s="254" t="s">
        <v>374</v>
      </c>
      <c r="D58" s="255" t="s">
        <v>473</v>
      </c>
      <c r="E58" s="41" t="s">
        <v>32</v>
      </c>
      <c r="F58" s="256" t="s">
        <v>372</v>
      </c>
      <c r="G58" s="115">
        <v>300</v>
      </c>
      <c r="H58" s="115">
        <v>18</v>
      </c>
      <c r="I58" s="159">
        <f t="shared" si="1"/>
        <v>5400</v>
      </c>
      <c r="J58" s="115" t="s">
        <v>96</v>
      </c>
      <c r="K58" s="228"/>
    </row>
    <row r="59" spans="1:11" s="89" customFormat="1" ht="17.25">
      <c r="A59" s="243" t="s">
        <v>348</v>
      </c>
      <c r="B59" s="370"/>
      <c r="C59" s="254" t="s">
        <v>441</v>
      </c>
      <c r="D59" s="255" t="s">
        <v>442</v>
      </c>
      <c r="E59" s="41" t="s">
        <v>32</v>
      </c>
      <c r="F59" s="256" t="s">
        <v>372</v>
      </c>
      <c r="G59" s="115">
        <v>180</v>
      </c>
      <c r="H59" s="115">
        <v>36</v>
      </c>
      <c r="I59" s="159">
        <f t="shared" si="1"/>
        <v>6480</v>
      </c>
      <c r="J59" s="115" t="s">
        <v>96</v>
      </c>
      <c r="K59" s="228"/>
    </row>
    <row r="60" spans="1:11" s="89" customFormat="1" ht="17.25">
      <c r="A60" s="243" t="s">
        <v>348</v>
      </c>
      <c r="B60" s="370"/>
      <c r="C60" s="254" t="s">
        <v>386</v>
      </c>
      <c r="D60" s="255" t="s">
        <v>385</v>
      </c>
      <c r="E60" s="41" t="s">
        <v>32</v>
      </c>
      <c r="F60" s="256" t="s">
        <v>372</v>
      </c>
      <c r="G60" s="115">
        <v>180</v>
      </c>
      <c r="H60" s="115">
        <v>36</v>
      </c>
      <c r="I60" s="159">
        <f t="shared" si="1"/>
        <v>6480</v>
      </c>
      <c r="J60" s="115" t="s">
        <v>96</v>
      </c>
      <c r="K60" s="228"/>
    </row>
    <row r="61" spans="1:11" s="89" customFormat="1" ht="17.25">
      <c r="A61" s="243" t="s">
        <v>348</v>
      </c>
      <c r="B61" s="370"/>
      <c r="C61" s="254" t="s">
        <v>376</v>
      </c>
      <c r="D61" s="255" t="s">
        <v>378</v>
      </c>
      <c r="E61" s="41" t="s">
        <v>32</v>
      </c>
      <c r="F61" s="256" t="s">
        <v>379</v>
      </c>
      <c r="G61" s="115">
        <v>320</v>
      </c>
      <c r="H61" s="115">
        <v>18</v>
      </c>
      <c r="I61" s="159">
        <f t="shared" si="1"/>
        <v>5760</v>
      </c>
      <c r="J61" s="115" t="s">
        <v>96</v>
      </c>
      <c r="K61" s="228"/>
    </row>
    <row r="62" spans="1:11" s="89" customFormat="1" ht="81">
      <c r="A62" s="243" t="s">
        <v>348</v>
      </c>
      <c r="B62" s="371"/>
      <c r="C62" s="254" t="s">
        <v>388</v>
      </c>
      <c r="D62" s="311" t="s">
        <v>529</v>
      </c>
      <c r="E62" s="41" t="s">
        <v>32</v>
      </c>
      <c r="F62" s="256" t="s">
        <v>389</v>
      </c>
      <c r="G62" s="115">
        <v>6000</v>
      </c>
      <c r="H62" s="115">
        <v>1</v>
      </c>
      <c r="I62" s="159">
        <f t="shared" si="1"/>
        <v>6000</v>
      </c>
      <c r="J62" s="115" t="s">
        <v>96</v>
      </c>
      <c r="K62" s="313" t="s">
        <v>521</v>
      </c>
    </row>
    <row r="63" spans="1:11" s="89" customFormat="1" ht="17.100000000000001" customHeight="1">
      <c r="A63" s="243" t="s">
        <v>348</v>
      </c>
      <c r="B63" s="369" t="s">
        <v>391</v>
      </c>
      <c r="C63" s="254" t="s">
        <v>382</v>
      </c>
      <c r="D63" s="255" t="s">
        <v>377</v>
      </c>
      <c r="E63" s="41" t="s">
        <v>32</v>
      </c>
      <c r="F63" s="256" t="s">
        <v>373</v>
      </c>
      <c r="G63" s="115">
        <v>200</v>
      </c>
      <c r="H63" s="115">
        <v>54</v>
      </c>
      <c r="I63" s="159">
        <f t="shared" si="1"/>
        <v>10800</v>
      </c>
      <c r="J63" s="115" t="s">
        <v>96</v>
      </c>
      <c r="K63" s="228"/>
    </row>
    <row r="64" spans="1:11" s="89" customFormat="1" ht="17.25">
      <c r="A64" s="243" t="s">
        <v>348</v>
      </c>
      <c r="B64" s="372"/>
      <c r="C64" s="254" t="s">
        <v>374</v>
      </c>
      <c r="D64" s="255" t="s">
        <v>473</v>
      </c>
      <c r="E64" s="41" t="s">
        <v>32</v>
      </c>
      <c r="F64" s="256" t="s">
        <v>372</v>
      </c>
      <c r="G64" s="115">
        <v>300</v>
      </c>
      <c r="H64" s="115">
        <v>18</v>
      </c>
      <c r="I64" s="159">
        <f t="shared" si="1"/>
        <v>5400</v>
      </c>
      <c r="J64" s="115" t="s">
        <v>96</v>
      </c>
      <c r="K64" s="228"/>
    </row>
    <row r="65" spans="1:11" s="89" customFormat="1" ht="17.25">
      <c r="A65" s="243" t="s">
        <v>348</v>
      </c>
      <c r="B65" s="372"/>
      <c r="C65" s="254" t="s">
        <v>441</v>
      </c>
      <c r="D65" s="255" t="s">
        <v>442</v>
      </c>
      <c r="E65" s="41" t="s">
        <v>32</v>
      </c>
      <c r="F65" s="256" t="s">
        <v>372</v>
      </c>
      <c r="G65" s="115">
        <v>180</v>
      </c>
      <c r="H65" s="115">
        <v>36</v>
      </c>
      <c r="I65" s="159">
        <f t="shared" si="1"/>
        <v>6480</v>
      </c>
      <c r="J65" s="115" t="s">
        <v>96</v>
      </c>
      <c r="K65" s="228"/>
    </row>
    <row r="66" spans="1:11" s="89" customFormat="1" ht="17.25">
      <c r="A66" s="243" t="s">
        <v>348</v>
      </c>
      <c r="B66" s="372"/>
      <c r="C66" s="254" t="s">
        <v>376</v>
      </c>
      <c r="D66" s="255" t="s">
        <v>378</v>
      </c>
      <c r="E66" s="41" t="s">
        <v>32</v>
      </c>
      <c r="F66" s="256" t="s">
        <v>379</v>
      </c>
      <c r="G66" s="115">
        <v>320</v>
      </c>
      <c r="H66" s="115">
        <v>18</v>
      </c>
      <c r="I66" s="159">
        <f t="shared" si="1"/>
        <v>5760</v>
      </c>
      <c r="J66" s="115" t="s">
        <v>96</v>
      </c>
      <c r="K66" s="228"/>
    </row>
    <row r="67" spans="1:11" s="89" customFormat="1" ht="17.25">
      <c r="A67" s="243" t="s">
        <v>348</v>
      </c>
      <c r="B67" s="372"/>
      <c r="C67" s="254" t="s">
        <v>486</v>
      </c>
      <c r="D67" s="255" t="s">
        <v>485</v>
      </c>
      <c r="E67" s="41" t="s">
        <v>32</v>
      </c>
      <c r="F67" s="256" t="s">
        <v>387</v>
      </c>
      <c r="G67" s="115">
        <v>15000</v>
      </c>
      <c r="H67" s="115">
        <v>1</v>
      </c>
      <c r="I67" s="159">
        <f t="shared" si="1"/>
        <v>15000</v>
      </c>
      <c r="J67" s="115" t="s">
        <v>96</v>
      </c>
      <c r="K67" s="228"/>
    </row>
    <row r="68" spans="1:11" s="89" customFormat="1" ht="17.25">
      <c r="A68" s="243" t="s">
        <v>348</v>
      </c>
      <c r="B68" s="373"/>
      <c r="C68" s="254" t="s">
        <v>394</v>
      </c>
      <c r="D68" s="255" t="s">
        <v>395</v>
      </c>
      <c r="E68" s="41" t="s">
        <v>32</v>
      </c>
      <c r="F68" s="256" t="s">
        <v>387</v>
      </c>
      <c r="G68" s="115">
        <v>3000</v>
      </c>
      <c r="H68" s="115">
        <v>1</v>
      </c>
      <c r="I68" s="159">
        <f t="shared" si="1"/>
        <v>3000</v>
      </c>
      <c r="J68" s="115" t="s">
        <v>96</v>
      </c>
      <c r="K68" s="228"/>
    </row>
    <row r="69" spans="1:11" s="89" customFormat="1" ht="17.25">
      <c r="A69" s="243" t="s">
        <v>348</v>
      </c>
      <c r="B69" s="376" t="s">
        <v>392</v>
      </c>
      <c r="C69" s="254" t="s">
        <v>382</v>
      </c>
      <c r="D69" s="255" t="s">
        <v>377</v>
      </c>
      <c r="E69" s="41" t="s">
        <v>32</v>
      </c>
      <c r="F69" s="256" t="s">
        <v>373</v>
      </c>
      <c r="G69" s="115">
        <v>200</v>
      </c>
      <c r="H69" s="115">
        <v>54</v>
      </c>
      <c r="I69" s="159">
        <f t="shared" si="1"/>
        <v>10800</v>
      </c>
      <c r="J69" s="115" t="s">
        <v>96</v>
      </c>
      <c r="K69" s="228"/>
    </row>
    <row r="70" spans="1:11" s="89" customFormat="1" ht="17.25">
      <c r="A70" s="243" t="s">
        <v>348</v>
      </c>
      <c r="B70" s="370"/>
      <c r="C70" s="254" t="s">
        <v>374</v>
      </c>
      <c r="D70" s="255" t="s">
        <v>473</v>
      </c>
      <c r="E70" s="41" t="s">
        <v>32</v>
      </c>
      <c r="F70" s="256" t="s">
        <v>372</v>
      </c>
      <c r="G70" s="115">
        <v>300</v>
      </c>
      <c r="H70" s="115">
        <v>18</v>
      </c>
      <c r="I70" s="159">
        <f t="shared" si="1"/>
        <v>5400</v>
      </c>
      <c r="J70" s="115" t="s">
        <v>96</v>
      </c>
      <c r="K70" s="228"/>
    </row>
    <row r="71" spans="1:11" s="89" customFormat="1" ht="17.25">
      <c r="A71" s="243" t="s">
        <v>348</v>
      </c>
      <c r="B71" s="370"/>
      <c r="C71" s="254" t="s">
        <v>375</v>
      </c>
      <c r="D71" s="255" t="s">
        <v>470</v>
      </c>
      <c r="E71" s="41" t="s">
        <v>32</v>
      </c>
      <c r="F71" s="256" t="s">
        <v>372</v>
      </c>
      <c r="G71" s="115">
        <v>220</v>
      </c>
      <c r="H71" s="115">
        <v>36</v>
      </c>
      <c r="I71" s="159">
        <f t="shared" si="1"/>
        <v>7920</v>
      </c>
      <c r="J71" s="115" t="s">
        <v>96</v>
      </c>
      <c r="K71" s="228"/>
    </row>
    <row r="72" spans="1:11" s="89" customFormat="1" ht="17.25">
      <c r="A72" s="243" t="s">
        <v>348</v>
      </c>
      <c r="B72" s="370"/>
      <c r="C72" s="254" t="s">
        <v>441</v>
      </c>
      <c r="D72" s="255" t="s">
        <v>442</v>
      </c>
      <c r="E72" s="41" t="s">
        <v>32</v>
      </c>
      <c r="F72" s="256" t="s">
        <v>372</v>
      </c>
      <c r="G72" s="115">
        <v>180</v>
      </c>
      <c r="H72" s="115">
        <v>36</v>
      </c>
      <c r="I72" s="159">
        <f t="shared" si="1"/>
        <v>6480</v>
      </c>
      <c r="J72" s="115" t="s">
        <v>96</v>
      </c>
      <c r="K72" s="228"/>
    </row>
    <row r="73" spans="1:11" s="89" customFormat="1" ht="17.25">
      <c r="A73" s="243" t="s">
        <v>348</v>
      </c>
      <c r="B73" s="370"/>
      <c r="C73" s="254" t="s">
        <v>376</v>
      </c>
      <c r="D73" s="255" t="s">
        <v>378</v>
      </c>
      <c r="E73" s="41" t="s">
        <v>32</v>
      </c>
      <c r="F73" s="256" t="s">
        <v>379</v>
      </c>
      <c r="G73" s="115">
        <v>320</v>
      </c>
      <c r="H73" s="115">
        <v>18</v>
      </c>
      <c r="I73" s="159">
        <f t="shared" si="1"/>
        <v>5760</v>
      </c>
      <c r="J73" s="115" t="s">
        <v>96</v>
      </c>
      <c r="K73" s="228"/>
    </row>
    <row r="74" spans="1:11" s="89" customFormat="1" ht="17.25">
      <c r="A74" s="243" t="s">
        <v>348</v>
      </c>
      <c r="B74" s="370"/>
      <c r="C74" s="254" t="s">
        <v>487</v>
      </c>
      <c r="D74" s="255" t="s">
        <v>488</v>
      </c>
      <c r="E74" s="41" t="s">
        <v>32</v>
      </c>
      <c r="F74" s="256" t="s">
        <v>343</v>
      </c>
      <c r="G74" s="115">
        <v>10000</v>
      </c>
      <c r="H74" s="115">
        <v>2</v>
      </c>
      <c r="I74" s="159">
        <f t="shared" si="1"/>
        <v>20000</v>
      </c>
      <c r="J74" s="115" t="s">
        <v>96</v>
      </c>
      <c r="K74" s="228"/>
    </row>
    <row r="75" spans="1:11" s="89" customFormat="1" ht="17.25">
      <c r="A75" s="243" t="s">
        <v>348</v>
      </c>
      <c r="B75" s="370"/>
      <c r="C75" s="254" t="s">
        <v>531</v>
      </c>
      <c r="D75" s="315" t="s">
        <v>501</v>
      </c>
      <c r="E75" s="41" t="s">
        <v>32</v>
      </c>
      <c r="F75" s="256" t="s">
        <v>439</v>
      </c>
      <c r="G75" s="115">
        <v>3500</v>
      </c>
      <c r="H75" s="115">
        <v>2</v>
      </c>
      <c r="I75" s="159">
        <f t="shared" si="1"/>
        <v>7000</v>
      </c>
      <c r="J75" s="115" t="s">
        <v>96</v>
      </c>
      <c r="K75" s="228"/>
    </row>
    <row r="76" spans="1:11" s="123" customFormat="1" ht="17.25">
      <c r="A76" s="243" t="s">
        <v>348</v>
      </c>
      <c r="B76" s="371"/>
      <c r="C76" s="254" t="s">
        <v>532</v>
      </c>
      <c r="D76" s="332" t="s">
        <v>500</v>
      </c>
      <c r="E76" s="41" t="s">
        <v>32</v>
      </c>
      <c r="F76" s="256" t="s">
        <v>440</v>
      </c>
      <c r="G76" s="121">
        <v>1500</v>
      </c>
      <c r="H76" s="121">
        <v>1</v>
      </c>
      <c r="I76" s="122">
        <f t="shared" si="1"/>
        <v>1500</v>
      </c>
      <c r="J76" s="121" t="s">
        <v>96</v>
      </c>
      <c r="K76" s="229"/>
    </row>
    <row r="77" spans="1:11" s="123" customFormat="1" ht="30" customHeight="1">
      <c r="A77" s="243" t="s">
        <v>348</v>
      </c>
      <c r="B77" s="167" t="s">
        <v>44</v>
      </c>
      <c r="C77" s="318" t="s">
        <v>125</v>
      </c>
      <c r="D77" s="316" t="s">
        <v>451</v>
      </c>
      <c r="E77" s="259" t="s">
        <v>341</v>
      </c>
      <c r="F77" s="162" t="s">
        <v>307</v>
      </c>
      <c r="G77" s="115">
        <v>300</v>
      </c>
      <c r="H77" s="115">
        <v>160</v>
      </c>
      <c r="I77" s="122">
        <f t="shared" ref="I77:I109" si="2">G77*H77</f>
        <v>48000</v>
      </c>
      <c r="J77" s="115" t="s">
        <v>96</v>
      </c>
      <c r="K77" s="229"/>
    </row>
    <row r="78" spans="1:11" s="123" customFormat="1" ht="30" customHeight="1">
      <c r="A78" s="243" t="s">
        <v>348</v>
      </c>
      <c r="B78" s="167" t="s">
        <v>44</v>
      </c>
      <c r="C78" s="318" t="s">
        <v>125</v>
      </c>
      <c r="D78" s="316" t="s">
        <v>465</v>
      </c>
      <c r="E78" s="41" t="s">
        <v>32</v>
      </c>
      <c r="F78" s="162" t="s">
        <v>307</v>
      </c>
      <c r="G78" s="115">
        <v>300</v>
      </c>
      <c r="H78" s="115">
        <v>40</v>
      </c>
      <c r="I78" s="122">
        <f t="shared" si="2"/>
        <v>12000</v>
      </c>
      <c r="J78" s="115" t="s">
        <v>96</v>
      </c>
      <c r="K78" s="229"/>
    </row>
    <row r="79" spans="1:11" s="123" customFormat="1" ht="30" customHeight="1">
      <c r="A79" s="243" t="s">
        <v>348</v>
      </c>
      <c r="B79" s="167" t="s">
        <v>44</v>
      </c>
      <c r="C79" s="318" t="s">
        <v>126</v>
      </c>
      <c r="D79" s="316" t="s">
        <v>489</v>
      </c>
      <c r="E79" s="41" t="s">
        <v>27</v>
      </c>
      <c r="F79" s="162" t="s">
        <v>127</v>
      </c>
      <c r="G79" s="115">
        <v>100</v>
      </c>
      <c r="H79" s="115">
        <v>80</v>
      </c>
      <c r="I79" s="122">
        <f t="shared" si="2"/>
        <v>8000</v>
      </c>
      <c r="J79" s="115" t="s">
        <v>96</v>
      </c>
      <c r="K79" s="229"/>
    </row>
    <row r="80" spans="1:11" s="123" customFormat="1" ht="30" customHeight="1">
      <c r="A80" s="243" t="s">
        <v>348</v>
      </c>
      <c r="B80" s="167" t="s">
        <v>44</v>
      </c>
      <c r="C80" s="318" t="s">
        <v>199</v>
      </c>
      <c r="D80" s="316" t="s">
        <v>400</v>
      </c>
      <c r="E80" s="41" t="s">
        <v>27</v>
      </c>
      <c r="F80" s="162" t="s">
        <v>127</v>
      </c>
      <c r="G80" s="309">
        <v>3500</v>
      </c>
      <c r="H80" s="309">
        <v>8</v>
      </c>
      <c r="I80" s="122">
        <f t="shared" si="2"/>
        <v>28000</v>
      </c>
      <c r="J80" s="115" t="s">
        <v>96</v>
      </c>
      <c r="K80" s="229"/>
    </row>
    <row r="81" spans="1:12" s="123" customFormat="1" ht="30" customHeight="1">
      <c r="A81" s="243" t="s">
        <v>551</v>
      </c>
      <c r="B81" s="167" t="s">
        <v>552</v>
      </c>
      <c r="C81" s="118" t="s">
        <v>553</v>
      </c>
      <c r="D81" s="78" t="s">
        <v>554</v>
      </c>
      <c r="E81" s="41" t="s">
        <v>35</v>
      </c>
      <c r="F81" s="162" t="s">
        <v>555</v>
      </c>
      <c r="G81" s="309">
        <v>40</v>
      </c>
      <c r="H81" s="309">
        <v>1600</v>
      </c>
      <c r="I81" s="122">
        <f t="shared" si="2"/>
        <v>64000</v>
      </c>
      <c r="J81" s="115" t="s">
        <v>96</v>
      </c>
      <c r="K81" s="229"/>
    </row>
    <row r="82" spans="1:12" s="261" customFormat="1" ht="30" customHeight="1">
      <c r="A82" s="257" t="s">
        <v>50</v>
      </c>
      <c r="B82" s="258" t="s">
        <v>208</v>
      </c>
      <c r="C82" s="319" t="s">
        <v>209</v>
      </c>
      <c r="D82" s="317" t="s">
        <v>463</v>
      </c>
      <c r="E82" s="259" t="s">
        <v>341</v>
      </c>
      <c r="F82" s="260" t="s">
        <v>210</v>
      </c>
      <c r="G82" s="115">
        <v>200</v>
      </c>
      <c r="H82" s="115">
        <v>6</v>
      </c>
      <c r="I82" s="159">
        <f t="shared" si="2"/>
        <v>1200</v>
      </c>
      <c r="J82" s="115" t="s">
        <v>96</v>
      </c>
      <c r="K82" s="228"/>
    </row>
    <row r="83" spans="1:12" s="81" customFormat="1" ht="30" customHeight="1">
      <c r="A83" s="243" t="s">
        <v>50</v>
      </c>
      <c r="B83" s="161" t="s">
        <v>207</v>
      </c>
      <c r="C83" s="320" t="s">
        <v>223</v>
      </c>
      <c r="D83" s="316" t="s">
        <v>211</v>
      </c>
      <c r="E83" s="41" t="s">
        <v>35</v>
      </c>
      <c r="F83" s="162" t="s">
        <v>201</v>
      </c>
      <c r="G83" s="115">
        <v>100</v>
      </c>
      <c r="H83" s="115">
        <v>7</v>
      </c>
      <c r="I83" s="122">
        <f t="shared" si="2"/>
        <v>700</v>
      </c>
      <c r="J83" s="115" t="s">
        <v>96</v>
      </c>
      <c r="K83" s="229"/>
    </row>
    <row r="84" spans="1:12" s="81" customFormat="1" ht="30" customHeight="1">
      <c r="A84" s="243" t="s">
        <v>50</v>
      </c>
      <c r="B84" s="40" t="s">
        <v>333</v>
      </c>
      <c r="C84" s="318" t="s">
        <v>334</v>
      </c>
      <c r="D84" s="316" t="s">
        <v>393</v>
      </c>
      <c r="E84" s="41" t="s">
        <v>23</v>
      </c>
      <c r="F84" s="79" t="s">
        <v>63</v>
      </c>
      <c r="G84" s="115">
        <v>500</v>
      </c>
      <c r="H84" s="115">
        <v>2</v>
      </c>
      <c r="I84" s="122">
        <f t="shared" si="2"/>
        <v>1000</v>
      </c>
      <c r="J84" s="115" t="s">
        <v>96</v>
      </c>
      <c r="K84" s="229"/>
    </row>
    <row r="85" spans="1:12" s="81" customFormat="1" ht="30" customHeight="1">
      <c r="A85" s="243" t="s">
        <v>50</v>
      </c>
      <c r="B85" s="167" t="s">
        <v>124</v>
      </c>
      <c r="C85" s="318" t="s">
        <v>212</v>
      </c>
      <c r="D85" s="316"/>
      <c r="E85" s="41" t="s">
        <v>35</v>
      </c>
      <c r="F85" s="168" t="s">
        <v>63</v>
      </c>
      <c r="G85" s="115">
        <v>5</v>
      </c>
      <c r="H85" s="115">
        <v>1600</v>
      </c>
      <c r="I85" s="122">
        <f t="shared" si="2"/>
        <v>8000</v>
      </c>
      <c r="J85" s="115" t="s">
        <v>96</v>
      </c>
      <c r="K85" s="229"/>
    </row>
    <row r="86" spans="1:12" s="81" customFormat="1" ht="30" customHeight="1">
      <c r="A86" s="243" t="s">
        <v>50</v>
      </c>
      <c r="B86" s="161" t="s">
        <v>324</v>
      </c>
      <c r="C86" s="320" t="s">
        <v>322</v>
      </c>
      <c r="D86" s="316" t="s">
        <v>323</v>
      </c>
      <c r="E86" s="41" t="s">
        <v>27</v>
      </c>
      <c r="F86" s="162" t="s">
        <v>123</v>
      </c>
      <c r="G86" s="115">
        <v>50</v>
      </c>
      <c r="H86" s="115">
        <v>8</v>
      </c>
      <c r="I86" s="122">
        <f t="shared" si="2"/>
        <v>400</v>
      </c>
      <c r="J86" s="115" t="s">
        <v>96</v>
      </c>
      <c r="K86" s="229"/>
    </row>
    <row r="87" spans="1:12" s="81" customFormat="1" ht="30" customHeight="1">
      <c r="A87" s="243" t="s">
        <v>325</v>
      </c>
      <c r="B87" s="161" t="s">
        <v>396</v>
      </c>
      <c r="C87" s="320" t="s">
        <v>397</v>
      </c>
      <c r="D87" s="316" t="s">
        <v>398</v>
      </c>
      <c r="E87" s="41" t="s">
        <v>35</v>
      </c>
      <c r="F87" s="162" t="s">
        <v>399</v>
      </c>
      <c r="G87" s="115">
        <v>12000</v>
      </c>
      <c r="H87" s="115">
        <v>1</v>
      </c>
      <c r="I87" s="122">
        <f t="shared" si="2"/>
        <v>12000</v>
      </c>
      <c r="J87" s="115" t="s">
        <v>96</v>
      </c>
      <c r="K87" s="229"/>
    </row>
    <row r="88" spans="1:12" s="265" customFormat="1" ht="30" customHeight="1">
      <c r="A88" s="264" t="s">
        <v>30</v>
      </c>
      <c r="B88" s="171" t="s">
        <v>36</v>
      </c>
      <c r="C88" s="321" t="s">
        <v>263</v>
      </c>
      <c r="D88" s="317" t="s">
        <v>450</v>
      </c>
      <c r="E88" s="41" t="s">
        <v>35</v>
      </c>
      <c r="F88" s="168" t="s">
        <v>261</v>
      </c>
      <c r="G88" s="115">
        <v>600</v>
      </c>
      <c r="H88" s="115">
        <v>150</v>
      </c>
      <c r="I88" s="122">
        <f t="shared" si="2"/>
        <v>90000</v>
      </c>
      <c r="J88" s="115" t="s">
        <v>96</v>
      </c>
      <c r="K88" s="229"/>
      <c r="L88" s="265">
        <f>H88*400</f>
        <v>60000</v>
      </c>
    </row>
    <row r="89" spans="1:12" s="123" customFormat="1" ht="30" customHeight="1">
      <c r="A89" s="264" t="s">
        <v>30</v>
      </c>
      <c r="B89" s="171" t="s">
        <v>36</v>
      </c>
      <c r="C89" s="321" t="s">
        <v>264</v>
      </c>
      <c r="D89" s="316" t="s">
        <v>401</v>
      </c>
      <c r="E89" s="41" t="s">
        <v>35</v>
      </c>
      <c r="F89" s="168" t="s">
        <v>309</v>
      </c>
      <c r="G89" s="115">
        <v>1000</v>
      </c>
      <c r="H89" s="115">
        <v>6</v>
      </c>
      <c r="I89" s="122">
        <f t="shared" si="2"/>
        <v>6000</v>
      </c>
      <c r="J89" s="115" t="s">
        <v>96</v>
      </c>
      <c r="K89" s="229"/>
    </row>
    <row r="90" spans="1:12" s="265" customFormat="1" ht="30" customHeight="1">
      <c r="A90" s="264" t="s">
        <v>30</v>
      </c>
      <c r="B90" s="171" t="s">
        <v>36</v>
      </c>
      <c r="C90" s="321" t="s">
        <v>533</v>
      </c>
      <c r="D90" s="317" t="s">
        <v>502</v>
      </c>
      <c r="E90" s="41" t="s">
        <v>35</v>
      </c>
      <c r="F90" s="168" t="s">
        <v>261</v>
      </c>
      <c r="G90" s="115">
        <v>500</v>
      </c>
      <c r="H90" s="115">
        <v>168</v>
      </c>
      <c r="I90" s="122">
        <f t="shared" si="2"/>
        <v>84000</v>
      </c>
      <c r="J90" s="115" t="s">
        <v>96</v>
      </c>
      <c r="K90" s="229"/>
      <c r="L90" s="265">
        <f>H90*400</f>
        <v>67200</v>
      </c>
    </row>
    <row r="91" spans="1:12" s="123" customFormat="1" ht="30" customHeight="1">
      <c r="A91" s="264" t="s">
        <v>30</v>
      </c>
      <c r="B91" s="171" t="s">
        <v>36</v>
      </c>
      <c r="C91" s="321" t="s">
        <v>403</v>
      </c>
      <c r="D91" s="316" t="s">
        <v>401</v>
      </c>
      <c r="E91" s="41" t="s">
        <v>35</v>
      </c>
      <c r="F91" s="168" t="s">
        <v>309</v>
      </c>
      <c r="G91" s="115">
        <v>1000</v>
      </c>
      <c r="H91" s="115">
        <v>4</v>
      </c>
      <c r="I91" s="122">
        <f t="shared" si="2"/>
        <v>4000</v>
      </c>
      <c r="J91" s="115" t="s">
        <v>96</v>
      </c>
      <c r="K91" s="229"/>
    </row>
    <row r="92" spans="1:12" s="89" customFormat="1" ht="29.1" customHeight="1">
      <c r="A92" s="243" t="s">
        <v>30</v>
      </c>
      <c r="B92" s="171" t="s">
        <v>36</v>
      </c>
      <c r="C92" s="321" t="s">
        <v>315</v>
      </c>
      <c r="D92" s="322" t="s">
        <v>404</v>
      </c>
      <c r="E92" s="41" t="s">
        <v>35</v>
      </c>
      <c r="F92" s="168" t="s">
        <v>309</v>
      </c>
      <c r="G92" s="115">
        <v>30000</v>
      </c>
      <c r="H92" s="115">
        <v>1</v>
      </c>
      <c r="I92" s="122">
        <f t="shared" si="2"/>
        <v>30000</v>
      </c>
      <c r="J92" s="115" t="s">
        <v>96</v>
      </c>
      <c r="K92" s="228"/>
    </row>
    <row r="93" spans="1:12" s="123" customFormat="1" ht="30" customHeight="1">
      <c r="A93" s="243" t="s">
        <v>30</v>
      </c>
      <c r="B93" s="167" t="s">
        <v>36</v>
      </c>
      <c r="C93" s="40" t="s">
        <v>128</v>
      </c>
      <c r="D93" s="78" t="s">
        <v>265</v>
      </c>
      <c r="E93" s="41" t="s">
        <v>35</v>
      </c>
      <c r="F93" s="162" t="s">
        <v>308</v>
      </c>
      <c r="G93" s="115">
        <v>10000</v>
      </c>
      <c r="H93" s="115">
        <v>1</v>
      </c>
      <c r="I93" s="122">
        <f t="shared" si="2"/>
        <v>10000</v>
      </c>
      <c r="J93" s="115" t="s">
        <v>96</v>
      </c>
      <c r="K93" s="229"/>
    </row>
    <row r="94" spans="1:12" s="123" customFormat="1" ht="30" customHeight="1">
      <c r="A94" s="243" t="s">
        <v>30</v>
      </c>
      <c r="B94" s="171" t="s">
        <v>36</v>
      </c>
      <c r="C94" s="166" t="s">
        <v>267</v>
      </c>
      <c r="D94" s="78" t="s">
        <v>266</v>
      </c>
      <c r="E94" s="41" t="s">
        <v>35</v>
      </c>
      <c r="F94" s="168" t="s">
        <v>201</v>
      </c>
      <c r="G94" s="115">
        <v>2000</v>
      </c>
      <c r="H94" s="115">
        <v>2</v>
      </c>
      <c r="I94" s="122">
        <f t="shared" si="2"/>
        <v>4000</v>
      </c>
      <c r="J94" s="115" t="s">
        <v>96</v>
      </c>
      <c r="K94" s="229"/>
    </row>
    <row r="95" spans="1:12" s="123" customFormat="1" ht="30" customHeight="1">
      <c r="A95" s="243" t="s">
        <v>30</v>
      </c>
      <c r="B95" s="171" t="s">
        <v>36</v>
      </c>
      <c r="C95" s="166" t="s">
        <v>269</v>
      </c>
      <c r="D95" s="78" t="s">
        <v>268</v>
      </c>
      <c r="E95" s="41" t="s">
        <v>35</v>
      </c>
      <c r="F95" s="168" t="s">
        <v>308</v>
      </c>
      <c r="G95" s="115">
        <v>600</v>
      </c>
      <c r="H95" s="115">
        <v>2</v>
      </c>
      <c r="I95" s="121">
        <f t="shared" si="2"/>
        <v>1200</v>
      </c>
      <c r="J95" s="115" t="s">
        <v>96</v>
      </c>
      <c r="K95" s="229"/>
    </row>
    <row r="96" spans="1:12" s="123" customFormat="1" ht="30" customHeight="1">
      <c r="A96" s="243" t="s">
        <v>30</v>
      </c>
      <c r="B96" s="171" t="s">
        <v>36</v>
      </c>
      <c r="C96" s="166" t="s">
        <v>310</v>
      </c>
      <c r="D96" s="78" t="s">
        <v>270</v>
      </c>
      <c r="E96" s="41" t="s">
        <v>35</v>
      </c>
      <c r="F96" s="168" t="s">
        <v>201</v>
      </c>
      <c r="G96" s="115">
        <v>1000</v>
      </c>
      <c r="H96" s="115">
        <v>3</v>
      </c>
      <c r="I96" s="121">
        <f t="shared" si="2"/>
        <v>3000</v>
      </c>
      <c r="J96" s="115" t="s">
        <v>96</v>
      </c>
      <c r="K96" s="229"/>
    </row>
    <row r="97" spans="1:13" s="123" customFormat="1" ht="30" customHeight="1">
      <c r="A97" s="243" t="s">
        <v>30</v>
      </c>
      <c r="B97" s="171" t="s">
        <v>36</v>
      </c>
      <c r="C97" s="166" t="s">
        <v>405</v>
      </c>
      <c r="D97" s="78" t="s">
        <v>406</v>
      </c>
      <c r="E97" s="41" t="s">
        <v>35</v>
      </c>
      <c r="F97" s="168" t="s">
        <v>201</v>
      </c>
      <c r="G97" s="115">
        <v>3000</v>
      </c>
      <c r="H97" s="115">
        <v>2</v>
      </c>
      <c r="I97" s="121">
        <f t="shared" si="2"/>
        <v>6000</v>
      </c>
      <c r="J97" s="115" t="s">
        <v>96</v>
      </c>
      <c r="K97" s="229"/>
    </row>
    <row r="98" spans="1:13" s="123" customFormat="1" ht="30" customHeight="1">
      <c r="A98" s="243" t="s">
        <v>30</v>
      </c>
      <c r="B98" s="171" t="s">
        <v>36</v>
      </c>
      <c r="C98" s="169" t="s">
        <v>271</v>
      </c>
      <c r="D98" s="78" t="s">
        <v>407</v>
      </c>
      <c r="E98" s="41" t="s">
        <v>35</v>
      </c>
      <c r="F98" s="168" t="s">
        <v>201</v>
      </c>
      <c r="G98" s="115">
        <v>1000</v>
      </c>
      <c r="H98" s="115">
        <v>2</v>
      </c>
      <c r="I98" s="121">
        <f t="shared" si="2"/>
        <v>2000</v>
      </c>
      <c r="J98" s="115" t="s">
        <v>96</v>
      </c>
      <c r="K98" s="229"/>
    </row>
    <row r="99" spans="1:13" s="123" customFormat="1" ht="30" customHeight="1">
      <c r="A99" s="243" t="s">
        <v>30</v>
      </c>
      <c r="B99" s="171" t="s">
        <v>36</v>
      </c>
      <c r="C99" s="173" t="s">
        <v>319</v>
      </c>
      <c r="D99" s="78" t="s">
        <v>272</v>
      </c>
      <c r="E99" s="41" t="s">
        <v>35</v>
      </c>
      <c r="F99" s="168" t="s">
        <v>201</v>
      </c>
      <c r="G99" s="115">
        <v>800</v>
      </c>
      <c r="H99" s="115">
        <v>4</v>
      </c>
      <c r="I99" s="122">
        <f t="shared" si="2"/>
        <v>3200</v>
      </c>
      <c r="J99" s="115" t="s">
        <v>96</v>
      </c>
      <c r="K99" s="229"/>
    </row>
    <row r="100" spans="1:13" s="123" customFormat="1" ht="30" customHeight="1">
      <c r="A100" s="243" t="s">
        <v>30</v>
      </c>
      <c r="B100" s="171" t="s">
        <v>36</v>
      </c>
      <c r="C100" s="173" t="s">
        <v>273</v>
      </c>
      <c r="D100" s="78" t="s">
        <v>277</v>
      </c>
      <c r="E100" s="41" t="s">
        <v>35</v>
      </c>
      <c r="F100" s="168" t="s">
        <v>311</v>
      </c>
      <c r="G100" s="115">
        <v>500</v>
      </c>
      <c r="H100" s="115">
        <v>4</v>
      </c>
      <c r="I100" s="122">
        <f t="shared" si="2"/>
        <v>2000</v>
      </c>
      <c r="J100" s="115" t="s">
        <v>96</v>
      </c>
      <c r="K100" s="229"/>
    </row>
    <row r="101" spans="1:13" s="123" customFormat="1" ht="30" customHeight="1">
      <c r="A101" s="243" t="s">
        <v>30</v>
      </c>
      <c r="B101" s="171" t="s">
        <v>36</v>
      </c>
      <c r="C101" s="173" t="s">
        <v>408</v>
      </c>
      <c r="D101" s="78" t="s">
        <v>274</v>
      </c>
      <c r="E101" s="41" t="s">
        <v>35</v>
      </c>
      <c r="F101" s="168" t="s">
        <v>309</v>
      </c>
      <c r="G101" s="115">
        <v>600</v>
      </c>
      <c r="H101" s="115">
        <v>4</v>
      </c>
      <c r="I101" s="122">
        <f t="shared" si="2"/>
        <v>2400</v>
      </c>
      <c r="J101" s="115" t="s">
        <v>96</v>
      </c>
      <c r="K101" s="229"/>
    </row>
    <row r="102" spans="1:13" s="123" customFormat="1" ht="30" customHeight="1">
      <c r="A102" s="243" t="s">
        <v>30</v>
      </c>
      <c r="B102" s="171" t="s">
        <v>36</v>
      </c>
      <c r="C102" s="173" t="s">
        <v>409</v>
      </c>
      <c r="D102" s="78" t="s">
        <v>410</v>
      </c>
      <c r="E102" s="41" t="s">
        <v>35</v>
      </c>
      <c r="F102" s="168" t="s">
        <v>309</v>
      </c>
      <c r="G102" s="115">
        <v>1000</v>
      </c>
      <c r="H102" s="115">
        <v>2</v>
      </c>
      <c r="I102" s="122">
        <f t="shared" si="2"/>
        <v>2000</v>
      </c>
      <c r="J102" s="115" t="s">
        <v>96</v>
      </c>
      <c r="K102" s="72"/>
    </row>
    <row r="103" spans="1:13" s="123" customFormat="1" ht="30" customHeight="1">
      <c r="A103" s="243" t="s">
        <v>30</v>
      </c>
      <c r="B103" s="171" t="s">
        <v>36</v>
      </c>
      <c r="C103" s="173" t="s">
        <v>275</v>
      </c>
      <c r="D103" s="323" t="s">
        <v>276</v>
      </c>
      <c r="E103" s="41" t="s">
        <v>35</v>
      </c>
      <c r="F103" s="168" t="s">
        <v>309</v>
      </c>
      <c r="G103" s="115">
        <v>500</v>
      </c>
      <c r="H103" s="115">
        <v>5</v>
      </c>
      <c r="I103" s="122">
        <f t="shared" si="2"/>
        <v>2500</v>
      </c>
      <c r="J103" s="115" t="s">
        <v>96</v>
      </c>
      <c r="K103" s="229"/>
    </row>
    <row r="104" spans="1:13" s="89" customFormat="1" ht="22.5" customHeight="1">
      <c r="A104" s="243" t="s">
        <v>30</v>
      </c>
      <c r="B104" s="171" t="s">
        <v>411</v>
      </c>
      <c r="C104" s="250" t="s">
        <v>412</v>
      </c>
      <c r="D104" s="322" t="s">
        <v>503</v>
      </c>
      <c r="E104" s="41" t="s">
        <v>35</v>
      </c>
      <c r="F104" s="168" t="s">
        <v>413</v>
      </c>
      <c r="G104" s="115">
        <v>800</v>
      </c>
      <c r="H104" s="115">
        <v>12</v>
      </c>
      <c r="I104" s="159">
        <f t="shared" si="2"/>
        <v>9600</v>
      </c>
      <c r="J104" s="115" t="s">
        <v>96</v>
      </c>
      <c r="K104" s="228"/>
    </row>
    <row r="105" spans="1:13" s="267" customFormat="1" ht="30" customHeight="1">
      <c r="A105" s="293" t="s">
        <v>30</v>
      </c>
      <c r="B105" s="294" t="s">
        <v>36</v>
      </c>
      <c r="C105" s="295" t="s">
        <v>263</v>
      </c>
      <c r="D105" s="317" t="s">
        <v>450</v>
      </c>
      <c r="E105" s="32" t="s">
        <v>32</v>
      </c>
      <c r="F105" s="296" t="s">
        <v>261</v>
      </c>
      <c r="G105" s="115">
        <v>600</v>
      </c>
      <c r="H105" s="115">
        <v>150</v>
      </c>
      <c r="I105" s="289">
        <f t="shared" si="2"/>
        <v>90000</v>
      </c>
      <c r="J105" s="115" t="s">
        <v>96</v>
      </c>
      <c r="K105" s="228"/>
      <c r="L105" s="267">
        <f>H105*400</f>
        <v>60000</v>
      </c>
    </row>
    <row r="106" spans="1:13" s="262" customFormat="1" ht="30" customHeight="1">
      <c r="A106" s="293" t="s">
        <v>30</v>
      </c>
      <c r="B106" s="294" t="s">
        <v>36</v>
      </c>
      <c r="C106" s="295" t="s">
        <v>264</v>
      </c>
      <c r="D106" s="317" t="s">
        <v>401</v>
      </c>
      <c r="E106" s="32" t="s">
        <v>32</v>
      </c>
      <c r="F106" s="296" t="s">
        <v>309</v>
      </c>
      <c r="G106" s="115">
        <v>1000</v>
      </c>
      <c r="H106" s="115">
        <v>6</v>
      </c>
      <c r="I106" s="289">
        <f t="shared" si="2"/>
        <v>6000</v>
      </c>
      <c r="J106" s="115" t="s">
        <v>96</v>
      </c>
      <c r="K106" s="228"/>
    </row>
    <row r="107" spans="1:13" s="267" customFormat="1" ht="30" customHeight="1">
      <c r="A107" s="293" t="s">
        <v>30</v>
      </c>
      <c r="B107" s="294" t="s">
        <v>36</v>
      </c>
      <c r="C107" s="321" t="s">
        <v>533</v>
      </c>
      <c r="D107" s="317" t="s">
        <v>402</v>
      </c>
      <c r="E107" s="32" t="s">
        <v>32</v>
      </c>
      <c r="F107" s="296" t="s">
        <v>261</v>
      </c>
      <c r="G107" s="115">
        <v>500</v>
      </c>
      <c r="H107" s="115">
        <v>100</v>
      </c>
      <c r="I107" s="289">
        <f t="shared" si="2"/>
        <v>50000</v>
      </c>
      <c r="J107" s="115" t="s">
        <v>96</v>
      </c>
      <c r="K107" s="228"/>
      <c r="L107" s="267">
        <f>H107*350</f>
        <v>35000</v>
      </c>
      <c r="M107" s="267">
        <f>68*350</f>
        <v>23800</v>
      </c>
    </row>
    <row r="108" spans="1:13" s="262" customFormat="1" ht="30" customHeight="1">
      <c r="A108" s="293" t="s">
        <v>30</v>
      </c>
      <c r="B108" s="294" t="s">
        <v>36</v>
      </c>
      <c r="C108" s="295" t="s">
        <v>403</v>
      </c>
      <c r="D108" s="317" t="s">
        <v>401</v>
      </c>
      <c r="E108" s="32" t="s">
        <v>32</v>
      </c>
      <c r="F108" s="296" t="s">
        <v>309</v>
      </c>
      <c r="G108" s="115">
        <v>1000</v>
      </c>
      <c r="H108" s="115">
        <v>4</v>
      </c>
      <c r="I108" s="289">
        <f t="shared" si="2"/>
        <v>4000</v>
      </c>
      <c r="J108" s="115" t="s">
        <v>96</v>
      </c>
      <c r="K108" s="228"/>
    </row>
    <row r="109" spans="1:13" s="262" customFormat="1" ht="29.1" customHeight="1">
      <c r="A109" s="298" t="s">
        <v>30</v>
      </c>
      <c r="B109" s="294" t="s">
        <v>36</v>
      </c>
      <c r="C109" s="295" t="s">
        <v>315</v>
      </c>
      <c r="D109" s="322" t="s">
        <v>404</v>
      </c>
      <c r="E109" s="32" t="s">
        <v>32</v>
      </c>
      <c r="F109" s="296" t="s">
        <v>309</v>
      </c>
      <c r="G109" s="115">
        <v>30000</v>
      </c>
      <c r="H109" s="115">
        <v>1</v>
      </c>
      <c r="I109" s="289">
        <f t="shared" si="2"/>
        <v>30000</v>
      </c>
      <c r="J109" s="115" t="s">
        <v>96</v>
      </c>
      <c r="K109" s="228"/>
    </row>
    <row r="110" spans="1:13" s="262" customFormat="1" ht="30" customHeight="1">
      <c r="A110" s="298" t="s">
        <v>30</v>
      </c>
      <c r="B110" s="288" t="s">
        <v>36</v>
      </c>
      <c r="C110" s="47" t="s">
        <v>128</v>
      </c>
      <c r="D110" s="317" t="s">
        <v>265</v>
      </c>
      <c r="E110" s="32" t="s">
        <v>32</v>
      </c>
      <c r="F110" s="300" t="s">
        <v>308</v>
      </c>
      <c r="G110" s="115">
        <v>10000</v>
      </c>
      <c r="H110" s="115">
        <v>1</v>
      </c>
      <c r="I110" s="289">
        <f t="shared" ref="I110:I141" si="3">G110*H110</f>
        <v>10000</v>
      </c>
      <c r="J110" s="115" t="s">
        <v>96</v>
      </c>
      <c r="K110" s="228"/>
    </row>
    <row r="111" spans="1:13" s="262" customFormat="1" ht="30" customHeight="1">
      <c r="A111" s="298" t="s">
        <v>30</v>
      </c>
      <c r="B111" s="294" t="s">
        <v>36</v>
      </c>
      <c r="C111" s="301" t="s">
        <v>267</v>
      </c>
      <c r="D111" s="317" t="s">
        <v>266</v>
      </c>
      <c r="E111" s="32" t="s">
        <v>32</v>
      </c>
      <c r="F111" s="296" t="s">
        <v>201</v>
      </c>
      <c r="G111" s="115">
        <v>2000</v>
      </c>
      <c r="H111" s="115">
        <v>2</v>
      </c>
      <c r="I111" s="289">
        <f t="shared" si="3"/>
        <v>4000</v>
      </c>
      <c r="J111" s="115" t="s">
        <v>96</v>
      </c>
      <c r="K111" s="228"/>
    </row>
    <row r="112" spans="1:13" s="262" customFormat="1" ht="30" customHeight="1">
      <c r="A112" s="298" t="s">
        <v>30</v>
      </c>
      <c r="B112" s="294" t="s">
        <v>36</v>
      </c>
      <c r="C112" s="301" t="s">
        <v>310</v>
      </c>
      <c r="D112" s="317" t="s">
        <v>270</v>
      </c>
      <c r="E112" s="32" t="s">
        <v>32</v>
      </c>
      <c r="F112" s="296" t="s">
        <v>201</v>
      </c>
      <c r="G112" s="115">
        <v>1000</v>
      </c>
      <c r="H112" s="115">
        <v>3</v>
      </c>
      <c r="I112" s="297">
        <f t="shared" si="3"/>
        <v>3000</v>
      </c>
      <c r="J112" s="115" t="s">
        <v>96</v>
      </c>
      <c r="K112" s="228"/>
    </row>
    <row r="113" spans="1:11" s="262" customFormat="1" ht="30" customHeight="1">
      <c r="A113" s="298" t="s">
        <v>30</v>
      </c>
      <c r="B113" s="294" t="s">
        <v>36</v>
      </c>
      <c r="C113" s="301" t="s">
        <v>405</v>
      </c>
      <c r="D113" s="317" t="s">
        <v>406</v>
      </c>
      <c r="E113" s="32" t="s">
        <v>32</v>
      </c>
      <c r="F113" s="296" t="s">
        <v>201</v>
      </c>
      <c r="G113" s="115">
        <v>3000</v>
      </c>
      <c r="H113" s="115">
        <v>2</v>
      </c>
      <c r="I113" s="297">
        <f t="shared" si="3"/>
        <v>6000</v>
      </c>
      <c r="J113" s="115" t="s">
        <v>96</v>
      </c>
      <c r="K113" s="228"/>
    </row>
    <row r="114" spans="1:11" s="262" customFormat="1" ht="30" customHeight="1">
      <c r="A114" s="298" t="s">
        <v>30</v>
      </c>
      <c r="B114" s="294" t="s">
        <v>36</v>
      </c>
      <c r="C114" s="295" t="s">
        <v>271</v>
      </c>
      <c r="D114" s="317" t="s">
        <v>407</v>
      </c>
      <c r="E114" s="32" t="s">
        <v>32</v>
      </c>
      <c r="F114" s="296" t="s">
        <v>201</v>
      </c>
      <c r="G114" s="115">
        <v>1000</v>
      </c>
      <c r="H114" s="115">
        <v>2</v>
      </c>
      <c r="I114" s="297">
        <f t="shared" si="3"/>
        <v>2000</v>
      </c>
      <c r="J114" s="115" t="s">
        <v>96</v>
      </c>
      <c r="K114" s="228"/>
    </row>
    <row r="115" spans="1:11" s="262" customFormat="1" ht="30" customHeight="1">
      <c r="A115" s="298" t="s">
        <v>30</v>
      </c>
      <c r="B115" s="294" t="s">
        <v>36</v>
      </c>
      <c r="C115" s="302" t="s">
        <v>319</v>
      </c>
      <c r="D115" s="317" t="s">
        <v>272</v>
      </c>
      <c r="E115" s="32" t="s">
        <v>32</v>
      </c>
      <c r="F115" s="296" t="s">
        <v>201</v>
      </c>
      <c r="G115" s="115">
        <v>800</v>
      </c>
      <c r="H115" s="115">
        <v>4</v>
      </c>
      <c r="I115" s="289">
        <f t="shared" si="3"/>
        <v>3200</v>
      </c>
      <c r="J115" s="115" t="s">
        <v>96</v>
      </c>
      <c r="K115" s="228"/>
    </row>
    <row r="116" spans="1:11" s="262" customFormat="1" ht="30" customHeight="1">
      <c r="A116" s="298" t="s">
        <v>30</v>
      </c>
      <c r="B116" s="294" t="s">
        <v>36</v>
      </c>
      <c r="C116" s="302" t="s">
        <v>273</v>
      </c>
      <c r="D116" s="317" t="s">
        <v>277</v>
      </c>
      <c r="E116" s="32" t="s">
        <v>32</v>
      </c>
      <c r="F116" s="296" t="s">
        <v>311</v>
      </c>
      <c r="G116" s="115">
        <v>500</v>
      </c>
      <c r="H116" s="115">
        <v>4</v>
      </c>
      <c r="I116" s="289">
        <f t="shared" si="3"/>
        <v>2000</v>
      </c>
      <c r="J116" s="115" t="s">
        <v>96</v>
      </c>
      <c r="K116" s="228"/>
    </row>
    <row r="117" spans="1:11" s="262" customFormat="1" ht="30" customHeight="1">
      <c r="A117" s="298" t="s">
        <v>30</v>
      </c>
      <c r="B117" s="294" t="s">
        <v>36</v>
      </c>
      <c r="C117" s="302" t="s">
        <v>408</v>
      </c>
      <c r="D117" s="317" t="s">
        <v>274</v>
      </c>
      <c r="E117" s="32" t="s">
        <v>32</v>
      </c>
      <c r="F117" s="296" t="s">
        <v>309</v>
      </c>
      <c r="G117" s="115">
        <v>600</v>
      </c>
      <c r="H117" s="115">
        <v>4</v>
      </c>
      <c r="I117" s="289">
        <f t="shared" si="3"/>
        <v>2400</v>
      </c>
      <c r="J117" s="115" t="s">
        <v>96</v>
      </c>
      <c r="K117" s="228"/>
    </row>
    <row r="118" spans="1:11" s="123" customFormat="1" ht="30" customHeight="1">
      <c r="A118" s="243" t="s">
        <v>30</v>
      </c>
      <c r="B118" s="171" t="s">
        <v>38</v>
      </c>
      <c r="C118" s="166" t="s">
        <v>129</v>
      </c>
      <c r="D118" s="324" t="s">
        <v>278</v>
      </c>
      <c r="E118" s="41" t="s">
        <v>35</v>
      </c>
      <c r="F118" s="168" t="s">
        <v>200</v>
      </c>
      <c r="G118" s="115">
        <v>1200</v>
      </c>
      <c r="H118" s="115">
        <v>8</v>
      </c>
      <c r="I118" s="122">
        <f t="shared" si="3"/>
        <v>9600</v>
      </c>
      <c r="J118" s="115" t="s">
        <v>96</v>
      </c>
      <c r="K118" s="229"/>
    </row>
    <row r="119" spans="1:11" s="123" customFormat="1" ht="30" customHeight="1">
      <c r="A119" s="243" t="s">
        <v>30</v>
      </c>
      <c r="B119" s="171" t="s">
        <v>38</v>
      </c>
      <c r="C119" s="166" t="s">
        <v>280</v>
      </c>
      <c r="D119" s="324" t="s">
        <v>279</v>
      </c>
      <c r="E119" s="41" t="s">
        <v>35</v>
      </c>
      <c r="F119" s="168" t="s">
        <v>200</v>
      </c>
      <c r="G119" s="115">
        <v>1200</v>
      </c>
      <c r="H119" s="115">
        <v>6</v>
      </c>
      <c r="I119" s="121">
        <f t="shared" si="3"/>
        <v>7200</v>
      </c>
      <c r="J119" s="115" t="s">
        <v>96</v>
      </c>
      <c r="K119" s="229"/>
    </row>
    <row r="120" spans="1:11" s="262" customFormat="1" ht="23.1" customHeight="1">
      <c r="A120" s="243" t="s">
        <v>30</v>
      </c>
      <c r="B120" s="171" t="s">
        <v>38</v>
      </c>
      <c r="C120" s="268" t="s">
        <v>415</v>
      </c>
      <c r="D120" s="325" t="s">
        <v>414</v>
      </c>
      <c r="E120" s="41" t="s">
        <v>35</v>
      </c>
      <c r="F120" s="168" t="s">
        <v>200</v>
      </c>
      <c r="G120" s="115">
        <v>1200</v>
      </c>
      <c r="H120" s="115">
        <v>4</v>
      </c>
      <c r="I120" s="121">
        <f t="shared" si="3"/>
        <v>4800</v>
      </c>
      <c r="J120" s="115" t="s">
        <v>96</v>
      </c>
      <c r="K120" s="229"/>
    </row>
    <row r="121" spans="1:11" s="123" customFormat="1" ht="30" customHeight="1">
      <c r="A121" s="243" t="s">
        <v>30</v>
      </c>
      <c r="B121" s="171" t="s">
        <v>38</v>
      </c>
      <c r="C121" s="166" t="s">
        <v>130</v>
      </c>
      <c r="D121" s="324" t="s">
        <v>281</v>
      </c>
      <c r="E121" s="41" t="s">
        <v>35</v>
      </c>
      <c r="F121" s="168" t="s">
        <v>200</v>
      </c>
      <c r="G121" s="115">
        <v>800</v>
      </c>
      <c r="H121" s="270">
        <v>4</v>
      </c>
      <c r="I121" s="121">
        <f t="shared" si="3"/>
        <v>3200</v>
      </c>
      <c r="J121" s="115" t="s">
        <v>96</v>
      </c>
      <c r="K121" s="229"/>
    </row>
    <row r="122" spans="1:11" s="123" customFormat="1" ht="30" customHeight="1">
      <c r="A122" s="243" t="s">
        <v>30</v>
      </c>
      <c r="B122" s="171" t="s">
        <v>38</v>
      </c>
      <c r="C122" s="166" t="s">
        <v>131</v>
      </c>
      <c r="D122" s="324" t="s">
        <v>288</v>
      </c>
      <c r="E122" s="41" t="s">
        <v>35</v>
      </c>
      <c r="F122" s="168" t="s">
        <v>309</v>
      </c>
      <c r="G122" s="115">
        <v>1000</v>
      </c>
      <c r="H122" s="270">
        <v>6</v>
      </c>
      <c r="I122" s="121">
        <f t="shared" si="3"/>
        <v>6000</v>
      </c>
      <c r="J122" s="115" t="s">
        <v>96</v>
      </c>
      <c r="K122" s="229"/>
    </row>
    <row r="123" spans="1:11" s="277" customFormat="1" ht="30" customHeight="1">
      <c r="A123" s="271" t="s">
        <v>30</v>
      </c>
      <c r="B123" s="272" t="s">
        <v>38</v>
      </c>
      <c r="C123" s="273" t="s">
        <v>132</v>
      </c>
      <c r="D123" s="274" t="s">
        <v>312</v>
      </c>
      <c r="E123" s="32" t="s">
        <v>35</v>
      </c>
      <c r="F123" s="275" t="s">
        <v>309</v>
      </c>
      <c r="G123" s="270">
        <v>4500</v>
      </c>
      <c r="H123" s="270">
        <v>1</v>
      </c>
      <c r="I123" s="276">
        <f t="shared" si="3"/>
        <v>4500</v>
      </c>
      <c r="J123" s="115" t="s">
        <v>96</v>
      </c>
      <c r="K123" s="229"/>
    </row>
    <row r="124" spans="1:11" s="123" customFormat="1" ht="30" customHeight="1">
      <c r="A124" s="243" t="s">
        <v>30</v>
      </c>
      <c r="B124" s="171" t="s">
        <v>38</v>
      </c>
      <c r="C124" s="166" t="s">
        <v>326</v>
      </c>
      <c r="D124" s="122" t="s">
        <v>282</v>
      </c>
      <c r="E124" s="41" t="s">
        <v>35</v>
      </c>
      <c r="F124" s="168" t="s">
        <v>308</v>
      </c>
      <c r="G124" s="115">
        <v>400</v>
      </c>
      <c r="H124" s="115">
        <v>6</v>
      </c>
      <c r="I124" s="121">
        <f t="shared" si="3"/>
        <v>2400</v>
      </c>
      <c r="J124" s="115" t="s">
        <v>96</v>
      </c>
      <c r="K124" s="229"/>
    </row>
    <row r="125" spans="1:11" s="123" customFormat="1" ht="30" customHeight="1">
      <c r="A125" s="243" t="s">
        <v>30</v>
      </c>
      <c r="B125" s="171" t="s">
        <v>38</v>
      </c>
      <c r="C125" s="166" t="s">
        <v>133</v>
      </c>
      <c r="D125" s="122" t="s">
        <v>313</v>
      </c>
      <c r="E125" s="41" t="s">
        <v>35</v>
      </c>
      <c r="F125" s="168" t="s">
        <v>201</v>
      </c>
      <c r="G125" s="115">
        <v>200</v>
      </c>
      <c r="H125" s="115">
        <v>8</v>
      </c>
      <c r="I125" s="121">
        <f t="shared" si="3"/>
        <v>1600</v>
      </c>
      <c r="J125" s="115" t="s">
        <v>96</v>
      </c>
      <c r="K125" s="229"/>
    </row>
    <row r="126" spans="1:11" s="123" customFormat="1" ht="30" customHeight="1">
      <c r="A126" s="243" t="s">
        <v>30</v>
      </c>
      <c r="B126" s="171" t="s">
        <v>38</v>
      </c>
      <c r="C126" s="166" t="s">
        <v>134</v>
      </c>
      <c r="D126" s="122" t="s">
        <v>289</v>
      </c>
      <c r="E126" s="41" t="s">
        <v>35</v>
      </c>
      <c r="F126" s="168" t="s">
        <v>201</v>
      </c>
      <c r="G126" s="115">
        <v>200</v>
      </c>
      <c r="H126" s="115">
        <v>8</v>
      </c>
      <c r="I126" s="121">
        <f t="shared" si="3"/>
        <v>1600</v>
      </c>
      <c r="J126" s="115" t="s">
        <v>96</v>
      </c>
      <c r="K126" s="229"/>
    </row>
    <row r="127" spans="1:11" s="123" customFormat="1" ht="30" customHeight="1">
      <c r="A127" s="243" t="s">
        <v>30</v>
      </c>
      <c r="B127" s="171" t="s">
        <v>38</v>
      </c>
      <c r="C127" s="166" t="s">
        <v>283</v>
      </c>
      <c r="D127" s="122" t="s">
        <v>290</v>
      </c>
      <c r="E127" s="41" t="s">
        <v>35</v>
      </c>
      <c r="F127" s="168" t="s">
        <v>308</v>
      </c>
      <c r="G127" s="115">
        <v>700</v>
      </c>
      <c r="H127" s="115">
        <v>2</v>
      </c>
      <c r="I127" s="121">
        <f t="shared" si="3"/>
        <v>1400</v>
      </c>
      <c r="J127" s="115" t="s">
        <v>96</v>
      </c>
      <c r="K127" s="229"/>
    </row>
    <row r="128" spans="1:11" s="123" customFormat="1" ht="30" customHeight="1">
      <c r="A128" s="243" t="s">
        <v>30</v>
      </c>
      <c r="B128" s="171" t="s">
        <v>38</v>
      </c>
      <c r="C128" s="166" t="s">
        <v>135</v>
      </c>
      <c r="D128" s="122" t="s">
        <v>284</v>
      </c>
      <c r="E128" s="41" t="s">
        <v>35</v>
      </c>
      <c r="F128" s="168" t="s">
        <v>311</v>
      </c>
      <c r="G128" s="115">
        <v>1500</v>
      </c>
      <c r="H128" s="115">
        <v>1</v>
      </c>
      <c r="I128" s="121">
        <f t="shared" si="3"/>
        <v>1500</v>
      </c>
      <c r="J128" s="115" t="s">
        <v>96</v>
      </c>
      <c r="K128" s="229"/>
    </row>
    <row r="129" spans="1:11" s="123" customFormat="1" ht="30" customHeight="1">
      <c r="A129" s="243" t="s">
        <v>30</v>
      </c>
      <c r="B129" s="171" t="s">
        <v>38</v>
      </c>
      <c r="C129" s="166" t="s">
        <v>136</v>
      </c>
      <c r="D129" s="122" t="s">
        <v>285</v>
      </c>
      <c r="E129" s="41" t="s">
        <v>35</v>
      </c>
      <c r="F129" s="168" t="s">
        <v>201</v>
      </c>
      <c r="G129" s="115">
        <v>150</v>
      </c>
      <c r="H129" s="115">
        <v>8</v>
      </c>
      <c r="I129" s="121">
        <f t="shared" si="3"/>
        <v>1200</v>
      </c>
      <c r="J129" s="115" t="s">
        <v>96</v>
      </c>
      <c r="K129" s="229"/>
    </row>
    <row r="130" spans="1:11" s="123" customFormat="1" ht="30" customHeight="1">
      <c r="A130" s="243" t="s">
        <v>30</v>
      </c>
      <c r="B130" s="171" t="s">
        <v>38</v>
      </c>
      <c r="C130" s="166" t="s">
        <v>137</v>
      </c>
      <c r="D130" s="122" t="s">
        <v>286</v>
      </c>
      <c r="E130" s="41" t="s">
        <v>35</v>
      </c>
      <c r="F130" s="168" t="s">
        <v>311</v>
      </c>
      <c r="G130" s="115">
        <v>1500</v>
      </c>
      <c r="H130" s="115">
        <v>1</v>
      </c>
      <c r="I130" s="121">
        <f t="shared" si="3"/>
        <v>1500</v>
      </c>
      <c r="J130" s="115" t="s">
        <v>96</v>
      </c>
      <c r="K130" s="229"/>
    </row>
    <row r="131" spans="1:11" s="123" customFormat="1" ht="30" customHeight="1">
      <c r="A131" s="243" t="s">
        <v>30</v>
      </c>
      <c r="B131" s="171" t="s">
        <v>38</v>
      </c>
      <c r="C131" s="166" t="s">
        <v>138</v>
      </c>
      <c r="D131" s="122" t="s">
        <v>287</v>
      </c>
      <c r="E131" s="41" t="s">
        <v>35</v>
      </c>
      <c r="F131" s="168" t="s">
        <v>201</v>
      </c>
      <c r="G131" s="115">
        <v>500</v>
      </c>
      <c r="H131" s="115">
        <v>6</v>
      </c>
      <c r="I131" s="121">
        <f t="shared" si="3"/>
        <v>3000</v>
      </c>
      <c r="J131" s="115" t="s">
        <v>96</v>
      </c>
      <c r="K131" s="229"/>
    </row>
    <row r="132" spans="1:11" s="123" customFormat="1" ht="30" customHeight="1">
      <c r="A132" s="243" t="s">
        <v>30</v>
      </c>
      <c r="B132" s="171" t="s">
        <v>38</v>
      </c>
      <c r="C132" s="166" t="s">
        <v>139</v>
      </c>
      <c r="D132" s="122" t="s">
        <v>291</v>
      </c>
      <c r="E132" s="41" t="s">
        <v>35</v>
      </c>
      <c r="F132" s="168" t="s">
        <v>201</v>
      </c>
      <c r="G132" s="115">
        <v>300</v>
      </c>
      <c r="H132" s="115">
        <v>4</v>
      </c>
      <c r="I132" s="121">
        <f t="shared" si="3"/>
        <v>1200</v>
      </c>
      <c r="J132" s="115" t="s">
        <v>96</v>
      </c>
      <c r="K132" s="229"/>
    </row>
    <row r="133" spans="1:11" ht="29.1" customHeight="1">
      <c r="A133" s="243" t="s">
        <v>30</v>
      </c>
      <c r="B133" s="171" t="s">
        <v>38</v>
      </c>
      <c r="C133" s="278" t="s">
        <v>416</v>
      </c>
      <c r="D133" s="279" t="s">
        <v>417</v>
      </c>
      <c r="E133" s="41" t="s">
        <v>35</v>
      </c>
      <c r="F133" s="168" t="s">
        <v>201</v>
      </c>
      <c r="G133" s="115">
        <v>500</v>
      </c>
      <c r="H133" s="115">
        <v>1</v>
      </c>
      <c r="I133" s="121">
        <f t="shared" si="3"/>
        <v>500</v>
      </c>
      <c r="J133" s="115" t="s">
        <v>96</v>
      </c>
      <c r="K133" s="229"/>
    </row>
    <row r="134" spans="1:11" s="263" customFormat="1" ht="30" customHeight="1">
      <c r="A134" s="271" t="s">
        <v>30</v>
      </c>
      <c r="B134" s="272" t="s">
        <v>38</v>
      </c>
      <c r="C134" s="273" t="s">
        <v>129</v>
      </c>
      <c r="D134" s="274" t="s">
        <v>278</v>
      </c>
      <c r="E134" s="32" t="s">
        <v>32</v>
      </c>
      <c r="F134" s="275" t="s">
        <v>200</v>
      </c>
      <c r="G134" s="270">
        <v>1200</v>
      </c>
      <c r="H134" s="270">
        <v>8</v>
      </c>
      <c r="I134" s="274">
        <f t="shared" si="3"/>
        <v>9600</v>
      </c>
      <c r="J134" s="115" t="s">
        <v>96</v>
      </c>
      <c r="K134" s="229"/>
    </row>
    <row r="135" spans="1:11" s="263" customFormat="1" ht="30" customHeight="1">
      <c r="A135" s="271" t="s">
        <v>30</v>
      </c>
      <c r="B135" s="272" t="s">
        <v>38</v>
      </c>
      <c r="C135" s="273" t="s">
        <v>280</v>
      </c>
      <c r="D135" s="274" t="s">
        <v>279</v>
      </c>
      <c r="E135" s="32" t="s">
        <v>32</v>
      </c>
      <c r="F135" s="275" t="s">
        <v>200</v>
      </c>
      <c r="G135" s="270">
        <v>1200</v>
      </c>
      <c r="H135" s="270">
        <v>6</v>
      </c>
      <c r="I135" s="276">
        <f t="shared" si="3"/>
        <v>7200</v>
      </c>
      <c r="J135" s="115" t="s">
        <v>96</v>
      </c>
      <c r="K135" s="229"/>
    </row>
    <row r="136" spans="1:11" s="262" customFormat="1" ht="23.1" customHeight="1">
      <c r="A136" s="271" t="s">
        <v>30</v>
      </c>
      <c r="B136" s="272" t="s">
        <v>38</v>
      </c>
      <c r="C136" s="268" t="s">
        <v>418</v>
      </c>
      <c r="D136" s="269" t="s">
        <v>414</v>
      </c>
      <c r="E136" s="32" t="s">
        <v>32</v>
      </c>
      <c r="F136" s="275" t="s">
        <v>200</v>
      </c>
      <c r="G136" s="270">
        <v>1200</v>
      </c>
      <c r="H136" s="270">
        <v>4</v>
      </c>
      <c r="I136" s="276">
        <f t="shared" si="3"/>
        <v>4800</v>
      </c>
      <c r="J136" s="115" t="s">
        <v>96</v>
      </c>
      <c r="K136" s="229"/>
    </row>
    <row r="137" spans="1:11" s="263" customFormat="1" ht="30" customHeight="1">
      <c r="A137" s="271" t="s">
        <v>30</v>
      </c>
      <c r="B137" s="272" t="s">
        <v>38</v>
      </c>
      <c r="C137" s="273" t="s">
        <v>130</v>
      </c>
      <c r="D137" s="274" t="s">
        <v>281</v>
      </c>
      <c r="E137" s="32" t="s">
        <v>32</v>
      </c>
      <c r="F137" s="275" t="s">
        <v>200</v>
      </c>
      <c r="G137" s="270">
        <v>800</v>
      </c>
      <c r="H137" s="270">
        <v>4</v>
      </c>
      <c r="I137" s="276">
        <f t="shared" si="3"/>
        <v>3200</v>
      </c>
      <c r="J137" s="115" t="s">
        <v>96</v>
      </c>
      <c r="K137" s="229"/>
    </row>
    <row r="138" spans="1:11" s="263" customFormat="1" ht="30" customHeight="1">
      <c r="A138" s="271" t="s">
        <v>30</v>
      </c>
      <c r="B138" s="272" t="s">
        <v>38</v>
      </c>
      <c r="C138" s="273" t="s">
        <v>131</v>
      </c>
      <c r="D138" s="274" t="s">
        <v>288</v>
      </c>
      <c r="E138" s="32" t="s">
        <v>32</v>
      </c>
      <c r="F138" s="275" t="s">
        <v>309</v>
      </c>
      <c r="G138" s="270">
        <v>1000</v>
      </c>
      <c r="H138" s="270">
        <v>6</v>
      </c>
      <c r="I138" s="276">
        <f t="shared" si="3"/>
        <v>6000</v>
      </c>
      <c r="J138" s="115" t="s">
        <v>96</v>
      </c>
      <c r="K138" s="229"/>
    </row>
    <row r="139" spans="1:11" s="263" customFormat="1" ht="30" customHeight="1">
      <c r="A139" s="271" t="s">
        <v>30</v>
      </c>
      <c r="B139" s="272" t="s">
        <v>38</v>
      </c>
      <c r="C139" s="273" t="s">
        <v>132</v>
      </c>
      <c r="D139" s="274" t="s">
        <v>312</v>
      </c>
      <c r="E139" s="32" t="s">
        <v>32</v>
      </c>
      <c r="F139" s="275" t="s">
        <v>309</v>
      </c>
      <c r="G139" s="270">
        <v>4500</v>
      </c>
      <c r="H139" s="270">
        <v>1</v>
      </c>
      <c r="I139" s="276">
        <f t="shared" si="3"/>
        <v>4500</v>
      </c>
      <c r="J139" s="115" t="s">
        <v>96</v>
      </c>
      <c r="K139" s="229"/>
    </row>
    <row r="140" spans="1:11" s="263" customFormat="1" ht="30" customHeight="1">
      <c r="A140" s="271" t="s">
        <v>30</v>
      </c>
      <c r="B140" s="272" t="s">
        <v>38</v>
      </c>
      <c r="C140" s="273" t="s">
        <v>467</v>
      </c>
      <c r="D140" s="274" t="s">
        <v>282</v>
      </c>
      <c r="E140" s="32" t="s">
        <v>32</v>
      </c>
      <c r="F140" s="275" t="s">
        <v>308</v>
      </c>
      <c r="G140" s="270">
        <v>400</v>
      </c>
      <c r="H140" s="270">
        <v>6</v>
      </c>
      <c r="I140" s="276">
        <f t="shared" si="3"/>
        <v>2400</v>
      </c>
      <c r="J140" s="115" t="s">
        <v>96</v>
      </c>
      <c r="K140" s="229"/>
    </row>
    <row r="141" spans="1:11" s="263" customFormat="1" ht="30" customHeight="1">
      <c r="A141" s="271" t="s">
        <v>30</v>
      </c>
      <c r="B141" s="272" t="s">
        <v>38</v>
      </c>
      <c r="C141" s="273" t="s">
        <v>133</v>
      </c>
      <c r="D141" s="274" t="s">
        <v>313</v>
      </c>
      <c r="E141" s="32" t="s">
        <v>32</v>
      </c>
      <c r="F141" s="275" t="s">
        <v>201</v>
      </c>
      <c r="G141" s="270">
        <v>200</v>
      </c>
      <c r="H141" s="270">
        <v>8</v>
      </c>
      <c r="I141" s="276">
        <f t="shared" si="3"/>
        <v>1600</v>
      </c>
      <c r="J141" s="115" t="s">
        <v>96</v>
      </c>
      <c r="K141" s="229"/>
    </row>
    <row r="142" spans="1:11" s="263" customFormat="1" ht="30" customHeight="1">
      <c r="A142" s="271" t="s">
        <v>30</v>
      </c>
      <c r="B142" s="272" t="s">
        <v>38</v>
      </c>
      <c r="C142" s="273" t="s">
        <v>135</v>
      </c>
      <c r="D142" s="274" t="s">
        <v>284</v>
      </c>
      <c r="E142" s="32" t="s">
        <v>32</v>
      </c>
      <c r="F142" s="275" t="s">
        <v>311</v>
      </c>
      <c r="G142" s="270">
        <v>1500</v>
      </c>
      <c r="H142" s="270">
        <v>1</v>
      </c>
      <c r="I142" s="276">
        <f t="shared" ref="I142:I173" si="4">G142*H142</f>
        <v>1500</v>
      </c>
      <c r="J142" s="115" t="s">
        <v>96</v>
      </c>
      <c r="K142" s="229"/>
    </row>
    <row r="143" spans="1:11" s="263" customFormat="1" ht="30" customHeight="1">
      <c r="A143" s="271" t="s">
        <v>30</v>
      </c>
      <c r="B143" s="272" t="s">
        <v>38</v>
      </c>
      <c r="C143" s="273" t="s">
        <v>136</v>
      </c>
      <c r="D143" s="274" t="s">
        <v>285</v>
      </c>
      <c r="E143" s="32" t="s">
        <v>32</v>
      </c>
      <c r="F143" s="275" t="s">
        <v>201</v>
      </c>
      <c r="G143" s="270">
        <v>150</v>
      </c>
      <c r="H143" s="270">
        <v>8</v>
      </c>
      <c r="I143" s="276">
        <f t="shared" si="4"/>
        <v>1200</v>
      </c>
      <c r="J143" s="115" t="s">
        <v>96</v>
      </c>
      <c r="K143" s="229"/>
    </row>
    <row r="144" spans="1:11" s="263" customFormat="1" ht="30" customHeight="1">
      <c r="A144" s="271" t="s">
        <v>30</v>
      </c>
      <c r="B144" s="272" t="s">
        <v>38</v>
      </c>
      <c r="C144" s="273" t="s">
        <v>137</v>
      </c>
      <c r="D144" s="274" t="s">
        <v>286</v>
      </c>
      <c r="E144" s="32" t="s">
        <v>32</v>
      </c>
      <c r="F144" s="275" t="s">
        <v>311</v>
      </c>
      <c r="G144" s="270">
        <v>1500</v>
      </c>
      <c r="H144" s="270">
        <v>1</v>
      </c>
      <c r="I144" s="276">
        <f t="shared" si="4"/>
        <v>1500</v>
      </c>
      <c r="J144" s="115" t="s">
        <v>96</v>
      </c>
      <c r="K144" s="229"/>
    </row>
    <row r="145" spans="1:11" s="263" customFormat="1" ht="30" customHeight="1">
      <c r="A145" s="271" t="s">
        <v>30</v>
      </c>
      <c r="B145" s="272" t="s">
        <v>38</v>
      </c>
      <c r="C145" s="273" t="s">
        <v>138</v>
      </c>
      <c r="D145" s="274" t="s">
        <v>287</v>
      </c>
      <c r="E145" s="32" t="s">
        <v>32</v>
      </c>
      <c r="F145" s="275" t="s">
        <v>201</v>
      </c>
      <c r="G145" s="270">
        <v>500</v>
      </c>
      <c r="H145" s="270">
        <v>6</v>
      </c>
      <c r="I145" s="276">
        <f t="shared" si="4"/>
        <v>3000</v>
      </c>
      <c r="J145" s="115" t="s">
        <v>96</v>
      </c>
      <c r="K145" s="229"/>
    </row>
    <row r="146" spans="1:11" s="263" customFormat="1" ht="30" customHeight="1">
      <c r="A146" s="271" t="s">
        <v>30</v>
      </c>
      <c r="B146" s="272" t="s">
        <v>38</v>
      </c>
      <c r="C146" s="273" t="s">
        <v>139</v>
      </c>
      <c r="D146" s="274" t="s">
        <v>291</v>
      </c>
      <c r="E146" s="32" t="s">
        <v>32</v>
      </c>
      <c r="F146" s="275" t="s">
        <v>201</v>
      </c>
      <c r="G146" s="270">
        <v>300</v>
      </c>
      <c r="H146" s="270">
        <v>4</v>
      </c>
      <c r="I146" s="276">
        <f t="shared" si="4"/>
        <v>1200</v>
      </c>
      <c r="J146" s="115" t="s">
        <v>96</v>
      </c>
      <c r="K146" s="229"/>
    </row>
    <row r="147" spans="1:11" s="123" customFormat="1" ht="30" customHeight="1">
      <c r="A147" s="281" t="s">
        <v>30</v>
      </c>
      <c r="B147" s="171" t="s">
        <v>33</v>
      </c>
      <c r="C147" s="166" t="s">
        <v>140</v>
      </c>
      <c r="D147" s="122" t="s">
        <v>292</v>
      </c>
      <c r="E147" s="41" t="s">
        <v>35</v>
      </c>
      <c r="F147" s="168" t="s">
        <v>200</v>
      </c>
      <c r="G147" s="270">
        <v>350</v>
      </c>
      <c r="H147" s="270">
        <v>28</v>
      </c>
      <c r="I147" s="121">
        <f t="shared" si="4"/>
        <v>9800</v>
      </c>
      <c r="J147" s="115" t="s">
        <v>96</v>
      </c>
      <c r="K147" s="229"/>
    </row>
    <row r="148" spans="1:11" s="123" customFormat="1" ht="30" customHeight="1">
      <c r="A148" s="243" t="s">
        <v>30</v>
      </c>
      <c r="B148" s="167" t="s">
        <v>33</v>
      </c>
      <c r="C148" s="166" t="s">
        <v>141</v>
      </c>
      <c r="D148" s="122" t="s">
        <v>293</v>
      </c>
      <c r="E148" s="41" t="s">
        <v>35</v>
      </c>
      <c r="F148" s="168" t="s">
        <v>200</v>
      </c>
      <c r="G148" s="270">
        <v>350</v>
      </c>
      <c r="H148" s="270">
        <v>35</v>
      </c>
      <c r="I148" s="121">
        <f t="shared" si="4"/>
        <v>12250</v>
      </c>
      <c r="J148" s="115" t="s">
        <v>96</v>
      </c>
      <c r="K148" s="229"/>
    </row>
    <row r="149" spans="1:11" s="123" customFormat="1" ht="30" customHeight="1">
      <c r="A149" s="243" t="s">
        <v>30</v>
      </c>
      <c r="B149" s="167" t="s">
        <v>33</v>
      </c>
      <c r="C149" s="166" t="s">
        <v>142</v>
      </c>
      <c r="D149" s="122" t="s">
        <v>320</v>
      </c>
      <c r="E149" s="41" t="s">
        <v>35</v>
      </c>
      <c r="F149" s="168" t="s">
        <v>200</v>
      </c>
      <c r="G149" s="270">
        <v>150</v>
      </c>
      <c r="H149" s="270">
        <v>40</v>
      </c>
      <c r="I149" s="121">
        <f t="shared" si="4"/>
        <v>6000</v>
      </c>
      <c r="J149" s="115" t="s">
        <v>96</v>
      </c>
      <c r="K149" s="229"/>
    </row>
    <row r="150" spans="1:11" s="123" customFormat="1" ht="30" customHeight="1">
      <c r="A150" s="243" t="s">
        <v>30</v>
      </c>
      <c r="B150" s="167" t="s">
        <v>33</v>
      </c>
      <c r="C150" s="166" t="s">
        <v>143</v>
      </c>
      <c r="D150" s="122" t="s">
        <v>262</v>
      </c>
      <c r="E150" s="41" t="s">
        <v>35</v>
      </c>
      <c r="F150" s="168" t="s">
        <v>200</v>
      </c>
      <c r="G150" s="270">
        <v>400</v>
      </c>
      <c r="H150" s="270">
        <v>30</v>
      </c>
      <c r="I150" s="121">
        <f t="shared" si="4"/>
        <v>12000</v>
      </c>
      <c r="J150" s="115" t="s">
        <v>96</v>
      </c>
      <c r="K150" s="229"/>
    </row>
    <row r="151" spans="1:11" s="123" customFormat="1" ht="30" customHeight="1">
      <c r="A151" s="243" t="s">
        <v>30</v>
      </c>
      <c r="B151" s="167" t="s">
        <v>33</v>
      </c>
      <c r="C151" s="166" t="s">
        <v>144</v>
      </c>
      <c r="D151" s="122" t="s">
        <v>294</v>
      </c>
      <c r="E151" s="41" t="s">
        <v>35</v>
      </c>
      <c r="F151" s="168" t="s">
        <v>200</v>
      </c>
      <c r="G151" s="270">
        <v>200</v>
      </c>
      <c r="H151" s="270">
        <v>8</v>
      </c>
      <c r="I151" s="121">
        <f t="shared" si="4"/>
        <v>1600</v>
      </c>
      <c r="J151" s="115" t="s">
        <v>96</v>
      </c>
      <c r="K151" s="229"/>
    </row>
    <row r="152" spans="1:11" ht="23.1" customHeight="1">
      <c r="A152" s="243" t="s">
        <v>30</v>
      </c>
      <c r="B152" s="171" t="s">
        <v>33</v>
      </c>
      <c r="C152" s="278" t="s">
        <v>419</v>
      </c>
      <c r="D152" s="279" t="s">
        <v>420</v>
      </c>
      <c r="E152" s="41" t="s">
        <v>35</v>
      </c>
      <c r="F152" s="168" t="s">
        <v>421</v>
      </c>
      <c r="G152" s="270">
        <v>10000</v>
      </c>
      <c r="H152" s="270">
        <v>1</v>
      </c>
      <c r="I152" s="121">
        <f t="shared" si="4"/>
        <v>10000</v>
      </c>
      <c r="J152" s="115" t="s">
        <v>96</v>
      </c>
      <c r="K152" s="229"/>
    </row>
    <row r="153" spans="1:11" s="123" customFormat="1" ht="30" customHeight="1">
      <c r="A153" s="243" t="s">
        <v>30</v>
      </c>
      <c r="B153" s="167" t="s">
        <v>33</v>
      </c>
      <c r="C153" s="166" t="s">
        <v>152</v>
      </c>
      <c r="D153" s="122" t="s">
        <v>295</v>
      </c>
      <c r="E153" s="41" t="s">
        <v>35</v>
      </c>
      <c r="F153" s="168" t="s">
        <v>309</v>
      </c>
      <c r="G153" s="270">
        <v>800</v>
      </c>
      <c r="H153" s="270">
        <v>2</v>
      </c>
      <c r="I153" s="121">
        <f t="shared" si="4"/>
        <v>1600</v>
      </c>
      <c r="J153" s="115" t="s">
        <v>96</v>
      </c>
      <c r="K153" s="229"/>
    </row>
    <row r="154" spans="1:11" s="123" customFormat="1" ht="30" customHeight="1">
      <c r="A154" s="243" t="s">
        <v>30</v>
      </c>
      <c r="B154" s="167" t="s">
        <v>33</v>
      </c>
      <c r="C154" s="166" t="s">
        <v>145</v>
      </c>
      <c r="D154" s="122" t="s">
        <v>296</v>
      </c>
      <c r="E154" s="41" t="s">
        <v>35</v>
      </c>
      <c r="F154" s="168" t="s">
        <v>309</v>
      </c>
      <c r="G154" s="270">
        <v>8000</v>
      </c>
      <c r="H154" s="270">
        <v>1</v>
      </c>
      <c r="I154" s="121">
        <f t="shared" si="4"/>
        <v>8000</v>
      </c>
      <c r="J154" s="115" t="s">
        <v>96</v>
      </c>
      <c r="K154" s="229"/>
    </row>
    <row r="155" spans="1:11" s="123" customFormat="1" ht="30" customHeight="1">
      <c r="A155" s="243" t="s">
        <v>30</v>
      </c>
      <c r="B155" s="167" t="s">
        <v>33</v>
      </c>
      <c r="C155" s="166" t="s">
        <v>297</v>
      </c>
      <c r="D155" s="122" t="s">
        <v>198</v>
      </c>
      <c r="E155" s="41" t="s">
        <v>35</v>
      </c>
      <c r="F155" s="168" t="s">
        <v>308</v>
      </c>
      <c r="G155" s="270">
        <v>8000</v>
      </c>
      <c r="H155" s="270">
        <v>1</v>
      </c>
      <c r="I155" s="121">
        <f t="shared" si="4"/>
        <v>8000</v>
      </c>
      <c r="J155" s="115" t="s">
        <v>96</v>
      </c>
      <c r="K155" s="229"/>
    </row>
    <row r="156" spans="1:11" s="123" customFormat="1" ht="30" customHeight="1">
      <c r="A156" s="243" t="s">
        <v>30</v>
      </c>
      <c r="B156" s="167" t="s">
        <v>33</v>
      </c>
      <c r="C156" s="166" t="s">
        <v>466</v>
      </c>
      <c r="D156" s="122" t="s">
        <v>298</v>
      </c>
      <c r="E156" s="41" t="s">
        <v>35</v>
      </c>
      <c r="F156" s="168" t="s">
        <v>309</v>
      </c>
      <c r="G156" s="270">
        <v>150</v>
      </c>
      <c r="H156" s="270">
        <v>6</v>
      </c>
      <c r="I156" s="121">
        <f t="shared" si="4"/>
        <v>900</v>
      </c>
      <c r="J156" s="115" t="s">
        <v>96</v>
      </c>
      <c r="K156" s="229"/>
    </row>
    <row r="157" spans="1:11" s="123" customFormat="1" ht="30" customHeight="1">
      <c r="A157" s="243" t="s">
        <v>30</v>
      </c>
      <c r="B157" s="167" t="s">
        <v>33</v>
      </c>
      <c r="C157" s="166" t="s">
        <v>299</v>
      </c>
      <c r="D157" s="74" t="s">
        <v>499</v>
      </c>
      <c r="E157" s="41" t="s">
        <v>35</v>
      </c>
      <c r="F157" s="168" t="s">
        <v>498</v>
      </c>
      <c r="G157" s="270">
        <v>80</v>
      </c>
      <c r="H157" s="270">
        <v>99</v>
      </c>
      <c r="I157" s="121">
        <f t="shared" si="4"/>
        <v>7920</v>
      </c>
      <c r="J157" s="115" t="s">
        <v>96</v>
      </c>
      <c r="K157" s="229"/>
    </row>
    <row r="158" spans="1:11" s="123" customFormat="1" ht="30" customHeight="1">
      <c r="A158" s="243" t="s">
        <v>30</v>
      </c>
      <c r="B158" s="167" t="s">
        <v>33</v>
      </c>
      <c r="C158" s="166" t="s">
        <v>301</v>
      </c>
      <c r="D158" s="122" t="s">
        <v>300</v>
      </c>
      <c r="E158" s="41" t="s">
        <v>35</v>
      </c>
      <c r="F158" s="168" t="s">
        <v>200</v>
      </c>
      <c r="G158" s="270">
        <v>800</v>
      </c>
      <c r="H158" s="270">
        <v>2</v>
      </c>
      <c r="I158" s="121">
        <f t="shared" si="4"/>
        <v>1600</v>
      </c>
      <c r="J158" s="115" t="s">
        <v>96</v>
      </c>
      <c r="K158" s="229"/>
    </row>
    <row r="159" spans="1:11" s="123" customFormat="1" ht="30" customHeight="1">
      <c r="A159" s="243" t="s">
        <v>30</v>
      </c>
      <c r="B159" s="167" t="s">
        <v>33</v>
      </c>
      <c r="C159" s="166" t="s">
        <v>303</v>
      </c>
      <c r="D159" s="122" t="s">
        <v>302</v>
      </c>
      <c r="E159" s="41" t="s">
        <v>35</v>
      </c>
      <c r="F159" s="168" t="s">
        <v>201</v>
      </c>
      <c r="G159" s="270">
        <v>200</v>
      </c>
      <c r="H159" s="270">
        <v>10</v>
      </c>
      <c r="I159" s="121">
        <f t="shared" si="4"/>
        <v>2000</v>
      </c>
      <c r="J159" s="115" t="s">
        <v>96</v>
      </c>
      <c r="K159" s="229"/>
    </row>
    <row r="160" spans="1:11" s="123" customFormat="1" ht="30" customHeight="1">
      <c r="A160" s="243" t="s">
        <v>30</v>
      </c>
      <c r="B160" s="171" t="s">
        <v>33</v>
      </c>
      <c r="C160" s="166" t="s">
        <v>305</v>
      </c>
      <c r="D160" s="122" t="s">
        <v>304</v>
      </c>
      <c r="E160" s="41" t="s">
        <v>35</v>
      </c>
      <c r="F160" s="168" t="s">
        <v>201</v>
      </c>
      <c r="G160" s="270">
        <v>2000</v>
      </c>
      <c r="H160" s="270">
        <v>3</v>
      </c>
      <c r="I160" s="121">
        <f t="shared" si="4"/>
        <v>6000</v>
      </c>
      <c r="J160" s="115" t="s">
        <v>96</v>
      </c>
      <c r="K160" s="229"/>
    </row>
    <row r="161" spans="1:11" s="277" customFormat="1" ht="30" customHeight="1">
      <c r="A161" s="282" t="s">
        <v>30</v>
      </c>
      <c r="B161" s="272" t="s">
        <v>33</v>
      </c>
      <c r="C161" s="273" t="s">
        <v>335</v>
      </c>
      <c r="D161" s="274" t="s">
        <v>422</v>
      </c>
      <c r="E161" s="32" t="s">
        <v>35</v>
      </c>
      <c r="F161" s="275" t="s">
        <v>201</v>
      </c>
      <c r="G161" s="270">
        <v>120</v>
      </c>
      <c r="H161" s="270">
        <v>6</v>
      </c>
      <c r="I161" s="276">
        <f t="shared" si="4"/>
        <v>720</v>
      </c>
      <c r="J161" s="115" t="s">
        <v>96</v>
      </c>
      <c r="K161" s="74"/>
    </row>
    <row r="162" spans="1:11" s="263" customFormat="1" ht="30" customHeight="1">
      <c r="A162" s="282" t="s">
        <v>30</v>
      </c>
      <c r="B162" s="272" t="s">
        <v>33</v>
      </c>
      <c r="C162" s="273" t="s">
        <v>140</v>
      </c>
      <c r="D162" s="274" t="s">
        <v>292</v>
      </c>
      <c r="E162" s="32" t="s">
        <v>32</v>
      </c>
      <c r="F162" s="275" t="s">
        <v>200</v>
      </c>
      <c r="G162" s="270">
        <v>350</v>
      </c>
      <c r="H162" s="270">
        <v>28</v>
      </c>
      <c r="I162" s="276">
        <f t="shared" si="4"/>
        <v>9800</v>
      </c>
      <c r="J162" s="115" t="s">
        <v>96</v>
      </c>
      <c r="K162" s="229"/>
    </row>
    <row r="163" spans="1:11" s="263" customFormat="1" ht="30" customHeight="1">
      <c r="A163" s="271" t="s">
        <v>30</v>
      </c>
      <c r="B163" s="290" t="s">
        <v>33</v>
      </c>
      <c r="C163" s="273" t="s">
        <v>141</v>
      </c>
      <c r="D163" s="274" t="s">
        <v>293</v>
      </c>
      <c r="E163" s="32" t="s">
        <v>32</v>
      </c>
      <c r="F163" s="275" t="s">
        <v>200</v>
      </c>
      <c r="G163" s="270">
        <v>350</v>
      </c>
      <c r="H163" s="270">
        <v>35</v>
      </c>
      <c r="I163" s="276">
        <f t="shared" si="4"/>
        <v>12250</v>
      </c>
      <c r="J163" s="115" t="s">
        <v>96</v>
      </c>
      <c r="K163" s="229"/>
    </row>
    <row r="164" spans="1:11" s="263" customFormat="1" ht="30" customHeight="1">
      <c r="A164" s="271" t="s">
        <v>30</v>
      </c>
      <c r="B164" s="290" t="s">
        <v>33</v>
      </c>
      <c r="C164" s="273" t="s">
        <v>142</v>
      </c>
      <c r="D164" s="274" t="s">
        <v>320</v>
      </c>
      <c r="E164" s="32" t="s">
        <v>32</v>
      </c>
      <c r="F164" s="275" t="s">
        <v>200</v>
      </c>
      <c r="G164" s="270">
        <v>150</v>
      </c>
      <c r="H164" s="270">
        <v>40</v>
      </c>
      <c r="I164" s="276">
        <f t="shared" si="4"/>
        <v>6000</v>
      </c>
      <c r="J164" s="115" t="s">
        <v>96</v>
      </c>
      <c r="K164" s="229"/>
    </row>
    <row r="165" spans="1:11" s="263" customFormat="1" ht="30" customHeight="1">
      <c r="A165" s="271" t="s">
        <v>30</v>
      </c>
      <c r="B165" s="290" t="s">
        <v>33</v>
      </c>
      <c r="C165" s="273" t="s">
        <v>143</v>
      </c>
      <c r="D165" s="274" t="s">
        <v>262</v>
      </c>
      <c r="E165" s="32" t="s">
        <v>32</v>
      </c>
      <c r="F165" s="275" t="s">
        <v>200</v>
      </c>
      <c r="G165" s="270">
        <v>400</v>
      </c>
      <c r="H165" s="270">
        <v>30</v>
      </c>
      <c r="I165" s="276">
        <f t="shared" si="4"/>
        <v>12000</v>
      </c>
      <c r="J165" s="115" t="s">
        <v>96</v>
      </c>
      <c r="K165" s="229"/>
    </row>
    <row r="166" spans="1:11" s="263" customFormat="1" ht="30" customHeight="1">
      <c r="A166" s="271" t="s">
        <v>30</v>
      </c>
      <c r="B166" s="290" t="s">
        <v>33</v>
      </c>
      <c r="C166" s="273" t="s">
        <v>144</v>
      </c>
      <c r="D166" s="274" t="s">
        <v>294</v>
      </c>
      <c r="E166" s="32" t="s">
        <v>32</v>
      </c>
      <c r="F166" s="275" t="s">
        <v>200</v>
      </c>
      <c r="G166" s="270">
        <v>200</v>
      </c>
      <c r="H166" s="270">
        <v>8</v>
      </c>
      <c r="I166" s="276">
        <f t="shared" si="4"/>
        <v>1600</v>
      </c>
      <c r="J166" s="115" t="s">
        <v>96</v>
      </c>
      <c r="K166" s="229"/>
    </row>
    <row r="167" spans="1:11" s="280" customFormat="1" ht="23.1" customHeight="1">
      <c r="A167" s="271" t="s">
        <v>30</v>
      </c>
      <c r="B167" s="272" t="s">
        <v>33</v>
      </c>
      <c r="C167" s="291" t="s">
        <v>419</v>
      </c>
      <c r="D167" s="292" t="s">
        <v>420</v>
      </c>
      <c r="E167" s="32" t="s">
        <v>32</v>
      </c>
      <c r="F167" s="275" t="s">
        <v>421</v>
      </c>
      <c r="G167" s="270">
        <v>10000</v>
      </c>
      <c r="H167" s="270">
        <v>1</v>
      </c>
      <c r="I167" s="276">
        <f t="shared" si="4"/>
        <v>10000</v>
      </c>
      <c r="J167" s="115" t="s">
        <v>96</v>
      </c>
      <c r="K167" s="229"/>
    </row>
    <row r="168" spans="1:11" s="263" customFormat="1" ht="30" customHeight="1">
      <c r="A168" s="271" t="s">
        <v>30</v>
      </c>
      <c r="B168" s="290" t="s">
        <v>33</v>
      </c>
      <c r="C168" s="273" t="s">
        <v>152</v>
      </c>
      <c r="D168" s="274" t="s">
        <v>295</v>
      </c>
      <c r="E168" s="32" t="s">
        <v>32</v>
      </c>
      <c r="F168" s="275" t="s">
        <v>309</v>
      </c>
      <c r="G168" s="270">
        <v>800</v>
      </c>
      <c r="H168" s="270">
        <v>2</v>
      </c>
      <c r="I168" s="276">
        <f t="shared" si="4"/>
        <v>1600</v>
      </c>
      <c r="J168" s="115" t="s">
        <v>96</v>
      </c>
      <c r="K168" s="229"/>
    </row>
    <row r="169" spans="1:11" s="263" customFormat="1" ht="30" customHeight="1">
      <c r="A169" s="271" t="s">
        <v>30</v>
      </c>
      <c r="B169" s="290" t="s">
        <v>33</v>
      </c>
      <c r="C169" s="273" t="s">
        <v>145</v>
      </c>
      <c r="D169" s="274" t="s">
        <v>296</v>
      </c>
      <c r="E169" s="32" t="s">
        <v>32</v>
      </c>
      <c r="F169" s="275" t="s">
        <v>309</v>
      </c>
      <c r="G169" s="270">
        <v>8000</v>
      </c>
      <c r="H169" s="270">
        <v>1</v>
      </c>
      <c r="I169" s="276">
        <f t="shared" si="4"/>
        <v>8000</v>
      </c>
      <c r="J169" s="115" t="s">
        <v>96</v>
      </c>
      <c r="K169" s="229"/>
    </row>
    <row r="170" spans="1:11" s="263" customFormat="1" ht="30" customHeight="1">
      <c r="A170" s="271" t="s">
        <v>30</v>
      </c>
      <c r="B170" s="290" t="s">
        <v>33</v>
      </c>
      <c r="C170" s="273" t="s">
        <v>297</v>
      </c>
      <c r="D170" s="274" t="s">
        <v>198</v>
      </c>
      <c r="E170" s="32" t="s">
        <v>32</v>
      </c>
      <c r="F170" s="275" t="s">
        <v>308</v>
      </c>
      <c r="G170" s="270">
        <v>8000</v>
      </c>
      <c r="H170" s="270">
        <v>1</v>
      </c>
      <c r="I170" s="276">
        <f t="shared" si="4"/>
        <v>8000</v>
      </c>
      <c r="J170" s="115" t="s">
        <v>96</v>
      </c>
      <c r="K170" s="229"/>
    </row>
    <row r="171" spans="1:11" s="263" customFormat="1" ht="30" customHeight="1">
      <c r="A171" s="271" t="s">
        <v>30</v>
      </c>
      <c r="B171" s="290" t="s">
        <v>33</v>
      </c>
      <c r="C171" s="273" t="s">
        <v>146</v>
      </c>
      <c r="D171" s="274" t="s">
        <v>298</v>
      </c>
      <c r="E171" s="32" t="s">
        <v>32</v>
      </c>
      <c r="F171" s="275" t="s">
        <v>309</v>
      </c>
      <c r="G171" s="270">
        <v>150</v>
      </c>
      <c r="H171" s="270">
        <v>6</v>
      </c>
      <c r="I171" s="276">
        <f t="shared" si="4"/>
        <v>900</v>
      </c>
      <c r="J171" s="115" t="s">
        <v>96</v>
      </c>
      <c r="K171" s="229"/>
    </row>
    <row r="172" spans="1:11" s="263" customFormat="1" ht="30" customHeight="1">
      <c r="A172" s="271" t="s">
        <v>30</v>
      </c>
      <c r="B172" s="290" t="s">
        <v>33</v>
      </c>
      <c r="C172" s="273" t="s">
        <v>299</v>
      </c>
      <c r="D172" s="74" t="s">
        <v>499</v>
      </c>
      <c r="E172" s="32" t="s">
        <v>32</v>
      </c>
      <c r="F172" s="275" t="s">
        <v>523</v>
      </c>
      <c r="G172" s="270">
        <v>80</v>
      </c>
      <c r="H172" s="270">
        <v>99</v>
      </c>
      <c r="I172" s="276">
        <f t="shared" si="4"/>
        <v>7920</v>
      </c>
      <c r="J172" s="115" t="s">
        <v>96</v>
      </c>
      <c r="K172" s="229"/>
    </row>
    <row r="173" spans="1:11" s="263" customFormat="1" ht="30" customHeight="1">
      <c r="A173" s="271" t="s">
        <v>30</v>
      </c>
      <c r="B173" s="290" t="s">
        <v>33</v>
      </c>
      <c r="C173" s="273" t="s">
        <v>301</v>
      </c>
      <c r="D173" s="274" t="s">
        <v>300</v>
      </c>
      <c r="E173" s="32" t="s">
        <v>32</v>
      </c>
      <c r="F173" s="275" t="s">
        <v>200</v>
      </c>
      <c r="G173" s="270">
        <v>800</v>
      </c>
      <c r="H173" s="270">
        <v>2</v>
      </c>
      <c r="I173" s="276">
        <f t="shared" si="4"/>
        <v>1600</v>
      </c>
      <c r="J173" s="115" t="s">
        <v>96</v>
      </c>
      <c r="K173" s="229"/>
    </row>
    <row r="174" spans="1:11" s="263" customFormat="1" ht="30" customHeight="1">
      <c r="A174" s="271" t="s">
        <v>30</v>
      </c>
      <c r="B174" s="290" t="s">
        <v>33</v>
      </c>
      <c r="C174" s="273" t="s">
        <v>303</v>
      </c>
      <c r="D174" s="274" t="s">
        <v>302</v>
      </c>
      <c r="E174" s="32" t="s">
        <v>32</v>
      </c>
      <c r="F174" s="275" t="s">
        <v>201</v>
      </c>
      <c r="G174" s="270">
        <v>200</v>
      </c>
      <c r="H174" s="270">
        <v>10</v>
      </c>
      <c r="I174" s="276">
        <f t="shared" ref="I174:I205" si="5">G174*H174</f>
        <v>2000</v>
      </c>
      <c r="J174" s="115" t="s">
        <v>96</v>
      </c>
      <c r="K174" s="229"/>
    </row>
    <row r="175" spans="1:11" s="263" customFormat="1" ht="30" customHeight="1">
      <c r="A175" s="271" t="s">
        <v>30</v>
      </c>
      <c r="B175" s="272" t="s">
        <v>33</v>
      </c>
      <c r="C175" s="273" t="s">
        <v>305</v>
      </c>
      <c r="D175" s="274" t="s">
        <v>304</v>
      </c>
      <c r="E175" s="32" t="s">
        <v>32</v>
      </c>
      <c r="F175" s="275" t="s">
        <v>201</v>
      </c>
      <c r="G175" s="270">
        <v>2000</v>
      </c>
      <c r="H175" s="270">
        <v>3</v>
      </c>
      <c r="I175" s="276">
        <f t="shared" si="5"/>
        <v>6000</v>
      </c>
      <c r="J175" s="115" t="s">
        <v>96</v>
      </c>
      <c r="K175" s="229"/>
    </row>
    <row r="176" spans="1:11" s="263" customFormat="1" ht="30" customHeight="1">
      <c r="A176" s="282" t="s">
        <v>30</v>
      </c>
      <c r="B176" s="272" t="s">
        <v>33</v>
      </c>
      <c r="C176" s="273" t="s">
        <v>335</v>
      </c>
      <c r="D176" s="274" t="s">
        <v>422</v>
      </c>
      <c r="E176" s="32" t="s">
        <v>32</v>
      </c>
      <c r="F176" s="275" t="s">
        <v>201</v>
      </c>
      <c r="G176" s="270">
        <v>120</v>
      </c>
      <c r="H176" s="270">
        <v>6</v>
      </c>
      <c r="I176" s="276">
        <f t="shared" si="5"/>
        <v>720</v>
      </c>
      <c r="J176" s="115" t="s">
        <v>96</v>
      </c>
      <c r="K176" s="229"/>
    </row>
    <row r="177" spans="1:11" ht="29.1" customHeight="1">
      <c r="A177" s="243" t="s">
        <v>306</v>
      </c>
      <c r="B177" s="171" t="s">
        <v>423</v>
      </c>
      <c r="C177" s="278" t="s">
        <v>424</v>
      </c>
      <c r="D177" s="279" t="s">
        <v>447</v>
      </c>
      <c r="E177" s="41" t="s">
        <v>27</v>
      </c>
      <c r="F177" s="168" t="s">
        <v>147</v>
      </c>
      <c r="G177" s="270">
        <v>500</v>
      </c>
      <c r="H177" s="270">
        <v>10</v>
      </c>
      <c r="I177" s="266">
        <f t="shared" si="5"/>
        <v>5000</v>
      </c>
      <c r="J177" s="115" t="s">
        <v>96</v>
      </c>
      <c r="K177" s="229"/>
    </row>
    <row r="178" spans="1:11" ht="29.1" customHeight="1">
      <c r="A178" s="243" t="s">
        <v>425</v>
      </c>
      <c r="B178" s="171" t="s">
        <v>423</v>
      </c>
      <c r="C178" s="278" t="s">
        <v>426</v>
      </c>
      <c r="D178" s="279" t="s">
        <v>447</v>
      </c>
      <c r="E178" s="41" t="s">
        <v>27</v>
      </c>
      <c r="F178" s="168" t="s">
        <v>147</v>
      </c>
      <c r="G178" s="270">
        <v>500</v>
      </c>
      <c r="H178" s="270">
        <v>10</v>
      </c>
      <c r="I178" s="266">
        <f t="shared" si="5"/>
        <v>5000</v>
      </c>
      <c r="J178" s="115" t="s">
        <v>96</v>
      </c>
      <c r="K178" s="229"/>
    </row>
    <row r="179" spans="1:11" ht="29.1" customHeight="1">
      <c r="A179" s="243" t="s">
        <v>425</v>
      </c>
      <c r="B179" s="171" t="s">
        <v>423</v>
      </c>
      <c r="C179" s="278" t="s">
        <v>427</v>
      </c>
      <c r="D179" s="279" t="s">
        <v>447</v>
      </c>
      <c r="E179" s="41" t="s">
        <v>27</v>
      </c>
      <c r="F179" s="168" t="s">
        <v>147</v>
      </c>
      <c r="G179" s="270">
        <v>500</v>
      </c>
      <c r="H179" s="270">
        <v>10</v>
      </c>
      <c r="I179" s="266">
        <f t="shared" si="5"/>
        <v>5000</v>
      </c>
      <c r="J179" s="115" t="s">
        <v>96</v>
      </c>
      <c r="K179" s="229"/>
    </row>
    <row r="180" spans="1:11" ht="29.1" customHeight="1">
      <c r="A180" s="243" t="s">
        <v>425</v>
      </c>
      <c r="B180" s="171" t="s">
        <v>423</v>
      </c>
      <c r="C180" s="278" t="s">
        <v>428</v>
      </c>
      <c r="D180" s="279" t="s">
        <v>464</v>
      </c>
      <c r="E180" s="41" t="s">
        <v>27</v>
      </c>
      <c r="F180" s="168" t="s">
        <v>147</v>
      </c>
      <c r="G180" s="270">
        <v>300</v>
      </c>
      <c r="H180" s="270">
        <v>80</v>
      </c>
      <c r="I180" s="266">
        <f t="shared" si="5"/>
        <v>24000</v>
      </c>
      <c r="J180" s="115" t="s">
        <v>96</v>
      </c>
      <c r="K180" s="229"/>
    </row>
    <row r="181" spans="1:11" s="123" customFormat="1" ht="30" customHeight="1">
      <c r="A181" s="243" t="s">
        <v>306</v>
      </c>
      <c r="B181" s="167" t="s">
        <v>148</v>
      </c>
      <c r="C181" s="166" t="s">
        <v>149</v>
      </c>
      <c r="D181" s="174" t="s">
        <v>429</v>
      </c>
      <c r="E181" s="41" t="s">
        <v>27</v>
      </c>
      <c r="F181" s="168" t="s">
        <v>153</v>
      </c>
      <c r="G181" s="270">
        <v>1500</v>
      </c>
      <c r="H181" s="270">
        <v>12</v>
      </c>
      <c r="I181" s="121">
        <f t="shared" si="5"/>
        <v>18000</v>
      </c>
      <c r="J181" s="115" t="s">
        <v>96</v>
      </c>
      <c r="K181" s="229"/>
    </row>
    <row r="182" spans="1:11" s="123" customFormat="1" ht="30" customHeight="1">
      <c r="A182" s="243" t="s">
        <v>306</v>
      </c>
      <c r="B182" s="167" t="s">
        <v>148</v>
      </c>
      <c r="C182" s="166" t="s">
        <v>149</v>
      </c>
      <c r="D182" s="174" t="s">
        <v>456</v>
      </c>
      <c r="E182" s="41" t="s">
        <v>27</v>
      </c>
      <c r="F182" s="168" t="s">
        <v>153</v>
      </c>
      <c r="G182" s="270">
        <v>200</v>
      </c>
      <c r="H182" s="270">
        <v>40</v>
      </c>
      <c r="I182" s="121">
        <f t="shared" si="5"/>
        <v>8000</v>
      </c>
      <c r="J182" s="115" t="s">
        <v>96</v>
      </c>
      <c r="K182" s="229"/>
    </row>
    <row r="183" spans="1:11" s="123" customFormat="1" ht="30" customHeight="1">
      <c r="A183" s="243" t="s">
        <v>306</v>
      </c>
      <c r="B183" s="167" t="s">
        <v>150</v>
      </c>
      <c r="C183" s="166" t="s">
        <v>151</v>
      </c>
      <c r="D183" s="326" t="s">
        <v>490</v>
      </c>
      <c r="E183" s="41" t="s">
        <v>27</v>
      </c>
      <c r="F183" s="168" t="s">
        <v>127</v>
      </c>
      <c r="G183" s="270">
        <v>7000</v>
      </c>
      <c r="H183" s="270">
        <v>2</v>
      </c>
      <c r="I183" s="121">
        <f t="shared" si="5"/>
        <v>14000</v>
      </c>
      <c r="J183" s="115" t="s">
        <v>96</v>
      </c>
      <c r="K183" s="229"/>
    </row>
    <row r="184" spans="1:11" s="123" customFormat="1" ht="30" customHeight="1">
      <c r="A184" s="243" t="s">
        <v>306</v>
      </c>
      <c r="B184" s="167" t="s">
        <v>150</v>
      </c>
      <c r="C184" s="166" t="s">
        <v>151</v>
      </c>
      <c r="D184" s="174" t="s">
        <v>448</v>
      </c>
      <c r="E184" s="41" t="s">
        <v>27</v>
      </c>
      <c r="F184" s="168" t="s">
        <v>127</v>
      </c>
      <c r="G184" s="270">
        <v>3000</v>
      </c>
      <c r="H184" s="270">
        <v>4</v>
      </c>
      <c r="I184" s="121">
        <f t="shared" si="5"/>
        <v>12000</v>
      </c>
      <c r="J184" s="115" t="s">
        <v>96</v>
      </c>
      <c r="K184" s="229"/>
    </row>
    <row r="185" spans="1:11" s="123" customFormat="1" ht="30" customHeight="1">
      <c r="A185" s="243" t="s">
        <v>47</v>
      </c>
      <c r="B185" s="163" t="s">
        <v>154</v>
      </c>
      <c r="C185" s="166" t="s">
        <v>251</v>
      </c>
      <c r="D185" s="172" t="s">
        <v>452</v>
      </c>
      <c r="E185" s="41" t="s">
        <v>32</v>
      </c>
      <c r="F185" s="165" t="s">
        <v>101</v>
      </c>
      <c r="G185" s="270">
        <v>10000</v>
      </c>
      <c r="H185" s="270">
        <v>1</v>
      </c>
      <c r="I185" s="122">
        <f t="shared" si="5"/>
        <v>10000</v>
      </c>
      <c r="J185" s="115" t="s">
        <v>96</v>
      </c>
      <c r="K185" s="229"/>
    </row>
    <row r="186" spans="1:11" s="123" customFormat="1" ht="30" customHeight="1">
      <c r="A186" s="243" t="s">
        <v>47</v>
      </c>
      <c r="B186" s="283" t="s">
        <v>154</v>
      </c>
      <c r="C186" s="166" t="s">
        <v>251</v>
      </c>
      <c r="D186" s="172" t="s">
        <v>430</v>
      </c>
      <c r="E186" s="41" t="s">
        <v>32</v>
      </c>
      <c r="F186" s="165" t="s">
        <v>101</v>
      </c>
      <c r="G186" s="270">
        <v>2500</v>
      </c>
      <c r="H186" s="270">
        <v>2</v>
      </c>
      <c r="I186" s="122">
        <f t="shared" si="5"/>
        <v>5000</v>
      </c>
      <c r="J186" s="115" t="s">
        <v>96</v>
      </c>
      <c r="K186" s="229"/>
    </row>
    <row r="187" spans="1:11" s="123" customFormat="1" ht="30" customHeight="1">
      <c r="A187" s="243" t="s">
        <v>215</v>
      </c>
      <c r="B187" s="163" t="s">
        <v>154</v>
      </c>
      <c r="C187" s="166" t="s">
        <v>252</v>
      </c>
      <c r="D187" s="172" t="s">
        <v>327</v>
      </c>
      <c r="E187" s="41" t="s">
        <v>23</v>
      </c>
      <c r="F187" s="165" t="s">
        <v>63</v>
      </c>
      <c r="G187" s="270">
        <v>2000</v>
      </c>
      <c r="H187" s="270">
        <v>1</v>
      </c>
      <c r="I187" s="122">
        <f t="shared" si="5"/>
        <v>2000</v>
      </c>
      <c r="J187" s="115" t="s">
        <v>96</v>
      </c>
      <c r="K187" s="229"/>
    </row>
    <row r="188" spans="1:11" s="123" customFormat="1" ht="30" customHeight="1">
      <c r="A188" s="243" t="s">
        <v>215</v>
      </c>
      <c r="B188" s="163" t="s">
        <v>253</v>
      </c>
      <c r="C188" s="166" t="s">
        <v>254</v>
      </c>
      <c r="D188" s="172" t="s">
        <v>216</v>
      </c>
      <c r="E188" s="41" t="s">
        <v>23</v>
      </c>
      <c r="F188" s="165" t="s">
        <v>63</v>
      </c>
      <c r="G188" s="270">
        <v>500</v>
      </c>
      <c r="H188" s="270">
        <v>1</v>
      </c>
      <c r="I188" s="122">
        <f t="shared" si="5"/>
        <v>500</v>
      </c>
      <c r="J188" s="115" t="s">
        <v>96</v>
      </c>
      <c r="K188" s="229"/>
    </row>
    <row r="189" spans="1:11" s="123" customFormat="1" ht="30" customHeight="1">
      <c r="A189" s="243" t="s">
        <v>24</v>
      </c>
      <c r="B189" s="284" t="s">
        <v>25</v>
      </c>
      <c r="C189" s="166" t="s">
        <v>255</v>
      </c>
      <c r="D189" s="170" t="s">
        <v>457</v>
      </c>
      <c r="E189" s="41" t="s">
        <v>32</v>
      </c>
      <c r="F189" s="176" t="s">
        <v>155</v>
      </c>
      <c r="G189" s="270">
        <v>8000</v>
      </c>
      <c r="H189" s="270">
        <v>1</v>
      </c>
      <c r="I189" s="122">
        <f t="shared" si="5"/>
        <v>8000</v>
      </c>
      <c r="J189" s="115" t="s">
        <v>96</v>
      </c>
      <c r="K189" s="229"/>
    </row>
    <row r="190" spans="1:11" s="123" customFormat="1" ht="30" customHeight="1">
      <c r="A190" s="243" t="s">
        <v>24</v>
      </c>
      <c r="B190" s="284" t="s">
        <v>25</v>
      </c>
      <c r="C190" s="166" t="s">
        <v>431</v>
      </c>
      <c r="D190" s="327" t="s">
        <v>491</v>
      </c>
      <c r="E190" s="41" t="s">
        <v>32</v>
      </c>
      <c r="F190" s="176" t="s">
        <v>155</v>
      </c>
      <c r="G190" s="270">
        <v>3500</v>
      </c>
      <c r="H190" s="270">
        <v>8</v>
      </c>
      <c r="I190" s="122">
        <f t="shared" si="5"/>
        <v>28000</v>
      </c>
      <c r="J190" s="115" t="s">
        <v>96</v>
      </c>
      <c r="K190" s="229"/>
    </row>
    <row r="191" spans="1:11" s="123" customFormat="1" ht="30" customHeight="1">
      <c r="A191" s="285" t="s">
        <v>24</v>
      </c>
      <c r="B191" s="175" t="s">
        <v>25</v>
      </c>
      <c r="C191" s="166" t="s">
        <v>156</v>
      </c>
      <c r="D191" s="170" t="s">
        <v>256</v>
      </c>
      <c r="E191" s="41" t="s">
        <v>23</v>
      </c>
      <c r="F191" s="176" t="s">
        <v>155</v>
      </c>
      <c r="G191" s="270">
        <v>1500</v>
      </c>
      <c r="H191" s="270">
        <v>4</v>
      </c>
      <c r="I191" s="122">
        <f t="shared" si="5"/>
        <v>6000</v>
      </c>
      <c r="J191" s="115" t="s">
        <v>96</v>
      </c>
      <c r="K191" s="229"/>
    </row>
    <row r="192" spans="1:11" s="123" customFormat="1" ht="30" customHeight="1">
      <c r="A192" s="285" t="s">
        <v>24</v>
      </c>
      <c r="B192" s="175" t="s">
        <v>25</v>
      </c>
      <c r="C192" s="166" t="s">
        <v>156</v>
      </c>
      <c r="D192" s="170" t="s">
        <v>336</v>
      </c>
      <c r="E192" s="41" t="s">
        <v>23</v>
      </c>
      <c r="F192" s="176" t="s">
        <v>155</v>
      </c>
      <c r="G192" s="270">
        <v>1500</v>
      </c>
      <c r="H192" s="270">
        <v>8</v>
      </c>
      <c r="I192" s="122">
        <f t="shared" si="5"/>
        <v>12000</v>
      </c>
      <c r="J192" s="115" t="s">
        <v>96</v>
      </c>
      <c r="K192" s="229"/>
    </row>
    <row r="193" spans="1:11" s="123" customFormat="1" ht="30" customHeight="1">
      <c r="A193" s="243" t="s">
        <v>24</v>
      </c>
      <c r="B193" s="284" t="s">
        <v>25</v>
      </c>
      <c r="C193" s="40" t="s">
        <v>259</v>
      </c>
      <c r="D193" s="78" t="s">
        <v>434</v>
      </c>
      <c r="E193" s="41" t="s">
        <v>35</v>
      </c>
      <c r="F193" s="176" t="s">
        <v>155</v>
      </c>
      <c r="G193" s="270">
        <v>5000</v>
      </c>
      <c r="H193" s="270">
        <v>1</v>
      </c>
      <c r="I193" s="122">
        <f t="shared" si="5"/>
        <v>5000</v>
      </c>
      <c r="J193" s="115" t="s">
        <v>96</v>
      </c>
      <c r="K193" s="72"/>
    </row>
    <row r="194" spans="1:11" s="123" customFormat="1" ht="30" customHeight="1">
      <c r="A194" s="243" t="s">
        <v>24</v>
      </c>
      <c r="B194" s="284" t="s">
        <v>25</v>
      </c>
      <c r="C194" s="40" t="s">
        <v>162</v>
      </c>
      <c r="D194" s="78" t="s">
        <v>433</v>
      </c>
      <c r="E194" s="41" t="s">
        <v>35</v>
      </c>
      <c r="F194" s="176" t="s">
        <v>155</v>
      </c>
      <c r="G194" s="270">
        <v>5000</v>
      </c>
      <c r="H194" s="270">
        <v>3</v>
      </c>
      <c r="I194" s="122">
        <f t="shared" si="5"/>
        <v>15000</v>
      </c>
      <c r="J194" s="115" t="s">
        <v>96</v>
      </c>
      <c r="K194" s="229"/>
    </row>
    <row r="195" spans="1:11" s="123" customFormat="1" ht="30" customHeight="1">
      <c r="A195" s="243" t="s">
        <v>24</v>
      </c>
      <c r="B195" s="175" t="s">
        <v>25</v>
      </c>
      <c r="C195" s="40" t="s">
        <v>161</v>
      </c>
      <c r="D195" s="78" t="s">
        <v>260</v>
      </c>
      <c r="E195" s="41" t="s">
        <v>23</v>
      </c>
      <c r="F195" s="176" t="s">
        <v>155</v>
      </c>
      <c r="G195" s="270">
        <v>3000</v>
      </c>
      <c r="H195" s="270">
        <v>2</v>
      </c>
      <c r="I195" s="122">
        <f t="shared" si="5"/>
        <v>6000</v>
      </c>
      <c r="J195" s="115" t="s">
        <v>96</v>
      </c>
      <c r="K195" s="229"/>
    </row>
    <row r="196" spans="1:11" s="123" customFormat="1" ht="30" customHeight="1">
      <c r="A196" s="243" t="s">
        <v>24</v>
      </c>
      <c r="B196" s="175" t="s">
        <v>25</v>
      </c>
      <c r="C196" s="40" t="s">
        <v>162</v>
      </c>
      <c r="D196" s="78" t="s">
        <v>260</v>
      </c>
      <c r="E196" s="41" t="s">
        <v>23</v>
      </c>
      <c r="F196" s="176" t="s">
        <v>155</v>
      </c>
      <c r="G196" s="270">
        <v>5000</v>
      </c>
      <c r="H196" s="270">
        <v>2</v>
      </c>
      <c r="I196" s="122">
        <f t="shared" si="5"/>
        <v>10000</v>
      </c>
      <c r="J196" s="115" t="s">
        <v>96</v>
      </c>
      <c r="K196" s="229"/>
    </row>
    <row r="197" spans="1:11" s="123" customFormat="1" ht="30" customHeight="1">
      <c r="A197" s="243" t="s">
        <v>24</v>
      </c>
      <c r="B197" s="284" t="s">
        <v>25</v>
      </c>
      <c r="C197" s="40" t="s">
        <v>259</v>
      </c>
      <c r="D197" s="78" t="s">
        <v>434</v>
      </c>
      <c r="E197" s="41" t="s">
        <v>32</v>
      </c>
      <c r="F197" s="176" t="s">
        <v>155</v>
      </c>
      <c r="G197" s="270">
        <v>5000</v>
      </c>
      <c r="H197" s="270">
        <v>1</v>
      </c>
      <c r="I197" s="122">
        <f t="shared" si="5"/>
        <v>5000</v>
      </c>
      <c r="J197" s="115" t="s">
        <v>96</v>
      </c>
      <c r="K197" s="72"/>
    </row>
    <row r="198" spans="1:11" s="123" customFormat="1" ht="30" customHeight="1">
      <c r="A198" s="243" t="s">
        <v>24</v>
      </c>
      <c r="B198" s="284" t="s">
        <v>25</v>
      </c>
      <c r="C198" s="40" t="s">
        <v>162</v>
      </c>
      <c r="D198" s="78" t="s">
        <v>433</v>
      </c>
      <c r="E198" s="41" t="s">
        <v>32</v>
      </c>
      <c r="F198" s="176" t="s">
        <v>155</v>
      </c>
      <c r="G198" s="270">
        <v>5000</v>
      </c>
      <c r="H198" s="270">
        <v>3</v>
      </c>
      <c r="I198" s="122">
        <f t="shared" si="5"/>
        <v>15000</v>
      </c>
      <c r="J198" s="115" t="s">
        <v>96</v>
      </c>
      <c r="K198" s="229"/>
    </row>
    <row r="199" spans="1:11" s="123" customFormat="1" ht="30" customHeight="1">
      <c r="A199" s="285" t="s">
        <v>24</v>
      </c>
      <c r="B199" s="175" t="s">
        <v>25</v>
      </c>
      <c r="C199" s="40" t="s">
        <v>163</v>
      </c>
      <c r="D199" s="78" t="s">
        <v>258</v>
      </c>
      <c r="E199" s="41" t="s">
        <v>27</v>
      </c>
      <c r="F199" s="176" t="s">
        <v>155</v>
      </c>
      <c r="G199" s="270">
        <v>8000</v>
      </c>
      <c r="H199" s="270">
        <v>4</v>
      </c>
      <c r="I199" s="122">
        <f t="shared" si="5"/>
        <v>32000</v>
      </c>
      <c r="J199" s="115" t="s">
        <v>96</v>
      </c>
      <c r="K199" s="229"/>
    </row>
    <row r="200" spans="1:11" s="123" customFormat="1" ht="30" customHeight="1">
      <c r="A200" s="286" t="s">
        <v>24</v>
      </c>
      <c r="B200" s="284" t="s">
        <v>25</v>
      </c>
      <c r="C200" s="40" t="s">
        <v>164</v>
      </c>
      <c r="D200" s="78" t="s">
        <v>165</v>
      </c>
      <c r="E200" s="41" t="s">
        <v>27</v>
      </c>
      <c r="F200" s="176" t="s">
        <v>166</v>
      </c>
      <c r="G200" s="270">
        <v>2500</v>
      </c>
      <c r="H200" s="270">
        <v>4</v>
      </c>
      <c r="I200" s="122">
        <f t="shared" si="5"/>
        <v>10000</v>
      </c>
      <c r="J200" s="115" t="s">
        <v>96</v>
      </c>
      <c r="K200" s="229"/>
    </row>
    <row r="201" spans="1:11" s="123" customFormat="1" ht="30" customHeight="1">
      <c r="A201" s="243" t="s">
        <v>24</v>
      </c>
      <c r="B201" s="175" t="s">
        <v>25</v>
      </c>
      <c r="C201" s="40" t="s">
        <v>197</v>
      </c>
      <c r="D201" s="78" t="s">
        <v>167</v>
      </c>
      <c r="E201" s="41" t="s">
        <v>35</v>
      </c>
      <c r="F201" s="176" t="s">
        <v>155</v>
      </c>
      <c r="G201" s="270">
        <v>6000</v>
      </c>
      <c r="H201" s="270">
        <v>1</v>
      </c>
      <c r="I201" s="122">
        <f t="shared" si="5"/>
        <v>6000</v>
      </c>
      <c r="J201" s="115" t="s">
        <v>96</v>
      </c>
      <c r="K201" s="229"/>
    </row>
    <row r="202" spans="1:11" s="123" customFormat="1" ht="30" customHeight="1">
      <c r="A202" s="243" t="s">
        <v>24</v>
      </c>
      <c r="B202" s="175" t="s">
        <v>25</v>
      </c>
      <c r="C202" s="40" t="s">
        <v>197</v>
      </c>
      <c r="D202" s="78" t="s">
        <v>167</v>
      </c>
      <c r="E202" s="41" t="s">
        <v>32</v>
      </c>
      <c r="F202" s="176" t="s">
        <v>155</v>
      </c>
      <c r="G202" s="270">
        <v>6000</v>
      </c>
      <c r="H202" s="270">
        <v>1</v>
      </c>
      <c r="I202" s="122">
        <f t="shared" si="5"/>
        <v>6000</v>
      </c>
      <c r="J202" s="115" t="s">
        <v>96</v>
      </c>
      <c r="K202" s="229"/>
    </row>
    <row r="203" spans="1:11" s="123" customFormat="1" ht="30" customHeight="1">
      <c r="A203" s="243" t="s">
        <v>24</v>
      </c>
      <c r="B203" s="175" t="s">
        <v>25</v>
      </c>
      <c r="C203" s="40" t="s">
        <v>316</v>
      </c>
      <c r="D203" s="78" t="s">
        <v>317</v>
      </c>
      <c r="E203" s="41" t="s">
        <v>35</v>
      </c>
      <c r="F203" s="176" t="s">
        <v>204</v>
      </c>
      <c r="G203" s="270">
        <v>5000</v>
      </c>
      <c r="H203" s="270">
        <v>1</v>
      </c>
      <c r="I203" s="122">
        <f t="shared" si="5"/>
        <v>5000</v>
      </c>
      <c r="J203" s="115" t="s">
        <v>96</v>
      </c>
      <c r="K203" s="229"/>
    </row>
    <row r="204" spans="1:11" s="123" customFormat="1" ht="30" customHeight="1">
      <c r="A204" s="243" t="s">
        <v>24</v>
      </c>
      <c r="B204" s="175" t="s">
        <v>25</v>
      </c>
      <c r="C204" s="40" t="s">
        <v>316</v>
      </c>
      <c r="D204" s="78" t="s">
        <v>317</v>
      </c>
      <c r="E204" s="41" t="s">
        <v>32</v>
      </c>
      <c r="F204" s="176" t="s">
        <v>204</v>
      </c>
      <c r="G204" s="270">
        <v>5000</v>
      </c>
      <c r="H204" s="270">
        <v>1</v>
      </c>
      <c r="I204" s="122">
        <f t="shared" si="5"/>
        <v>5000</v>
      </c>
      <c r="J204" s="115" t="s">
        <v>96</v>
      </c>
      <c r="K204" s="229"/>
    </row>
    <row r="205" spans="1:11" s="123" customFormat="1" ht="33">
      <c r="A205" s="243" t="s">
        <v>24</v>
      </c>
      <c r="B205" s="175" t="s">
        <v>25</v>
      </c>
      <c r="C205" s="40" t="s">
        <v>157</v>
      </c>
      <c r="D205" s="164" t="s">
        <v>453</v>
      </c>
      <c r="E205" s="41" t="s">
        <v>27</v>
      </c>
      <c r="F205" s="176" t="s">
        <v>155</v>
      </c>
      <c r="G205" s="270">
        <v>1000</v>
      </c>
      <c r="H205" s="270">
        <v>12</v>
      </c>
      <c r="I205" s="122">
        <f t="shared" si="5"/>
        <v>12000</v>
      </c>
      <c r="J205" s="115" t="s">
        <v>64</v>
      </c>
      <c r="K205" s="72" t="s">
        <v>443</v>
      </c>
    </row>
    <row r="206" spans="1:11" s="123" customFormat="1" ht="30" customHeight="1">
      <c r="A206" s="243" t="s">
        <v>24</v>
      </c>
      <c r="B206" s="175" t="s">
        <v>25</v>
      </c>
      <c r="C206" s="40" t="s">
        <v>158</v>
      </c>
      <c r="D206" s="164" t="s">
        <v>437</v>
      </c>
      <c r="E206" s="41" t="s">
        <v>27</v>
      </c>
      <c r="F206" s="176" t="s">
        <v>155</v>
      </c>
      <c r="G206" s="270">
        <v>800</v>
      </c>
      <c r="H206" s="270">
        <v>12</v>
      </c>
      <c r="I206" s="122">
        <f t="shared" ref="I206:I214" si="6">G206*H206</f>
        <v>9600</v>
      </c>
      <c r="J206" s="115" t="s">
        <v>64</v>
      </c>
      <c r="K206" s="72" t="s">
        <v>443</v>
      </c>
    </row>
    <row r="207" spans="1:11" s="123" customFormat="1" ht="30" customHeight="1">
      <c r="A207" s="243" t="s">
        <v>24</v>
      </c>
      <c r="B207" s="175" t="s">
        <v>25</v>
      </c>
      <c r="C207" s="40" t="s">
        <v>159</v>
      </c>
      <c r="D207" s="164" t="s">
        <v>436</v>
      </c>
      <c r="E207" s="41" t="s">
        <v>27</v>
      </c>
      <c r="F207" s="176" t="s">
        <v>155</v>
      </c>
      <c r="G207" s="270">
        <v>500</v>
      </c>
      <c r="H207" s="270">
        <v>12</v>
      </c>
      <c r="I207" s="122">
        <f t="shared" si="6"/>
        <v>6000</v>
      </c>
      <c r="J207" s="115" t="s">
        <v>64</v>
      </c>
      <c r="K207" s="72" t="s">
        <v>443</v>
      </c>
    </row>
    <row r="208" spans="1:11" s="123" customFormat="1" ht="30" customHeight="1">
      <c r="A208" s="243" t="s">
        <v>24</v>
      </c>
      <c r="B208" s="175" t="s">
        <v>25</v>
      </c>
      <c r="C208" s="40" t="s">
        <v>160</v>
      </c>
      <c r="D208" s="164" t="s">
        <v>435</v>
      </c>
      <c r="E208" s="41" t="s">
        <v>27</v>
      </c>
      <c r="F208" s="176" t="s">
        <v>155</v>
      </c>
      <c r="G208" s="270">
        <v>500</v>
      </c>
      <c r="H208" s="270">
        <v>12</v>
      </c>
      <c r="I208" s="122">
        <f t="shared" si="6"/>
        <v>6000</v>
      </c>
      <c r="J208" s="115" t="s">
        <v>64</v>
      </c>
      <c r="K208" s="72" t="s">
        <v>443</v>
      </c>
    </row>
    <row r="209" spans="1:55" s="123" customFormat="1" ht="30" customHeight="1">
      <c r="A209" s="287" t="s">
        <v>217</v>
      </c>
      <c r="B209" s="283" t="s">
        <v>25</v>
      </c>
      <c r="C209" s="166" t="s">
        <v>218</v>
      </c>
      <c r="D209" s="172" t="s">
        <v>445</v>
      </c>
      <c r="E209" s="41" t="s">
        <v>27</v>
      </c>
      <c r="F209" s="165" t="s">
        <v>155</v>
      </c>
      <c r="G209" s="270">
        <v>500</v>
      </c>
      <c r="H209" s="270">
        <v>12</v>
      </c>
      <c r="I209" s="122">
        <f t="shared" si="6"/>
        <v>6000</v>
      </c>
      <c r="J209" s="115" t="s">
        <v>214</v>
      </c>
      <c r="K209" s="72" t="s">
        <v>446</v>
      </c>
    </row>
    <row r="210" spans="1:55" s="123" customFormat="1" ht="30" customHeight="1">
      <c r="A210" s="285" t="s">
        <v>331</v>
      </c>
      <c r="B210" s="175" t="s">
        <v>328</v>
      </c>
      <c r="C210" s="43" t="s">
        <v>337</v>
      </c>
      <c r="D210" s="78" t="s">
        <v>432</v>
      </c>
      <c r="E210" s="41" t="s">
        <v>35</v>
      </c>
      <c r="F210" s="179" t="s">
        <v>153</v>
      </c>
      <c r="G210" s="270">
        <v>2000</v>
      </c>
      <c r="H210" s="270">
        <v>2</v>
      </c>
      <c r="I210" s="121">
        <f t="shared" si="6"/>
        <v>4000</v>
      </c>
      <c r="J210" s="115" t="s">
        <v>96</v>
      </c>
      <c r="K210" s="229"/>
    </row>
    <row r="211" spans="1:55" s="123" customFormat="1" ht="30" customHeight="1">
      <c r="A211" s="243" t="s">
        <v>41</v>
      </c>
      <c r="B211" s="177" t="s">
        <v>41</v>
      </c>
      <c r="C211" s="43" t="s">
        <v>168</v>
      </c>
      <c r="D211" s="178" t="s">
        <v>169</v>
      </c>
      <c r="E211" s="41" t="s">
        <v>27</v>
      </c>
      <c r="F211" s="179" t="s">
        <v>153</v>
      </c>
      <c r="G211" s="270">
        <v>2000</v>
      </c>
      <c r="H211" s="270">
        <v>2</v>
      </c>
      <c r="I211" s="121">
        <f t="shared" si="6"/>
        <v>4000</v>
      </c>
      <c r="J211" s="115" t="s">
        <v>96</v>
      </c>
      <c r="K211" s="229"/>
    </row>
    <row r="212" spans="1:55" s="123" customFormat="1" ht="30" customHeight="1">
      <c r="A212" s="243" t="s">
        <v>41</v>
      </c>
      <c r="B212" s="177" t="s">
        <v>41</v>
      </c>
      <c r="C212" s="43" t="s">
        <v>170</v>
      </c>
      <c r="D212" s="42" t="s">
        <v>438</v>
      </c>
      <c r="E212" s="41" t="s">
        <v>27</v>
      </c>
      <c r="F212" s="179" t="s">
        <v>155</v>
      </c>
      <c r="G212" s="270">
        <v>1500</v>
      </c>
      <c r="H212" s="270">
        <v>16</v>
      </c>
      <c r="I212" s="121">
        <f t="shared" si="6"/>
        <v>24000</v>
      </c>
      <c r="J212" s="115" t="s">
        <v>96</v>
      </c>
      <c r="K212" s="72"/>
    </row>
    <row r="213" spans="1:55" s="123" customFormat="1" ht="30" customHeight="1">
      <c r="A213" s="243" t="s">
        <v>41</v>
      </c>
      <c r="B213" s="177" t="s">
        <v>41</v>
      </c>
      <c r="C213" s="43" t="s">
        <v>171</v>
      </c>
      <c r="D213" s="42" t="s">
        <v>318</v>
      </c>
      <c r="E213" s="41" t="s">
        <v>27</v>
      </c>
      <c r="F213" s="179" t="s">
        <v>155</v>
      </c>
      <c r="G213" s="270">
        <v>500</v>
      </c>
      <c r="H213" s="270">
        <v>20</v>
      </c>
      <c r="I213" s="121">
        <f t="shared" si="6"/>
        <v>10000</v>
      </c>
      <c r="J213" s="115" t="s">
        <v>96</v>
      </c>
      <c r="K213" s="72" t="s">
        <v>444</v>
      </c>
    </row>
    <row r="214" spans="1:55" s="123" customFormat="1" ht="30" customHeight="1">
      <c r="A214" s="243" t="s">
        <v>41</v>
      </c>
      <c r="B214" s="177" t="s">
        <v>41</v>
      </c>
      <c r="C214" s="180" t="s">
        <v>172</v>
      </c>
      <c r="D214" s="178" t="s">
        <v>257</v>
      </c>
      <c r="E214" s="41" t="s">
        <v>27</v>
      </c>
      <c r="F214" s="179" t="s">
        <v>155</v>
      </c>
      <c r="G214" s="270">
        <v>200</v>
      </c>
      <c r="H214" s="270">
        <v>48</v>
      </c>
      <c r="I214" s="121">
        <f t="shared" si="6"/>
        <v>9600</v>
      </c>
      <c r="J214" s="115" t="s">
        <v>96</v>
      </c>
      <c r="K214" s="72"/>
    </row>
    <row r="215" spans="1:55" ht="30" customHeight="1">
      <c r="A215" s="361" t="s">
        <v>213</v>
      </c>
      <c r="B215" s="362"/>
      <c r="C215" s="362"/>
      <c r="D215" s="362"/>
      <c r="E215" s="362"/>
      <c r="F215" s="362"/>
      <c r="G215" s="362"/>
      <c r="H215" s="363"/>
      <c r="I215" s="219">
        <f>SUM(I15:I214)</f>
        <v>1795372</v>
      </c>
      <c r="J215" s="127"/>
      <c r="K215" s="72"/>
    </row>
    <row r="216" spans="1:55" ht="30" customHeight="1">
      <c r="A216" s="361" t="s">
        <v>330</v>
      </c>
      <c r="B216" s="362"/>
      <c r="C216" s="362"/>
      <c r="D216" s="362"/>
      <c r="E216" s="362"/>
      <c r="F216" s="362"/>
      <c r="G216" s="362"/>
      <c r="H216" s="363"/>
      <c r="I216" s="219"/>
      <c r="J216" s="127"/>
      <c r="K216" s="229"/>
    </row>
    <row r="217" spans="1:55" s="181" customFormat="1" ht="40.35" customHeight="1">
      <c r="A217" s="364" t="s">
        <v>174</v>
      </c>
      <c r="B217" s="365"/>
      <c r="C217" s="365"/>
      <c r="D217" s="365"/>
      <c r="E217" s="365"/>
      <c r="F217" s="365"/>
      <c r="G217" s="365"/>
      <c r="H217" s="366"/>
      <c r="I217" s="220">
        <f>SUM(I15:I214)-I206-I205-I207-I208</f>
        <v>1761772</v>
      </c>
      <c r="J217" s="39"/>
      <c r="K217" s="229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123"/>
      <c r="AY217" s="123"/>
      <c r="AZ217" s="123"/>
      <c r="BA217" s="123"/>
      <c r="BB217" s="123"/>
      <c r="BC217" s="123"/>
    </row>
    <row r="218" spans="1:55" s="182" customFormat="1" ht="40.35" customHeight="1">
      <c r="A218" s="357" t="s">
        <v>175</v>
      </c>
      <c r="B218" s="358"/>
      <c r="C218" s="359"/>
      <c r="D218" s="357" t="s">
        <v>103</v>
      </c>
      <c r="E218" s="358"/>
      <c r="F218" s="358"/>
      <c r="G218" s="359"/>
      <c r="H218" s="130">
        <v>0.1</v>
      </c>
      <c r="I218" s="221">
        <f>I217*H218</f>
        <v>176177.2</v>
      </c>
      <c r="J218" s="125"/>
      <c r="K218" s="229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</row>
    <row r="219" spans="1:55" s="183" customFormat="1" ht="40.35" customHeight="1">
      <c r="A219" s="355" t="s">
        <v>104</v>
      </c>
      <c r="B219" s="355"/>
      <c r="C219" s="355"/>
      <c r="D219" s="355"/>
      <c r="E219" s="355"/>
      <c r="F219" s="355"/>
      <c r="G219" s="355"/>
      <c r="H219" s="356"/>
      <c r="I219" s="222">
        <f>I215+I218</f>
        <v>1971549.2</v>
      </c>
      <c r="J219" s="125"/>
      <c r="K219" s="229"/>
    </row>
    <row r="220" spans="1:55" s="183" customFormat="1" ht="40.35" customHeight="1">
      <c r="A220" s="353" t="s">
        <v>105</v>
      </c>
      <c r="B220" s="353"/>
      <c r="C220" s="353"/>
      <c r="D220" s="353"/>
      <c r="E220" s="353"/>
      <c r="F220" s="353"/>
      <c r="G220" s="354"/>
      <c r="H220" s="131">
        <v>0.06</v>
      </c>
      <c r="I220" s="223">
        <f>I219*H220</f>
        <v>118292.95199999999</v>
      </c>
      <c r="J220" s="125"/>
      <c r="K220" s="229"/>
    </row>
  </sheetData>
  <sheetProtection formatRows="0" insertRows="0"/>
  <protectedRanges>
    <protectedRange password="C46F" sqref="G219" name="区域1_1_2" securityDescriptor=""/>
  </protectedRanges>
  <autoFilter ref="A14:BC220"/>
  <mergeCells count="16">
    <mergeCell ref="A220:G220"/>
    <mergeCell ref="A219:H219"/>
    <mergeCell ref="A218:C218"/>
    <mergeCell ref="A3:F4"/>
    <mergeCell ref="D218:G218"/>
    <mergeCell ref="A215:H215"/>
    <mergeCell ref="A216:H216"/>
    <mergeCell ref="A217:H217"/>
    <mergeCell ref="G13:J13"/>
    <mergeCell ref="B37:B43"/>
    <mergeCell ref="B44:B50"/>
    <mergeCell ref="B51:B56"/>
    <mergeCell ref="B57:B62"/>
    <mergeCell ref="B63:B68"/>
    <mergeCell ref="B13:F13"/>
    <mergeCell ref="B69:B76"/>
  </mergeCells>
  <phoneticPr fontId="3" type="noConversion"/>
  <dataValidations count="2">
    <dataValidation type="list" showInputMessage="1" showErrorMessage="1" sqref="E37:E80 E82:E214">
      <formula1>#REF!</formula1>
    </dataValidation>
    <dataValidation type="list" showInputMessage="1" showErrorMessage="1" sqref="E81">
      <formula1>#REF!</formula1>
    </dataValidation>
  </dataValidations>
  <hyperlinks>
    <hyperlink ref="K62" r:id="rId1" location="detail"/>
  </hyperlinks>
  <pageMargins left="0.69930555555555596" right="0.69930555555555596" top="0.75" bottom="0.75" header="0.3" footer="0.3"/>
  <pageSetup paperSize="9" scale="31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Sheet3!$B$2:$B$6</xm:f>
          </x14:formula1>
          <xm:sqref>E221:E615 E15:E36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view="pageBreakPreview" topLeftCell="A30" zoomScale="80" zoomScaleNormal="80" zoomScaleSheetLayoutView="67" zoomScalePageLayoutView="80" workbookViewId="0">
      <selection activeCell="F41" sqref="F41"/>
    </sheetView>
  </sheetViews>
  <sheetFormatPr defaultColWidth="8.75" defaultRowHeight="16.5"/>
  <cols>
    <col min="1" max="1" width="46.125" style="106" customWidth="1"/>
    <col min="2" max="2" width="34.375" style="106" customWidth="1"/>
    <col min="3" max="3" width="70.375" style="106" customWidth="1"/>
    <col min="4" max="4" width="12.875" style="106" customWidth="1"/>
    <col min="5" max="5" width="14.375" style="105" customWidth="1"/>
    <col min="6" max="6" width="20" style="105" customWidth="1"/>
    <col min="7" max="7" width="12.375" style="105" customWidth="1"/>
    <col min="8" max="8" width="16.75" style="105" customWidth="1"/>
    <col min="9" max="9" width="26.25" style="105" customWidth="1"/>
    <col min="10" max="16384" width="8.75" style="106"/>
  </cols>
  <sheetData>
    <row r="1" spans="1:12" s="89" customFormat="1" ht="42" customHeight="1">
      <c r="A1" s="386" t="s">
        <v>176</v>
      </c>
      <c r="B1" s="386"/>
      <c r="C1" s="386"/>
      <c r="D1" s="386"/>
      <c r="E1" s="88"/>
      <c r="F1" s="88"/>
      <c r="H1" s="88"/>
    </row>
    <row r="2" spans="1:12" s="89" customFormat="1" ht="9" customHeight="1">
      <c r="A2" s="90"/>
      <c r="B2" s="90"/>
      <c r="C2" s="90"/>
      <c r="D2" s="90"/>
      <c r="E2" s="90"/>
      <c r="F2" s="90"/>
      <c r="G2" s="90"/>
      <c r="H2" s="88"/>
    </row>
    <row r="3" spans="1:12" s="89" customFormat="1" ht="5.25" customHeight="1">
      <c r="A3" s="91"/>
      <c r="B3" s="91"/>
      <c r="C3" s="91"/>
      <c r="D3" s="92"/>
      <c r="E3" s="92"/>
      <c r="F3" s="92"/>
      <c r="G3" s="92"/>
      <c r="H3" s="88"/>
    </row>
    <row r="4" spans="1:12" s="89" customFormat="1" ht="20.25" customHeight="1">
      <c r="A4" s="92" t="s">
        <v>54</v>
      </c>
      <c r="B4" s="92"/>
      <c r="C4" s="92"/>
      <c r="D4" s="92"/>
      <c r="E4" s="92"/>
      <c r="F4" s="92"/>
      <c r="G4" s="92"/>
      <c r="H4" s="88"/>
    </row>
    <row r="5" spans="1:12" s="95" customFormat="1" ht="20.25" customHeight="1">
      <c r="A5" s="93" t="s">
        <v>55</v>
      </c>
      <c r="B5" s="94"/>
      <c r="C5" s="94"/>
      <c r="D5" s="94"/>
      <c r="E5" s="45"/>
      <c r="F5" s="45"/>
      <c r="G5" s="45"/>
    </row>
    <row r="6" spans="1:12" s="95" customFormat="1" ht="20.25" customHeight="1">
      <c r="A6" s="96" t="s">
        <v>56</v>
      </c>
      <c r="B6" s="97" t="s">
        <v>107</v>
      </c>
      <c r="C6" s="94"/>
      <c r="D6" s="94"/>
      <c r="E6" s="45"/>
      <c r="F6" s="45"/>
      <c r="G6" s="45"/>
    </row>
    <row r="7" spans="1:12" s="101" customFormat="1" ht="20.25" customHeight="1">
      <c r="A7" s="96" t="s">
        <v>56</v>
      </c>
      <c r="B7" s="98" t="s">
        <v>57</v>
      </c>
      <c r="C7" s="99"/>
      <c r="D7" s="99"/>
      <c r="E7" s="99"/>
      <c r="F7" s="99"/>
      <c r="G7" s="100"/>
      <c r="H7" s="100"/>
      <c r="I7" s="100"/>
    </row>
    <row r="8" spans="1:12" s="101" customFormat="1" ht="20.25" customHeight="1">
      <c r="A8" s="96" t="s">
        <v>56</v>
      </c>
      <c r="B8" s="98" t="s">
        <v>58</v>
      </c>
      <c r="C8" s="99"/>
      <c r="D8" s="99"/>
      <c r="E8" s="99"/>
      <c r="F8" s="99"/>
      <c r="G8" s="100"/>
      <c r="H8" s="100"/>
      <c r="I8" s="100"/>
    </row>
    <row r="9" spans="1:12" s="95" customFormat="1" ht="20.25" customHeight="1">
      <c r="A9" s="96" t="s">
        <v>56</v>
      </c>
      <c r="B9" s="97" t="s">
        <v>108</v>
      </c>
      <c r="C9" s="94"/>
      <c r="D9" s="102"/>
      <c r="E9" s="45"/>
      <c r="F9" s="45"/>
      <c r="G9" s="45"/>
    </row>
    <row r="10" spans="1:12">
      <c r="A10" s="103"/>
      <c r="B10" s="103"/>
      <c r="C10" s="103"/>
      <c r="D10" s="104"/>
      <c r="E10" s="104"/>
      <c r="F10" s="104"/>
      <c r="G10" s="104"/>
      <c r="I10" s="106"/>
    </row>
    <row r="11" spans="1:12" ht="40.35" customHeight="1">
      <c r="A11" s="387"/>
      <c r="B11" s="387"/>
      <c r="C11" s="387"/>
      <c r="D11" s="387"/>
      <c r="E11" s="367" t="s">
        <v>59</v>
      </c>
      <c r="F11" s="368"/>
      <c r="G11" s="368"/>
      <c r="H11" s="368"/>
      <c r="I11" s="231"/>
    </row>
    <row r="12" spans="1:12" ht="40.35" customHeight="1">
      <c r="A12" s="107" t="s">
        <v>177</v>
      </c>
      <c r="B12" s="108" t="s">
        <v>19</v>
      </c>
      <c r="C12" s="107" t="s">
        <v>110</v>
      </c>
      <c r="D12" s="107" t="s">
        <v>111</v>
      </c>
      <c r="E12" s="107" t="s">
        <v>112</v>
      </c>
      <c r="F12" s="109" t="s">
        <v>113</v>
      </c>
      <c r="G12" s="109" t="s">
        <v>114</v>
      </c>
      <c r="H12" s="109" t="s">
        <v>314</v>
      </c>
      <c r="I12" s="110" t="s">
        <v>60</v>
      </c>
    </row>
    <row r="13" spans="1:12" s="88" customFormat="1" ht="35.25" customHeight="1">
      <c r="A13" s="111" t="s">
        <v>248</v>
      </c>
      <c r="B13" s="112" t="s">
        <v>230</v>
      </c>
      <c r="C13" s="113" t="s">
        <v>178</v>
      </c>
      <c r="D13" s="114" t="s">
        <v>179</v>
      </c>
      <c r="E13" s="115">
        <v>3000</v>
      </c>
      <c r="F13" s="115">
        <v>1</v>
      </c>
      <c r="G13" s="116">
        <f>E13*F13</f>
        <v>3000</v>
      </c>
      <c r="H13" s="115" t="s">
        <v>64</v>
      </c>
      <c r="I13" s="117"/>
      <c r="J13" s="89"/>
      <c r="K13" s="89"/>
      <c r="L13" s="89"/>
    </row>
    <row r="14" spans="1:12" s="88" customFormat="1" ht="35.25" customHeight="1">
      <c r="A14" s="111" t="s">
        <v>248</v>
      </c>
      <c r="B14" s="112" t="s">
        <v>347</v>
      </c>
      <c r="C14" s="310" t="s">
        <v>524</v>
      </c>
      <c r="D14" s="114" t="s">
        <v>179</v>
      </c>
      <c r="E14" s="115">
        <v>50000</v>
      </c>
      <c r="F14" s="115">
        <v>0</v>
      </c>
      <c r="G14" s="116">
        <f>E14*F14</f>
        <v>0</v>
      </c>
      <c r="H14" s="120" t="s">
        <v>96</v>
      </c>
      <c r="I14" s="117"/>
      <c r="J14" s="89"/>
      <c r="K14" s="89"/>
      <c r="L14" s="89"/>
    </row>
    <row r="15" spans="1:12" s="88" customFormat="1" ht="35.25" customHeight="1">
      <c r="A15" s="111" t="s">
        <v>248</v>
      </c>
      <c r="B15" s="111" t="s">
        <v>504</v>
      </c>
      <c r="C15" s="113" t="s">
        <v>512</v>
      </c>
      <c r="D15" s="114" t="s">
        <v>180</v>
      </c>
      <c r="E15" s="115">
        <v>150</v>
      </c>
      <c r="F15" s="115">
        <v>24</v>
      </c>
      <c r="G15" s="116">
        <f>E15*F15</f>
        <v>3600</v>
      </c>
      <c r="H15" s="120" t="s">
        <v>96</v>
      </c>
      <c r="I15" s="117"/>
      <c r="J15" s="89"/>
      <c r="K15" s="89"/>
      <c r="L15" s="89"/>
    </row>
    <row r="16" spans="1:12" s="88" customFormat="1" ht="35.25" customHeight="1">
      <c r="A16" s="111" t="s">
        <v>248</v>
      </c>
      <c r="B16" s="111" t="s">
        <v>505</v>
      </c>
      <c r="C16" s="113" t="s">
        <v>509</v>
      </c>
      <c r="D16" s="114" t="s">
        <v>179</v>
      </c>
      <c r="E16" s="115">
        <v>800</v>
      </c>
      <c r="F16" s="115">
        <v>15</v>
      </c>
      <c r="G16" s="116">
        <f t="shared" ref="G16:G22" si="0">E16*F16</f>
        <v>12000</v>
      </c>
      <c r="H16" s="120" t="s">
        <v>96</v>
      </c>
      <c r="I16" s="117"/>
      <c r="J16" s="89"/>
      <c r="K16" s="89"/>
      <c r="L16" s="89"/>
    </row>
    <row r="17" spans="1:12" s="88" customFormat="1" ht="35.25" customHeight="1">
      <c r="A17" s="111" t="s">
        <v>248</v>
      </c>
      <c r="B17" s="111" t="s">
        <v>181</v>
      </c>
      <c r="C17" s="113" t="s">
        <v>182</v>
      </c>
      <c r="D17" s="114" t="s">
        <v>179</v>
      </c>
      <c r="E17" s="115">
        <v>3000</v>
      </c>
      <c r="F17" s="115">
        <v>1</v>
      </c>
      <c r="G17" s="116">
        <f t="shared" si="0"/>
        <v>3000</v>
      </c>
      <c r="H17" s="120" t="s">
        <v>96</v>
      </c>
      <c r="I17" s="117"/>
      <c r="J17" s="89"/>
      <c r="K17" s="89"/>
      <c r="L17" s="89"/>
    </row>
    <row r="18" spans="1:12" s="88" customFormat="1" ht="35.25" customHeight="1">
      <c r="A18" s="111" t="s">
        <v>248</v>
      </c>
      <c r="B18" s="111" t="s">
        <v>506</v>
      </c>
      <c r="C18" s="113" t="s">
        <v>513</v>
      </c>
      <c r="D18" s="114" t="s">
        <v>510</v>
      </c>
      <c r="E18" s="115">
        <v>200</v>
      </c>
      <c r="F18" s="115">
        <v>3</v>
      </c>
      <c r="G18" s="116">
        <f t="shared" si="0"/>
        <v>600</v>
      </c>
      <c r="H18" s="120" t="s">
        <v>96</v>
      </c>
      <c r="I18" s="117"/>
      <c r="J18" s="89"/>
      <c r="K18" s="89"/>
      <c r="L18" s="89"/>
    </row>
    <row r="19" spans="1:12" s="88" customFormat="1" ht="35.25" customHeight="1">
      <c r="A19" s="111" t="s">
        <v>248</v>
      </c>
      <c r="B19" s="111" t="s">
        <v>514</v>
      </c>
      <c r="C19" s="112" t="s">
        <v>515</v>
      </c>
      <c r="D19" s="114" t="s">
        <v>180</v>
      </c>
      <c r="E19" s="115">
        <v>400</v>
      </c>
      <c r="F19" s="115">
        <v>24</v>
      </c>
      <c r="G19" s="116">
        <f t="shared" si="0"/>
        <v>9600</v>
      </c>
      <c r="H19" s="120" t="s">
        <v>96</v>
      </c>
      <c r="I19" s="117"/>
      <c r="J19" s="89"/>
      <c r="K19" s="89"/>
      <c r="L19" s="89"/>
    </row>
    <row r="20" spans="1:12" s="88" customFormat="1" ht="35.25" customHeight="1">
      <c r="A20" s="111" t="s">
        <v>248</v>
      </c>
      <c r="B20" s="111" t="s">
        <v>507</v>
      </c>
      <c r="C20" s="113" t="s">
        <v>516</v>
      </c>
      <c r="D20" s="114" t="s">
        <v>511</v>
      </c>
      <c r="E20" s="115">
        <v>150</v>
      </c>
      <c r="F20" s="115">
        <v>50</v>
      </c>
      <c r="G20" s="116">
        <f t="shared" si="0"/>
        <v>7500</v>
      </c>
      <c r="H20" s="120" t="s">
        <v>96</v>
      </c>
      <c r="I20" s="117"/>
      <c r="J20" s="89"/>
      <c r="K20" s="89"/>
      <c r="L20" s="89"/>
    </row>
    <row r="21" spans="1:12" s="88" customFormat="1" ht="35.25" customHeight="1">
      <c r="A21" s="111" t="s">
        <v>248</v>
      </c>
      <c r="B21" s="111" t="s">
        <v>508</v>
      </c>
      <c r="C21" s="113" t="s">
        <v>183</v>
      </c>
      <c r="D21" s="114" t="s">
        <v>180</v>
      </c>
      <c r="E21" s="115">
        <v>500</v>
      </c>
      <c r="F21" s="115">
        <v>16</v>
      </c>
      <c r="G21" s="116">
        <f t="shared" si="0"/>
        <v>8000</v>
      </c>
      <c r="H21" s="120" t="s">
        <v>96</v>
      </c>
      <c r="I21" s="117"/>
      <c r="J21" s="89"/>
      <c r="K21" s="89"/>
      <c r="L21" s="89"/>
    </row>
    <row r="22" spans="1:12" s="88" customFormat="1" ht="35.25" customHeight="1">
      <c r="A22" s="111" t="s">
        <v>248</v>
      </c>
      <c r="B22" s="111" t="s">
        <v>518</v>
      </c>
      <c r="C22" s="112" t="s">
        <v>517</v>
      </c>
      <c r="D22" s="114" t="s">
        <v>180</v>
      </c>
      <c r="E22" s="115">
        <v>800</v>
      </c>
      <c r="F22" s="115">
        <v>4</v>
      </c>
      <c r="G22" s="116">
        <f t="shared" si="0"/>
        <v>3200</v>
      </c>
      <c r="H22" s="120" t="s">
        <v>96</v>
      </c>
      <c r="I22" s="117"/>
      <c r="J22" s="89"/>
      <c r="K22" s="89"/>
      <c r="L22" s="89"/>
    </row>
    <row r="23" spans="1:12" s="88" customFormat="1" ht="35.25" customHeight="1">
      <c r="A23" s="111" t="s">
        <v>248</v>
      </c>
      <c r="B23" s="112" t="s">
        <v>347</v>
      </c>
      <c r="C23" s="113" t="s">
        <v>475</v>
      </c>
      <c r="D23" s="114" t="s">
        <v>458</v>
      </c>
      <c r="E23" s="115">
        <v>400</v>
      </c>
      <c r="F23" s="115">
        <v>45</v>
      </c>
      <c r="G23" s="116">
        <f>E23*F23</f>
        <v>18000</v>
      </c>
      <c r="H23" s="120" t="s">
        <v>96</v>
      </c>
      <c r="I23" s="117"/>
      <c r="J23" s="89"/>
      <c r="K23" s="89"/>
      <c r="L23" s="89"/>
    </row>
    <row r="24" spans="1:12" s="88" customFormat="1" ht="35.25" customHeight="1">
      <c r="A24" s="111" t="s">
        <v>248</v>
      </c>
      <c r="B24" s="118" t="s">
        <v>219</v>
      </c>
      <c r="C24" s="113" t="s">
        <v>474</v>
      </c>
      <c r="D24" s="114" t="s">
        <v>458</v>
      </c>
      <c r="E24" s="115">
        <v>400</v>
      </c>
      <c r="F24" s="115">
        <v>240</v>
      </c>
      <c r="G24" s="116">
        <f t="shared" ref="G24:G41" si="1">E24*F24</f>
        <v>96000</v>
      </c>
      <c r="H24" s="120" t="s">
        <v>96</v>
      </c>
      <c r="I24" s="117"/>
      <c r="J24" s="89"/>
      <c r="K24" s="89"/>
      <c r="L24" s="89"/>
    </row>
    <row r="25" spans="1:12" s="88" customFormat="1" ht="35.25" customHeight="1">
      <c r="A25" s="111" t="s">
        <v>346</v>
      </c>
      <c r="B25" s="112" t="s">
        <v>230</v>
      </c>
      <c r="C25" s="113" t="s">
        <v>178</v>
      </c>
      <c r="D25" s="114" t="s">
        <v>179</v>
      </c>
      <c r="E25" s="120">
        <v>3000</v>
      </c>
      <c r="F25" s="120">
        <v>1</v>
      </c>
      <c r="G25" s="116">
        <f t="shared" si="1"/>
        <v>3000</v>
      </c>
      <c r="H25" s="120" t="s">
        <v>64</v>
      </c>
      <c r="I25" s="117"/>
    </row>
    <row r="26" spans="1:12" s="88" customFormat="1" ht="35.25" customHeight="1">
      <c r="A26" s="111" t="s">
        <v>346</v>
      </c>
      <c r="B26" s="118" t="s">
        <v>219</v>
      </c>
      <c r="C26" s="113" t="s">
        <v>525</v>
      </c>
      <c r="D26" s="114" t="s">
        <v>179</v>
      </c>
      <c r="E26" s="120">
        <v>30000</v>
      </c>
      <c r="F26" s="120">
        <v>0</v>
      </c>
      <c r="G26" s="116">
        <f t="shared" si="1"/>
        <v>0</v>
      </c>
      <c r="H26" s="120" t="s">
        <v>96</v>
      </c>
      <c r="I26" s="117"/>
    </row>
    <row r="27" spans="1:12" s="88" customFormat="1" ht="35.25" customHeight="1">
      <c r="A27" s="111" t="s">
        <v>346</v>
      </c>
      <c r="B27" s="111" t="s">
        <v>504</v>
      </c>
      <c r="C27" s="391" t="s">
        <v>512</v>
      </c>
      <c r="D27" s="114" t="s">
        <v>180</v>
      </c>
      <c r="E27" s="115">
        <v>150</v>
      </c>
      <c r="F27" s="115">
        <v>16</v>
      </c>
      <c r="G27" s="116">
        <f t="shared" si="1"/>
        <v>2400</v>
      </c>
      <c r="H27" s="120" t="s">
        <v>96</v>
      </c>
      <c r="I27" s="117"/>
    </row>
    <row r="28" spans="1:12" s="88" customFormat="1" ht="35.25" customHeight="1">
      <c r="A28" s="111" t="s">
        <v>346</v>
      </c>
      <c r="B28" s="111" t="s">
        <v>505</v>
      </c>
      <c r="C28" s="391" t="s">
        <v>509</v>
      </c>
      <c r="D28" s="114" t="s">
        <v>179</v>
      </c>
      <c r="E28" s="115">
        <v>800</v>
      </c>
      <c r="F28" s="115">
        <v>10</v>
      </c>
      <c r="G28" s="116">
        <f t="shared" si="1"/>
        <v>8000</v>
      </c>
      <c r="H28" s="120" t="s">
        <v>96</v>
      </c>
      <c r="I28" s="117"/>
    </row>
    <row r="29" spans="1:12" s="88" customFormat="1" ht="35.25" customHeight="1">
      <c r="A29" s="111" t="s">
        <v>346</v>
      </c>
      <c r="B29" s="111" t="s">
        <v>181</v>
      </c>
      <c r="C29" s="391" t="s">
        <v>182</v>
      </c>
      <c r="D29" s="114" t="s">
        <v>179</v>
      </c>
      <c r="E29" s="115">
        <v>3000</v>
      </c>
      <c r="F29" s="115">
        <v>1</v>
      </c>
      <c r="G29" s="116">
        <f t="shared" si="1"/>
        <v>3000</v>
      </c>
      <c r="H29" s="120" t="s">
        <v>96</v>
      </c>
      <c r="I29" s="117"/>
    </row>
    <row r="30" spans="1:12" s="88" customFormat="1" ht="35.25" customHeight="1">
      <c r="A30" s="111" t="s">
        <v>346</v>
      </c>
      <c r="B30" s="111" t="s">
        <v>506</v>
      </c>
      <c r="C30" s="391" t="s">
        <v>513</v>
      </c>
      <c r="D30" s="114" t="s">
        <v>510</v>
      </c>
      <c r="E30" s="115">
        <v>200</v>
      </c>
      <c r="F30" s="115">
        <v>3</v>
      </c>
      <c r="G30" s="116">
        <f t="shared" si="1"/>
        <v>600</v>
      </c>
      <c r="H30" s="120" t="s">
        <v>96</v>
      </c>
      <c r="I30" s="117"/>
    </row>
    <row r="31" spans="1:12" s="88" customFormat="1" ht="35.25" customHeight="1">
      <c r="A31" s="111" t="s">
        <v>346</v>
      </c>
      <c r="B31" s="111" t="s">
        <v>514</v>
      </c>
      <c r="C31" s="392" t="s">
        <v>515</v>
      </c>
      <c r="D31" s="114" t="s">
        <v>180</v>
      </c>
      <c r="E31" s="115">
        <v>400</v>
      </c>
      <c r="F31" s="115">
        <v>16</v>
      </c>
      <c r="G31" s="116">
        <f t="shared" si="1"/>
        <v>6400</v>
      </c>
      <c r="H31" s="120" t="s">
        <v>96</v>
      </c>
      <c r="I31" s="117"/>
    </row>
    <row r="32" spans="1:12" s="88" customFormat="1" ht="35.25" customHeight="1">
      <c r="A32" s="111" t="s">
        <v>346</v>
      </c>
      <c r="B32" s="111" t="s">
        <v>507</v>
      </c>
      <c r="C32" s="391" t="s">
        <v>516</v>
      </c>
      <c r="D32" s="114" t="s">
        <v>511</v>
      </c>
      <c r="E32" s="115">
        <v>150</v>
      </c>
      <c r="F32" s="115">
        <v>20</v>
      </c>
      <c r="G32" s="116">
        <f t="shared" si="1"/>
        <v>3000</v>
      </c>
      <c r="H32" s="120" t="s">
        <v>96</v>
      </c>
      <c r="I32" s="117"/>
    </row>
    <row r="33" spans="1:9" s="88" customFormat="1" ht="35.25" customHeight="1">
      <c r="A33" s="111" t="s">
        <v>346</v>
      </c>
      <c r="B33" s="111" t="s">
        <v>508</v>
      </c>
      <c r="C33" s="391" t="s">
        <v>183</v>
      </c>
      <c r="D33" s="114" t="s">
        <v>180</v>
      </c>
      <c r="E33" s="115">
        <v>500</v>
      </c>
      <c r="F33" s="115">
        <v>8</v>
      </c>
      <c r="G33" s="116">
        <f t="shared" si="1"/>
        <v>4000</v>
      </c>
      <c r="H33" s="120" t="s">
        <v>96</v>
      </c>
      <c r="I33" s="117"/>
    </row>
    <row r="34" spans="1:9" s="88" customFormat="1" ht="35.25" customHeight="1">
      <c r="A34" s="111" t="s">
        <v>346</v>
      </c>
      <c r="B34" s="111" t="s">
        <v>518</v>
      </c>
      <c r="C34" s="392" t="s">
        <v>517</v>
      </c>
      <c r="D34" s="114" t="s">
        <v>180</v>
      </c>
      <c r="E34" s="115">
        <v>800</v>
      </c>
      <c r="F34" s="115">
        <v>4</v>
      </c>
      <c r="G34" s="116">
        <f t="shared" si="1"/>
        <v>3200</v>
      </c>
      <c r="H34" s="120" t="s">
        <v>96</v>
      </c>
      <c r="I34" s="117"/>
    </row>
    <row r="35" spans="1:9" s="88" customFormat="1" ht="35.25" customHeight="1">
      <c r="A35" s="111" t="s">
        <v>346</v>
      </c>
      <c r="B35" s="118" t="s">
        <v>219</v>
      </c>
      <c r="C35" s="391" t="s">
        <v>534</v>
      </c>
      <c r="D35" s="114" t="s">
        <v>179</v>
      </c>
      <c r="E35" s="120">
        <v>30000</v>
      </c>
      <c r="F35" s="120">
        <v>0</v>
      </c>
      <c r="G35" s="116">
        <f t="shared" si="1"/>
        <v>0</v>
      </c>
      <c r="H35" s="120" t="s">
        <v>96</v>
      </c>
      <c r="I35" s="117"/>
    </row>
    <row r="36" spans="1:9" s="123" customFormat="1" ht="35.25" customHeight="1">
      <c r="A36" s="303" t="s">
        <v>332</v>
      </c>
      <c r="B36" s="118" t="s">
        <v>181</v>
      </c>
      <c r="C36" s="393" t="s">
        <v>182</v>
      </c>
      <c r="D36" s="41" t="s">
        <v>179</v>
      </c>
      <c r="E36" s="120">
        <v>500</v>
      </c>
      <c r="F36" s="120">
        <v>1</v>
      </c>
      <c r="G36" s="116">
        <f t="shared" si="1"/>
        <v>500</v>
      </c>
      <c r="H36" s="120" t="s">
        <v>96</v>
      </c>
      <c r="I36" s="125"/>
    </row>
    <row r="37" spans="1:9" s="123" customFormat="1" ht="35.25" customHeight="1">
      <c r="A37" s="303" t="s">
        <v>332</v>
      </c>
      <c r="B37" s="118" t="s">
        <v>249</v>
      </c>
      <c r="C37" s="40" t="s">
        <v>183</v>
      </c>
      <c r="D37" s="41" t="s">
        <v>180</v>
      </c>
      <c r="E37" s="120">
        <v>1000</v>
      </c>
      <c r="F37" s="120">
        <v>10</v>
      </c>
      <c r="G37" s="116">
        <f t="shared" si="1"/>
        <v>10000</v>
      </c>
      <c r="H37" s="120" t="s">
        <v>96</v>
      </c>
      <c r="I37" s="125"/>
    </row>
    <row r="38" spans="1:9" s="123" customFormat="1" ht="35.25" customHeight="1">
      <c r="A38" s="124" t="s">
        <v>184</v>
      </c>
      <c r="B38" s="118" t="s">
        <v>181</v>
      </c>
      <c r="C38" s="40" t="s">
        <v>182</v>
      </c>
      <c r="D38" s="41" t="s">
        <v>179</v>
      </c>
      <c r="E38" s="120">
        <v>500</v>
      </c>
      <c r="F38" s="120">
        <v>3</v>
      </c>
      <c r="G38" s="116">
        <f t="shared" si="1"/>
        <v>1500</v>
      </c>
      <c r="H38" s="120" t="s">
        <v>96</v>
      </c>
      <c r="I38" s="125"/>
    </row>
    <row r="39" spans="1:9" s="123" customFormat="1" ht="35.25" customHeight="1">
      <c r="A39" s="124" t="s">
        <v>184</v>
      </c>
      <c r="B39" s="118" t="s">
        <v>250</v>
      </c>
      <c r="C39" s="40" t="s">
        <v>183</v>
      </c>
      <c r="D39" s="41" t="s">
        <v>180</v>
      </c>
      <c r="E39" s="120">
        <v>1000</v>
      </c>
      <c r="F39" s="120">
        <v>20</v>
      </c>
      <c r="G39" s="116">
        <f t="shared" si="1"/>
        <v>20000</v>
      </c>
      <c r="H39" s="120" t="s">
        <v>96</v>
      </c>
      <c r="I39" s="245"/>
    </row>
    <row r="40" spans="1:9" s="123" customFormat="1" ht="35.25" customHeight="1">
      <c r="A40" s="126" t="s">
        <v>185</v>
      </c>
      <c r="B40" s="118" t="s">
        <v>181</v>
      </c>
      <c r="C40" s="40" t="s">
        <v>186</v>
      </c>
      <c r="D40" s="41" t="s">
        <v>179</v>
      </c>
      <c r="E40" s="120">
        <v>500</v>
      </c>
      <c r="F40" s="120">
        <v>1</v>
      </c>
      <c r="G40" s="116">
        <f t="shared" si="1"/>
        <v>500</v>
      </c>
      <c r="H40" s="120" t="s">
        <v>96</v>
      </c>
      <c r="I40" s="122"/>
    </row>
    <row r="41" spans="1:9" s="123" customFormat="1" ht="35.25" customHeight="1">
      <c r="A41" s="43" t="s">
        <v>185</v>
      </c>
      <c r="B41" s="118" t="s">
        <v>202</v>
      </c>
      <c r="C41" s="40" t="s">
        <v>203</v>
      </c>
      <c r="D41" s="41" t="s">
        <v>180</v>
      </c>
      <c r="E41" s="120">
        <v>800</v>
      </c>
      <c r="F41" s="120">
        <v>6</v>
      </c>
      <c r="G41" s="116">
        <f t="shared" si="1"/>
        <v>4800</v>
      </c>
      <c r="H41" s="120" t="s">
        <v>96</v>
      </c>
      <c r="I41" s="122"/>
    </row>
    <row r="42" spans="1:9" s="123" customFormat="1" ht="35.25" hidden="1" customHeight="1">
      <c r="A42" s="43"/>
      <c r="B42" s="118"/>
      <c r="C42" s="40"/>
      <c r="D42" s="41"/>
      <c r="E42" s="120"/>
      <c r="F42" s="120"/>
      <c r="G42" s="119"/>
      <c r="H42" s="120"/>
      <c r="I42" s="244"/>
    </row>
    <row r="43" spans="1:9" s="128" customFormat="1" ht="40.35" customHeight="1">
      <c r="A43" s="388" t="s">
        <v>187</v>
      </c>
      <c r="B43" s="389"/>
      <c r="C43" s="389"/>
      <c r="D43" s="389"/>
      <c r="E43" s="389"/>
      <c r="F43" s="390"/>
      <c r="G43" s="224">
        <f>SUM(G13:G42)</f>
        <v>235400</v>
      </c>
      <c r="H43" s="127"/>
      <c r="I43" s="127"/>
    </row>
    <row r="44" spans="1:9" ht="40.35" customHeight="1">
      <c r="A44" s="388" t="s">
        <v>173</v>
      </c>
      <c r="B44" s="389"/>
      <c r="C44" s="389"/>
      <c r="D44" s="389"/>
      <c r="E44" s="389"/>
      <c r="F44" s="390"/>
      <c r="G44" s="224">
        <v>0</v>
      </c>
      <c r="H44" s="119"/>
      <c r="I44" s="39"/>
    </row>
    <row r="45" spans="1:9" ht="40.35" customHeight="1">
      <c r="A45" s="383" t="s">
        <v>174</v>
      </c>
      <c r="B45" s="384"/>
      <c r="C45" s="384"/>
      <c r="D45" s="384"/>
      <c r="E45" s="384"/>
      <c r="F45" s="385"/>
      <c r="G45" s="225">
        <f>G14+G23+G24+G26+G36+G37+G38+G39+G40+G41+G42+G35</f>
        <v>151300</v>
      </c>
      <c r="H45" s="125"/>
      <c r="I45" s="125"/>
    </row>
    <row r="46" spans="1:9" ht="40.35" customHeight="1">
      <c r="A46" s="129"/>
      <c r="B46" s="312" t="s">
        <v>175</v>
      </c>
      <c r="C46" s="357" t="s">
        <v>103</v>
      </c>
      <c r="D46" s="358"/>
      <c r="E46" s="359"/>
      <c r="F46" s="130">
        <v>0.1</v>
      </c>
      <c r="G46" s="226">
        <f>G45*F46</f>
        <v>15130</v>
      </c>
      <c r="H46" s="125"/>
      <c r="I46" s="125"/>
    </row>
    <row r="47" spans="1:9" ht="40.35" customHeight="1">
      <c r="A47" s="377" t="s">
        <v>104</v>
      </c>
      <c r="B47" s="378"/>
      <c r="C47" s="378"/>
      <c r="D47" s="378"/>
      <c r="E47" s="378"/>
      <c r="F47" s="379"/>
      <c r="G47" s="222">
        <f>G43+G46</f>
        <v>250530</v>
      </c>
      <c r="H47" s="125"/>
      <c r="I47" s="125"/>
    </row>
    <row r="48" spans="1:9" ht="27.75" customHeight="1">
      <c r="A48" s="380" t="s">
        <v>105</v>
      </c>
      <c r="B48" s="381"/>
      <c r="C48" s="381"/>
      <c r="D48" s="381"/>
      <c r="E48" s="382"/>
      <c r="F48" s="131">
        <v>0.06</v>
      </c>
      <c r="G48" s="227">
        <f>G47*F48</f>
        <v>15031.8</v>
      </c>
      <c r="H48" s="132"/>
      <c r="I48" s="132"/>
    </row>
  </sheetData>
  <sheetProtection insertRows="0"/>
  <protectedRanges>
    <protectedRange password="C46F" sqref="E43:E44" name="区域1_1_2_1" securityDescriptor=""/>
  </protectedRanges>
  <mergeCells count="9">
    <mergeCell ref="A47:F47"/>
    <mergeCell ref="A48:E48"/>
    <mergeCell ref="A45:F45"/>
    <mergeCell ref="A1:D1"/>
    <mergeCell ref="A11:D11"/>
    <mergeCell ref="A43:F43"/>
    <mergeCell ref="E11:H11"/>
    <mergeCell ref="A44:F44"/>
    <mergeCell ref="C46:E46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defaultColWidth="8.75" defaultRowHeight="13.5"/>
  <cols>
    <col min="2" max="2" width="20" customWidth="1"/>
    <col min="3" max="3" width="27.25" customWidth="1"/>
  </cols>
  <sheetData>
    <row r="2" spans="2:3" ht="15">
      <c r="B2" s="1" t="s">
        <v>35</v>
      </c>
      <c r="C2" s="1" t="s">
        <v>188</v>
      </c>
    </row>
    <row r="3" spans="2:3" ht="15">
      <c r="B3" s="1" t="s">
        <v>32</v>
      </c>
      <c r="C3" s="1" t="s">
        <v>189</v>
      </c>
    </row>
    <row r="4" spans="2:3" ht="15">
      <c r="B4" s="1" t="s">
        <v>23</v>
      </c>
      <c r="C4" s="1" t="s">
        <v>190</v>
      </c>
    </row>
    <row r="5" spans="2:3" ht="15">
      <c r="B5" s="1" t="s">
        <v>21</v>
      </c>
      <c r="C5" s="1" t="s">
        <v>191</v>
      </c>
    </row>
    <row r="6" spans="2:3" ht="15">
      <c r="B6" s="1" t="s">
        <v>27</v>
      </c>
      <c r="C6" s="1" t="s">
        <v>192</v>
      </c>
    </row>
    <row r="7" spans="2:3" ht="15">
      <c r="C7" s="1" t="s">
        <v>193</v>
      </c>
    </row>
    <row r="8" spans="2:3" ht="15">
      <c r="C8" s="1" t="s">
        <v>194</v>
      </c>
    </row>
    <row r="9" spans="2:3" ht="15">
      <c r="C9" s="1" t="s">
        <v>195</v>
      </c>
    </row>
    <row r="10" spans="2:3" ht="15">
      <c r="C10" s="1" t="s">
        <v>196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报价汇总</vt:lpstr>
      <vt:lpstr>Sheet1</vt:lpstr>
      <vt:lpstr>Creative创意设计</vt:lpstr>
      <vt:lpstr>Event搭建制作</vt:lpstr>
      <vt:lpstr>Video视频</vt:lpstr>
      <vt:lpstr>Sheet3</vt:lpstr>
      <vt:lpstr>Creative创意设计!Print_Area</vt:lpstr>
      <vt:lpstr>Event搭建制作!Print_Area</vt:lpstr>
      <vt:lpstr>Video视频!Print_Area</vt:lpstr>
      <vt:lpstr>报价汇总!Print_Area</vt:lpstr>
    </vt:vector>
  </TitlesOfParts>
  <Company>Servier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Zhang_Xin</cp:lastModifiedBy>
  <cp:lastPrinted>2016-12-14T09:02:00Z</cp:lastPrinted>
  <dcterms:created xsi:type="dcterms:W3CDTF">2013-08-05T03:23:00Z</dcterms:created>
  <dcterms:modified xsi:type="dcterms:W3CDTF">2019-03-04T10:19:24Z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