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 (2)" sheetId="4" r:id="rId2"/>
  </sheets>
  <definedNames>
    <definedName name="_xlnm.Print_Area" localSheetId="1">'员工差旅明细 (2)'!$A$1:$K$50</definedName>
  </definedNames>
  <calcPr calcId="144525" concurrentCalc="0"/>
</workbook>
</file>

<file path=xl/sharedStrings.xml><?xml version="1.0" encoding="utf-8"?>
<sst xmlns="http://schemas.openxmlformats.org/spreadsheetml/2006/main" count="116">
  <si>
    <t>【借款报销单】</t>
  </si>
  <si>
    <t xml:space="preserve">团号：HMOA-180407-SXY618 </t>
  </si>
  <si>
    <t>会议日期：4月7日-12日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</si>
  <si>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</si>
  <si>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</si>
  <si>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</si>
  <si>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</si>
  <si>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</si>
  <si>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</si>
  <si>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</si>
  <si>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</si>
  <si>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</si>
  <si>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</si>
  <si>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</si>
  <si>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</si>
  <si>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</si>
  <si>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</si>
  <si>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</si>
  <si>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</si>
  <si>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</si>
  <si>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</si>
  <si>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</si>
  <si>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</si>
  <si>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</si>
  <si>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</si>
  <si>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</si>
  <si>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</si>
  <si>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</si>
  <si>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</si>
  <si>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</si>
  <si>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</si>
  <si>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</si>
  <si>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</si>
  <si>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</si>
  <si>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</si>
  <si>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</si>
  <si>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</si>
  <si>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</si>
  <si>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</si>
  <si>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</si>
  <si>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</si>
  <si>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</si>
  <si>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霍庆革房间挂账</t>
  </si>
  <si>
    <t>霍庆革房间水果</t>
  </si>
  <si>
    <t>王永清房间挂账</t>
  </si>
  <si>
    <t>张淑华房间挂账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</si>
  <si>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</si>
  <si>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</si>
  <si>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</si>
  <si>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</si>
  <si>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</si>
  <si>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</si>
  <si>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</si>
  <si>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</si>
  <si>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</si>
  <si>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</si>
  <si>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</si>
  <si>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</si>
  <si>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</si>
  <si>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</si>
  <si>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</si>
  <si>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</si>
  <si>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</si>
  <si>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上海-海南</t>
  </si>
  <si>
    <t>部门:</t>
  </si>
  <si>
    <t>上海事业部</t>
  </si>
  <si>
    <t>发生日期:</t>
  </si>
  <si>
    <t>4月28日-4月13日</t>
  </si>
  <si>
    <t>报销日期:</t>
  </si>
  <si>
    <t>团号:</t>
  </si>
  <si>
    <t>HMOA-180407-SXY618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</si>
  <si>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</si>
  <si>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</si>
  <si>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</si>
  <si>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</si>
  <si>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</si>
  <si>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</si>
  <si>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</si>
  <si>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</si>
  <si>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</si>
  <si>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</si>
  <si>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3.13公司-上汽通用</t>
  </si>
  <si>
    <t>3.15公司-机场</t>
  </si>
  <si>
    <t>3.19机场-公司</t>
  </si>
  <si>
    <t>3.26公司-上汽通用</t>
  </si>
  <si>
    <t>3.26上汽通用-公司</t>
  </si>
  <si>
    <t>3.27公司-上汽通用</t>
  </si>
  <si>
    <t>3.27上汽通用-公司</t>
  </si>
  <si>
    <t>3.28家-浦东机场</t>
  </si>
  <si>
    <t>3.29供应商公司-住宿酒店</t>
  </si>
  <si>
    <t>4.3博鳌镇酒店-博鳌会场</t>
  </si>
  <si>
    <t>4.5博鳌镇酒店-博鳌会场</t>
  </si>
  <si>
    <t>4.13凌晨浦东机场-家</t>
  </si>
  <si>
    <t>住宿费</t>
  </si>
  <si>
    <t>28-30，提前去海南盯搭建制作</t>
  </si>
  <si>
    <t>餐费</t>
  </si>
  <si>
    <t>3月28日-4月11日，15天，岑余</t>
  </si>
  <si>
    <t>4月12日，用餐人，岑余</t>
  </si>
  <si>
    <t>停车费</t>
  </si>
  <si>
    <t>数据线</t>
  </si>
  <si>
    <t>手机充电线</t>
  </si>
  <si>
    <t>打印费</t>
  </si>
  <si>
    <t>活动资料打印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</si>
  <si>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</si>
  <si>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</si>
  <si>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</si>
  <si>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</si>
  <si>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</si>
  <si>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</si>
  <si>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</si>
  <si>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</si>
  <si>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</si>
  <si>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海南、三亚、琼海</t>
  </si>
  <si>
    <t>3月28日-4月12日</t>
  </si>
  <si>
    <t>3月31。4月1、6、7，周末</t>
  </si>
  <si>
    <t>4月5日清明节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</si>
</sst>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3" fillId="21" borderId="18" applyNumberFormat="0" applyAlignment="0" applyProtection="0">
      <alignment vertical="center"/>
    </xf>
    <xf numFmtId="0" fontId="12" fillId="17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topLeftCell="A43" workbookViewId="0">
      <selection activeCell="G55" sqref="G55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5" max="5" width="11.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2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>
        <v>0</v>
      </c>
      <c r="E17" s="69"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3">SUM(D17)</f>
        <v>0</v>
      </c>
      <c r="E21" s="73">
        <f t="shared" si="3"/>
        <v>0</v>
      </c>
      <c r="F21" s="73">
        <f>SUM(F17:F20)</f>
        <v>0</v>
      </c>
      <c r="G21" s="73">
        <f t="shared" ref="G21:H21" si="4">SUM(G17:G20)</f>
        <v>0</v>
      </c>
      <c r="H21" s="73">
        <f t="shared" si="4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10000</v>
      </c>
      <c r="D22" s="70">
        <v>1</v>
      </c>
      <c r="E22" s="69">
        <f>C22*D22</f>
        <v>10000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10000</v>
      </c>
      <c r="D24" s="73">
        <f t="shared" ref="D24:E24" si="5">SUM(D22)</f>
        <v>1</v>
      </c>
      <c r="E24" s="73">
        <f t="shared" si="5"/>
        <v>10000</v>
      </c>
      <c r="F24" s="73">
        <f>SUM(F22:F23)</f>
        <v>0</v>
      </c>
      <c r="G24" s="73">
        <f t="shared" ref="G24:H24" si="6">SUM(G22:G23)</f>
        <v>0</v>
      </c>
      <c r="H24" s="73">
        <f t="shared" si="6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10000</v>
      </c>
      <c r="D25" s="74">
        <v>1</v>
      </c>
      <c r="E25" s="76">
        <f>C25*D25</f>
        <v>10000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7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10000</v>
      </c>
      <c r="D27" s="73">
        <f t="shared" ref="D27:E27" si="8">SUM(D25)</f>
        <v>1</v>
      </c>
      <c r="E27" s="73">
        <f t="shared" si="8"/>
        <v>10000</v>
      </c>
      <c r="F27" s="73">
        <f>SUM(F25:F26)</f>
        <v>0</v>
      </c>
      <c r="G27" s="73">
        <f>SUM(G25:G26)</f>
        <v>0</v>
      </c>
      <c r="H27" s="73">
        <f t="shared" ref="H27" si="9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0">SUM(D28)</f>
        <v>0</v>
      </c>
      <c r="E32" s="73">
        <f t="shared" si="10"/>
        <v>0</v>
      </c>
      <c r="F32" s="73">
        <f>SUM(F28:F31)</f>
        <v>0</v>
      </c>
      <c r="G32" s="73">
        <f t="shared" ref="G32:H32" si="11">SUM(G28:G31)</f>
        <v>0</v>
      </c>
      <c r="H32" s="73">
        <f t="shared" si="11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>C33*D33</f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2">SUM(D33)</f>
        <v>0</v>
      </c>
      <c r="E37" s="73">
        <f t="shared" si="12"/>
        <v>0</v>
      </c>
      <c r="F37" s="73">
        <f>SUM(F33:F36)</f>
        <v>0</v>
      </c>
      <c r="G37" s="73">
        <f t="shared" ref="G37:H37" si="13">SUM(G33:G36)</f>
        <v>0</v>
      </c>
      <c r="H37" s="73">
        <f t="shared" si="13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>C38*D38</f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4">SUM(D38)</f>
        <v>0</v>
      </c>
      <c r="E40" s="73">
        <f t="shared" si="14"/>
        <v>0</v>
      </c>
      <c r="F40" s="73">
        <f>SUM(F38:F39)</f>
        <v>0</v>
      </c>
      <c r="G40" s="73">
        <f t="shared" ref="G40:H40" si="15">SUM(G38:G39)</f>
        <v>0</v>
      </c>
      <c r="H40" s="73">
        <f t="shared" si="15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>C41*D41</f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6">SUM(D41)</f>
        <v>0</v>
      </c>
      <c r="E44" s="73">
        <f t="shared" si="16"/>
        <v>0</v>
      </c>
      <c r="F44" s="73">
        <f>SUM(F41:F43)</f>
        <v>0</v>
      </c>
      <c r="G44" s="73">
        <f t="shared" ref="G44:H44" si="17">SUM(G41:G43)</f>
        <v>0</v>
      </c>
      <c r="H44" s="73">
        <f t="shared" si="17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10000</v>
      </c>
      <c r="D45" s="70">
        <v>1</v>
      </c>
      <c r="E45" s="69">
        <f>C45*D45</f>
        <v>10000</v>
      </c>
      <c r="F45" s="69">
        <v>1138.5</v>
      </c>
      <c r="G45" s="69">
        <v>0</v>
      </c>
      <c r="H45" s="69">
        <f t="shared" si="0"/>
        <v>1138.5</v>
      </c>
      <c r="I45" s="90" t="s">
        <v>42</v>
      </c>
      <c r="J45" s="98"/>
    </row>
    <row r="46" customHeight="1" spans="1:10">
      <c r="A46" s="80"/>
      <c r="B46" s="68"/>
      <c r="C46" s="69"/>
      <c r="D46" s="70"/>
      <c r="E46" s="69"/>
      <c r="F46" s="69">
        <v>178</v>
      </c>
      <c r="G46" s="69">
        <v>0</v>
      </c>
      <c r="H46" s="69">
        <f t="shared" ref="H46:H51" si="18">F46+G46</f>
        <v>178</v>
      </c>
      <c r="I46" s="90" t="s">
        <v>43</v>
      </c>
      <c r="J46" s="99"/>
    </row>
    <row r="47" customHeight="1" spans="1:10">
      <c r="A47" s="80"/>
      <c r="B47" s="68"/>
      <c r="C47" s="69"/>
      <c r="D47" s="70"/>
      <c r="E47" s="69"/>
      <c r="F47" s="69">
        <v>2920.8</v>
      </c>
      <c r="G47" s="69">
        <v>0</v>
      </c>
      <c r="H47" s="69">
        <f t="shared" si="18"/>
        <v>2920.8</v>
      </c>
      <c r="I47" s="90" t="s">
        <v>44</v>
      </c>
      <c r="J47" s="99"/>
    </row>
    <row r="48" customHeight="1" spans="1:10">
      <c r="A48" s="80"/>
      <c r="B48" s="68"/>
      <c r="C48" s="69"/>
      <c r="D48" s="70"/>
      <c r="E48" s="69"/>
      <c r="F48" s="69">
        <v>269</v>
      </c>
      <c r="G48" s="69">
        <v>0</v>
      </c>
      <c r="H48" s="69">
        <f t="shared" si="18"/>
        <v>269</v>
      </c>
      <c r="I48" s="90" t="s">
        <v>45</v>
      </c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8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8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8"/>
        <v>0</v>
      </c>
      <c r="I51" s="90"/>
      <c r="J51" s="99"/>
    </row>
    <row r="52" s="56" customFormat="1" customHeight="1" spans="1:10">
      <c r="A52" s="71"/>
      <c r="B52" s="72" t="s">
        <v>46</v>
      </c>
      <c r="C52" s="73">
        <f>SUM(C45)</f>
        <v>10000</v>
      </c>
      <c r="D52" s="73">
        <f t="shared" ref="D52:E52" si="19">SUM(D45)</f>
        <v>1</v>
      </c>
      <c r="E52" s="73">
        <f t="shared" si="19"/>
        <v>10000</v>
      </c>
      <c r="F52" s="73">
        <f>SUM(F45:F51)</f>
        <v>4506.3</v>
      </c>
      <c r="G52" s="73">
        <f t="shared" ref="G52:H52" si="20">SUM(G45:G51)</f>
        <v>0</v>
      </c>
      <c r="H52" s="73">
        <f t="shared" si="20"/>
        <v>4506.3</v>
      </c>
      <c r="I52" s="93"/>
      <c r="J52" s="100"/>
    </row>
    <row r="53" customHeight="1" spans="1:10">
      <c r="A53" s="71"/>
      <c r="B53" s="72" t="s">
        <v>47</v>
      </c>
      <c r="C53" s="73">
        <f>SUM(C52,C44,C40,C37,C32,C27,C24,C21,C16,C13)</f>
        <v>30000</v>
      </c>
      <c r="D53" s="73">
        <f t="shared" ref="D53:H53" si="21">SUM(D52,D44,D40,D37,D32,D27,D24,D21,D16,D13)</f>
        <v>3</v>
      </c>
      <c r="E53" s="73">
        <f t="shared" si="21"/>
        <v>30000</v>
      </c>
      <c r="F53" s="73">
        <f t="shared" si="21"/>
        <v>4506.3</v>
      </c>
      <c r="G53" s="73">
        <f t="shared" si="21"/>
        <v>0</v>
      </c>
      <c r="H53" s="73">
        <f t="shared" si="21"/>
        <v>4506.3</v>
      </c>
      <c r="I53" s="93"/>
      <c r="J53" s="101"/>
    </row>
    <row r="57" customHeight="1" spans="1:9">
      <c r="A57" s="81" t="s">
        <v>48</v>
      </c>
      <c r="B57" s="82"/>
      <c r="C57" s="83" t="s">
        <v>49</v>
      </c>
      <c r="D57" s="83"/>
      <c r="E57" s="83" t="s">
        <v>50</v>
      </c>
      <c r="F57" s="83"/>
      <c r="G57" s="83" t="s">
        <v>51</v>
      </c>
      <c r="H57" s="83"/>
      <c r="I57" s="102" t="s">
        <v>52</v>
      </c>
    </row>
    <row r="58" customHeight="1" spans="1:9">
      <c r="A58" s="84">
        <f>E53</f>
        <v>30000</v>
      </c>
      <c r="B58" s="85"/>
      <c r="C58" s="85">
        <f>H53</f>
        <v>4506.3</v>
      </c>
      <c r="D58" s="85"/>
      <c r="E58" s="85">
        <f>F53</f>
        <v>4506.3</v>
      </c>
      <c r="F58" s="85"/>
      <c r="G58" s="85">
        <f>G53</f>
        <v>0</v>
      </c>
      <c r="H58" s="85"/>
      <c r="I58" s="103">
        <f>A58-C58</f>
        <v>25493.7</v>
      </c>
    </row>
    <row r="60" customHeight="1" spans="1:9">
      <c r="A60" s="86" t="s">
        <v>53</v>
      </c>
      <c r="B60" s="87" t="s">
        <v>54</v>
      </c>
      <c r="C60" s="88" t="s">
        <v>55</v>
      </c>
      <c r="D60" s="86"/>
      <c r="E60" s="86" t="s">
        <v>56</v>
      </c>
      <c r="F60" s="86"/>
      <c r="G60" s="86" t="s">
        <v>57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25" workbookViewId="0">
      <selection activeCell="K36" sqref="K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40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1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2"/>
      <c r="J7" s="43">
        <v>43203</v>
      </c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4"/>
      <c r="J8" s="15" t="s">
        <v>70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6"/>
      <c r="J11" s="47"/>
      <c r="K11" s="48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8"/>
      <c r="G12" s="25">
        <v>64</v>
      </c>
      <c r="H12" s="25">
        <v>64</v>
      </c>
      <c r="I12" s="46"/>
      <c r="J12" s="47"/>
      <c r="K12" s="48" t="s">
        <v>81</v>
      </c>
    </row>
    <row r="13" ht="20.1" customHeight="1" spans="2:11">
      <c r="B13" s="22"/>
      <c r="C13" s="23"/>
      <c r="D13" s="26"/>
      <c r="E13" s="29"/>
      <c r="F13" s="30"/>
      <c r="G13" s="25">
        <v>129</v>
      </c>
      <c r="H13" s="25">
        <v>129</v>
      </c>
      <c r="I13" s="46"/>
      <c r="J13" s="47"/>
      <c r="K13" s="48" t="s">
        <v>82</v>
      </c>
    </row>
    <row r="14" ht="20.1" customHeight="1" spans="2:11">
      <c r="B14" s="22"/>
      <c r="C14" s="23"/>
      <c r="D14" s="26"/>
      <c r="E14" s="29"/>
      <c r="F14" s="30"/>
      <c r="G14" s="25">
        <v>126</v>
      </c>
      <c r="H14" s="25">
        <v>126</v>
      </c>
      <c r="I14" s="46"/>
      <c r="J14" s="47"/>
      <c r="K14" s="48" t="s">
        <v>83</v>
      </c>
    </row>
    <row r="15" ht="20.1" customHeight="1" spans="2:11">
      <c r="B15" s="22"/>
      <c r="C15" s="23"/>
      <c r="D15" s="26"/>
      <c r="E15" s="29"/>
      <c r="F15" s="30"/>
      <c r="G15" s="25">
        <v>69</v>
      </c>
      <c r="H15" s="25">
        <v>69</v>
      </c>
      <c r="I15" s="46"/>
      <c r="J15" s="47"/>
      <c r="K15" s="48" t="s">
        <v>84</v>
      </c>
    </row>
    <row r="16" ht="20.1" customHeight="1" spans="2:11">
      <c r="B16" s="22"/>
      <c r="C16" s="23"/>
      <c r="D16" s="26"/>
      <c r="E16" s="29"/>
      <c r="F16" s="30"/>
      <c r="G16" s="25">
        <v>80</v>
      </c>
      <c r="H16" s="25">
        <v>80</v>
      </c>
      <c r="I16" s="46"/>
      <c r="J16" s="47"/>
      <c r="K16" s="48" t="s">
        <v>85</v>
      </c>
    </row>
    <row r="17" ht="20.1" customHeight="1" spans="2:11">
      <c r="B17" s="22"/>
      <c r="C17" s="23"/>
      <c r="D17" s="26"/>
      <c r="E17" s="29"/>
      <c r="F17" s="30"/>
      <c r="G17" s="25">
        <v>70</v>
      </c>
      <c r="H17" s="25">
        <v>70</v>
      </c>
      <c r="I17" s="46"/>
      <c r="J17" s="47"/>
      <c r="K17" s="48" t="s">
        <v>86</v>
      </c>
    </row>
    <row r="18" ht="20.1" customHeight="1" spans="2:11">
      <c r="B18" s="22"/>
      <c r="C18" s="23"/>
      <c r="D18" s="26"/>
      <c r="E18" s="29"/>
      <c r="F18" s="30"/>
      <c r="G18" s="25">
        <v>57</v>
      </c>
      <c r="H18" s="25">
        <v>57</v>
      </c>
      <c r="I18" s="46"/>
      <c r="J18" s="47"/>
      <c r="K18" s="48" t="s">
        <v>87</v>
      </c>
    </row>
    <row r="19" ht="20.1" customHeight="1" spans="2:11">
      <c r="B19" s="22">
        <v>2</v>
      </c>
      <c r="C19" s="23"/>
      <c r="D19" s="26"/>
      <c r="E19" s="29"/>
      <c r="F19" s="30"/>
      <c r="G19" s="25">
        <v>120</v>
      </c>
      <c r="H19" s="25">
        <v>120</v>
      </c>
      <c r="I19" s="46"/>
      <c r="J19" s="47"/>
      <c r="K19" s="48" t="s">
        <v>88</v>
      </c>
    </row>
    <row r="20" ht="20.1" customHeight="1" spans="2:11">
      <c r="B20" s="22"/>
      <c r="C20" s="23"/>
      <c r="D20" s="26"/>
      <c r="E20" s="29"/>
      <c r="F20" s="30"/>
      <c r="G20" s="25">
        <v>14.4</v>
      </c>
      <c r="H20" s="25">
        <v>14.4</v>
      </c>
      <c r="I20" s="46"/>
      <c r="J20" s="47"/>
      <c r="K20" s="48" t="s">
        <v>89</v>
      </c>
    </row>
    <row r="21" ht="20.1" customHeight="1" spans="2:11">
      <c r="B21" s="22"/>
      <c r="C21" s="23"/>
      <c r="D21" s="26"/>
      <c r="E21" s="29"/>
      <c r="F21" s="30"/>
      <c r="G21" s="25">
        <v>24</v>
      </c>
      <c r="H21" s="25">
        <v>24</v>
      </c>
      <c r="I21" s="46"/>
      <c r="J21" s="47"/>
      <c r="K21" s="48" t="s">
        <v>90</v>
      </c>
    </row>
    <row r="22" ht="20.1" customHeight="1" spans="2:11">
      <c r="B22" s="22"/>
      <c r="C22" s="23"/>
      <c r="D22" s="26"/>
      <c r="E22" s="29"/>
      <c r="F22" s="30"/>
      <c r="G22" s="25">
        <v>50</v>
      </c>
      <c r="H22" s="25">
        <v>50</v>
      </c>
      <c r="I22" s="46"/>
      <c r="J22" s="47"/>
      <c r="K22" s="48" t="s">
        <v>91</v>
      </c>
    </row>
    <row r="23" ht="20.1" customHeight="1" spans="2:11">
      <c r="B23" s="22"/>
      <c r="C23" s="23"/>
      <c r="D23" s="26"/>
      <c r="E23" s="31"/>
      <c r="F23" s="32"/>
      <c r="G23" s="25">
        <v>182</v>
      </c>
      <c r="H23" s="25">
        <v>182</v>
      </c>
      <c r="I23" s="46"/>
      <c r="J23" s="47"/>
      <c r="K23" s="48" t="s">
        <v>92</v>
      </c>
    </row>
    <row r="24" ht="20.1" customHeight="1" spans="2:11">
      <c r="B24" s="22">
        <v>3</v>
      </c>
      <c r="C24" s="23"/>
      <c r="D24" s="26"/>
      <c r="E24" s="22" t="s">
        <v>93</v>
      </c>
      <c r="F24" s="23"/>
      <c r="G24" s="25">
        <v>864</v>
      </c>
      <c r="H24" s="25">
        <v>864</v>
      </c>
      <c r="I24" s="46"/>
      <c r="J24" s="47"/>
      <c r="K24" s="48" t="s">
        <v>94</v>
      </c>
    </row>
    <row r="25" ht="20.1" customHeight="1" spans="2:11">
      <c r="B25" s="22">
        <v>4</v>
      </c>
      <c r="C25" s="23"/>
      <c r="D25" s="26"/>
      <c r="E25" s="27" t="s">
        <v>95</v>
      </c>
      <c r="F25" s="28"/>
      <c r="G25" s="25">
        <v>1000</v>
      </c>
      <c r="H25" s="25"/>
      <c r="I25" s="46">
        <v>1000</v>
      </c>
      <c r="J25" s="47"/>
      <c r="K25" s="48" t="s">
        <v>96</v>
      </c>
    </row>
    <row r="26" ht="20.1" customHeight="1" spans="2:11">
      <c r="B26" s="22"/>
      <c r="C26" s="23"/>
      <c r="D26" s="26"/>
      <c r="E26" s="31"/>
      <c r="F26" s="32"/>
      <c r="G26" s="25">
        <v>80</v>
      </c>
      <c r="H26" s="25">
        <v>80</v>
      </c>
      <c r="I26" s="46"/>
      <c r="J26" s="47"/>
      <c r="K26" s="48" t="s">
        <v>97</v>
      </c>
    </row>
    <row r="27" ht="20.1" customHeight="1" spans="2:11">
      <c r="B27" s="22">
        <v>5</v>
      </c>
      <c r="C27" s="23"/>
      <c r="D27" s="24" t="s">
        <v>41</v>
      </c>
      <c r="E27" s="33" t="s">
        <v>98</v>
      </c>
      <c r="F27" s="33"/>
      <c r="G27" s="25">
        <v>10</v>
      </c>
      <c r="H27" s="25">
        <v>10</v>
      </c>
      <c r="I27" s="46"/>
      <c r="J27" s="47"/>
      <c r="K27" s="48"/>
    </row>
    <row r="28" ht="20.1" customHeight="1" spans="2:11">
      <c r="B28" s="22"/>
      <c r="C28" s="23"/>
      <c r="D28" s="26"/>
      <c r="E28" s="22" t="s">
        <v>99</v>
      </c>
      <c r="F28" s="23"/>
      <c r="G28" s="25">
        <v>83</v>
      </c>
      <c r="H28" s="25"/>
      <c r="I28" s="46"/>
      <c r="J28" s="47">
        <v>83</v>
      </c>
      <c r="K28" s="48" t="s">
        <v>100</v>
      </c>
    </row>
    <row r="29" ht="20.1" customHeight="1" spans="2:11">
      <c r="B29" s="22">
        <v>6</v>
      </c>
      <c r="C29" s="23"/>
      <c r="D29" s="26"/>
      <c r="E29" s="33" t="s">
        <v>101</v>
      </c>
      <c r="F29" s="33"/>
      <c r="G29" s="25">
        <v>50</v>
      </c>
      <c r="H29" s="25">
        <v>50</v>
      </c>
      <c r="I29" s="46"/>
      <c r="J29" s="47"/>
      <c r="K29" s="48" t="s">
        <v>102</v>
      </c>
    </row>
    <row r="30" ht="20.1" customHeight="1" spans="2:11">
      <c r="B30" s="19" t="s">
        <v>47</v>
      </c>
      <c r="C30" s="34"/>
      <c r="D30" s="34"/>
      <c r="E30" s="34"/>
      <c r="F30" s="20"/>
      <c r="G30" s="35">
        <f>SUM(G11:G29)</f>
        <v>3072.4</v>
      </c>
      <c r="H30" s="35">
        <f>SUM(H11:H29)</f>
        <v>1989.4</v>
      </c>
      <c r="I30" s="49">
        <f>SUM(I11:J29)</f>
        <v>1083</v>
      </c>
      <c r="J30" s="50"/>
      <c r="K30" s="51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2"/>
      <c r="K31" s="16"/>
    </row>
    <row r="32" ht="20.1" customHeight="1" spans="2:11">
      <c r="B32" s="21" t="s">
        <v>74</v>
      </c>
      <c r="C32" s="21"/>
      <c r="D32" s="21"/>
      <c r="E32" s="21"/>
      <c r="F32" s="21"/>
      <c r="G32" s="21" t="s">
        <v>103</v>
      </c>
      <c r="H32" s="21"/>
      <c r="I32" s="21"/>
      <c r="J32" s="21"/>
      <c r="K32" s="21" t="s">
        <v>104</v>
      </c>
    </row>
    <row r="33" ht="20.1" customHeight="1" spans="2:11">
      <c r="B33" s="36">
        <f>H30</f>
        <v>1989.4</v>
      </c>
      <c r="C33" s="36"/>
      <c r="D33" s="36"/>
      <c r="E33" s="36"/>
      <c r="F33" s="36"/>
      <c r="G33" s="36">
        <f>I30</f>
        <v>1083</v>
      </c>
      <c r="H33" s="36"/>
      <c r="I33" s="36"/>
      <c r="J33" s="36"/>
      <c r="K33" s="53">
        <f>SUM(B33:J33)</f>
        <v>3072.4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105</v>
      </c>
      <c r="C35" s="16"/>
      <c r="D35" s="16"/>
      <c r="E35" s="16"/>
      <c r="F35" s="16" t="s">
        <v>55</v>
      </c>
      <c r="G35" s="16" t="s">
        <v>106</v>
      </c>
      <c r="H35" s="16"/>
      <c r="I35" s="16"/>
      <c r="J35" s="16" t="s">
        <v>57</v>
      </c>
      <c r="K35" s="16"/>
    </row>
    <row r="38" ht="18.75" spans="1:11">
      <c r="A38" s="2" t="s">
        <v>107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59</v>
      </c>
      <c r="E40" s="6"/>
      <c r="F40" s="7" t="str">
        <f t="shared" ref="F40:F42" si="0">F5</f>
        <v>岑余</v>
      </c>
      <c r="G40" s="7"/>
      <c r="H40" s="6" t="s">
        <v>60</v>
      </c>
      <c r="I40" s="5"/>
      <c r="J40" s="7" t="str">
        <f t="shared" ref="J40:J43" si="1">J5</f>
        <v>业务助理</v>
      </c>
      <c r="K40" s="40"/>
    </row>
    <row r="41" ht="20.1" customHeight="1" spans="2:11">
      <c r="B41" s="8"/>
      <c r="C41" s="9"/>
      <c r="D41" s="10" t="s">
        <v>62</v>
      </c>
      <c r="E41" s="10"/>
      <c r="F41" s="11" t="str">
        <f t="shared" si="0"/>
        <v>上海-海南</v>
      </c>
      <c r="G41" s="11"/>
      <c r="H41" s="10" t="s">
        <v>64</v>
      </c>
      <c r="I41" s="9"/>
      <c r="J41" s="11" t="str">
        <f t="shared" si="1"/>
        <v>上海事业部</v>
      </c>
      <c r="K41" s="41"/>
    </row>
    <row r="42" ht="20.1" customHeight="1" spans="2:11">
      <c r="B42" s="8"/>
      <c r="C42" s="9"/>
      <c r="D42" s="10" t="s">
        <v>66</v>
      </c>
      <c r="E42" s="10"/>
      <c r="F42" s="11" t="str">
        <f t="shared" si="0"/>
        <v>4月28日-4月13日</v>
      </c>
      <c r="G42" s="11"/>
      <c r="H42" s="10" t="s">
        <v>68</v>
      </c>
      <c r="I42" s="42"/>
      <c r="J42" s="43">
        <v>43203</v>
      </c>
      <c r="K42" s="41"/>
    </row>
    <row r="43" ht="20.1" customHeight="1" spans="2:11">
      <c r="B43" s="12"/>
      <c r="C43" s="13"/>
      <c r="D43" s="14"/>
      <c r="E43" s="14"/>
      <c r="F43" s="15"/>
      <c r="G43" s="15"/>
      <c r="H43" s="14" t="s">
        <v>69</v>
      </c>
      <c r="I43" s="44"/>
      <c r="J43" s="15" t="str">
        <f t="shared" si="1"/>
        <v>HMOA-180407-SXY618</v>
      </c>
      <c r="K43" s="45"/>
    </row>
    <row r="44" ht="20.1" customHeight="1"/>
    <row r="45" ht="20.1" customHeight="1" spans="2:11">
      <c r="B45" s="33"/>
      <c r="C45" s="33"/>
      <c r="D45" s="37" t="s">
        <v>108</v>
      </c>
      <c r="E45" s="33" t="s">
        <v>109</v>
      </c>
      <c r="F45" s="33"/>
      <c r="G45" s="25" t="s">
        <v>110</v>
      </c>
      <c r="H45" s="25" t="s">
        <v>111</v>
      </c>
      <c r="I45" s="25" t="s">
        <v>47</v>
      </c>
      <c r="J45" s="25"/>
      <c r="K45" s="54" t="s">
        <v>76</v>
      </c>
    </row>
    <row r="46" ht="20.1" customHeight="1" spans="2:11">
      <c r="B46" s="33">
        <v>1</v>
      </c>
      <c r="C46" s="33"/>
      <c r="D46" s="38" t="s">
        <v>112</v>
      </c>
      <c r="E46" s="33" t="s">
        <v>113</v>
      </c>
      <c r="F46" s="33"/>
      <c r="G46" s="25">
        <v>100</v>
      </c>
      <c r="H46" s="25">
        <v>11</v>
      </c>
      <c r="I46" s="46">
        <f t="shared" ref="I46:I48" si="2">G46*H46</f>
        <v>1100</v>
      </c>
      <c r="J46" s="47"/>
      <c r="K46" s="55"/>
    </row>
    <row r="47" ht="20.1" customHeight="1" spans="2:11">
      <c r="B47" s="33">
        <v>2</v>
      </c>
      <c r="C47" s="33"/>
      <c r="D47" s="38"/>
      <c r="E47" s="33"/>
      <c r="F47" s="33"/>
      <c r="G47" s="25">
        <v>200</v>
      </c>
      <c r="H47" s="25">
        <v>4</v>
      </c>
      <c r="I47" s="46">
        <f t="shared" si="2"/>
        <v>800</v>
      </c>
      <c r="J47" s="47"/>
      <c r="K47" s="55" t="s">
        <v>114</v>
      </c>
    </row>
    <row r="48" ht="20.1" customHeight="1" spans="2:11">
      <c r="B48" s="33">
        <v>3</v>
      </c>
      <c r="C48" s="33"/>
      <c r="D48" s="38"/>
      <c r="E48" s="33"/>
      <c r="F48" s="33"/>
      <c r="G48" s="25">
        <v>300</v>
      </c>
      <c r="H48" s="25">
        <v>1</v>
      </c>
      <c r="I48" s="46">
        <f t="shared" si="2"/>
        <v>300</v>
      </c>
      <c r="J48" s="47"/>
      <c r="K48" s="55" t="s">
        <v>115</v>
      </c>
    </row>
    <row r="49" ht="20.1" customHeight="1" spans="2:11">
      <c r="B49" s="19" t="s">
        <v>47</v>
      </c>
      <c r="C49" s="34"/>
      <c r="D49" s="34"/>
      <c r="E49" s="34"/>
      <c r="F49" s="20"/>
      <c r="G49" s="35"/>
      <c r="H49" s="35">
        <f>SUM(H31:H48)</f>
        <v>16</v>
      </c>
      <c r="I49" s="49">
        <f>SUM(I46:J48)</f>
        <v>2200</v>
      </c>
      <c r="J49" s="50"/>
      <c r="K49" s="51"/>
    </row>
    <row r="50" ht="20.1" customHeight="1" spans="2:11">
      <c r="B50" s="16" t="s">
        <v>105</v>
      </c>
      <c r="C50" s="16"/>
      <c r="D50" s="16"/>
      <c r="E50" s="16"/>
      <c r="F50" s="16" t="s">
        <v>55</v>
      </c>
      <c r="G50" s="16" t="s">
        <v>106</v>
      </c>
      <c r="H50" s="16"/>
      <c r="I50" s="16"/>
      <c r="J50" s="16" t="s">
        <v>57</v>
      </c>
      <c r="K50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9:C19"/>
    <mergeCell ref="I19:J19"/>
    <mergeCell ref="B24:C24"/>
    <mergeCell ref="E24:F24"/>
    <mergeCell ref="I24:J24"/>
    <mergeCell ref="B25:C25"/>
    <mergeCell ref="I25:J25"/>
    <mergeCell ref="B27:C27"/>
    <mergeCell ref="E27:F27"/>
    <mergeCell ref="I27:J27"/>
    <mergeCell ref="E28:F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5"/>
    <mergeCell ref="D27:D29"/>
    <mergeCell ref="E25:F26"/>
    <mergeCell ref="E12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2018-04-20T05:29:10Z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