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440" windowHeight="9600"/>
  </bookViews>
  <sheets>
    <sheet name="SOW" sheetId="16" r:id="rId1"/>
  </sheets>
  <definedNames>
    <definedName name="_xlnm.Print_Area" localSheetId="0">SOW!$A$1:$H$35</definedName>
    <definedName name="_xlnm.Print_Titles" localSheetId="0">SOW!$1:$7</definedName>
  </definedNames>
  <calcPr calcId="125725" concurrentCalc="0"/>
</workbook>
</file>

<file path=xl/calcChain.xml><?xml version="1.0" encoding="utf-8"?>
<calcChain xmlns="http://schemas.openxmlformats.org/spreadsheetml/2006/main">
  <c r="G26" i="16"/>
  <c r="G14"/>
  <c r="G15"/>
  <c r="G16"/>
  <c r="G17"/>
  <c r="G18"/>
  <c r="G19"/>
  <c r="G20"/>
  <c r="G21"/>
  <c r="G22"/>
  <c r="G23"/>
  <c r="G13"/>
  <c r="G10"/>
  <c r="G11"/>
  <c r="G12"/>
  <c r="G9"/>
  <c r="G8"/>
  <c r="G29"/>
  <c r="G30"/>
  <c r="G31"/>
  <c r="G28"/>
  <c r="G25"/>
  <c r="G27"/>
  <c r="G24"/>
  <c r="G32"/>
  <c r="G33"/>
  <c r="G34"/>
  <c r="G35"/>
</calcChain>
</file>

<file path=xl/sharedStrings.xml><?xml version="1.0" encoding="utf-8"?>
<sst xmlns="http://schemas.openxmlformats.org/spreadsheetml/2006/main" count="71" uniqueCount="62">
  <si>
    <t xml:space="preserve">Event:                 </t>
  </si>
  <si>
    <t xml:space="preserve">Date:                  </t>
  </si>
  <si>
    <t>项目</t>
  </si>
  <si>
    <t>规格</t>
  </si>
  <si>
    <t>单价</t>
  </si>
  <si>
    <t>次数</t>
  </si>
  <si>
    <t>数量</t>
  </si>
  <si>
    <t>总价</t>
  </si>
  <si>
    <t>总计（Net）</t>
  </si>
  <si>
    <t xml:space="preserve">Number of person:       </t>
    <phoneticPr fontId="1" type="noConversion"/>
  </si>
  <si>
    <t>媒体相关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</si>
  <si>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</si>
  <si>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</si>
  <si>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</si>
  <si>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总计</t>
    <phoneticPr fontId="1" type="noConversion"/>
  </si>
  <si>
    <t>媒体用餐</t>
    <phoneticPr fontId="1" type="noConversion"/>
  </si>
  <si>
    <t>用餐</t>
    <phoneticPr fontId="1" type="noConversion"/>
  </si>
  <si>
    <t>工作人员差旅</t>
    <phoneticPr fontId="1" type="noConversion"/>
  </si>
  <si>
    <r>
      <t>客房要求：
1、电话：开通国内长途、关闭国际长途
2、网络：可宽带上网，WIFI、有限网络均免费</t>
    </r>
    <r>
      <rPr>
        <sz val="9"/>
        <color indexed="8"/>
        <rFont val="微软雅黑"/>
        <family val="2"/>
        <charset val="134"/>
      </rPr>
      <t xml:space="preserve">
3、关闭MINI BAR、洗衣服务、签单权以及房间内可能有的收费项目（如收费电视等）
4、早餐：均含单早
5、环境：干净、舒适、相对安静（尤其针是媒体）。媒体房间尽量保证大床房，房型统一
6、客房数量：确定好数量后允许再上下浮动10％
7、延时退房
</t>
    </r>
    <r>
      <rPr>
        <sz val="9"/>
        <rFont val="微软雅黑"/>
        <family val="2"/>
        <charset val="134"/>
      </rPr>
      <t>8、欢迎水果</t>
    </r>
    <phoneticPr fontId="1" type="noConversion"/>
  </si>
  <si>
    <t>公付房费</t>
    <phoneticPr fontId="1" type="noConversion"/>
  </si>
  <si>
    <t>人民币</t>
    <phoneticPr fontId="1" type="noConversion"/>
  </si>
  <si>
    <t>2018年7月3日-16日</t>
    <phoneticPr fontId="1" type="noConversion"/>
  </si>
  <si>
    <t>2018别克S弯俄罗斯观赛之旅</t>
    <phoneticPr fontId="1" type="noConversion"/>
  </si>
  <si>
    <t>工作人员费用</t>
    <phoneticPr fontId="1" type="noConversion"/>
  </si>
  <si>
    <t>媒体7月3日-7月4日大床房（含服务费，宽带费用）</t>
    <phoneticPr fontId="1" type="noConversion"/>
  </si>
  <si>
    <t>7月3日晚餐</t>
    <phoneticPr fontId="1" type="noConversion"/>
  </si>
  <si>
    <t>媒体Souvenir</t>
    <phoneticPr fontId="1" type="noConversion"/>
  </si>
  <si>
    <t>服务费10%</t>
    <phoneticPr fontId="1" type="noConversion"/>
  </si>
  <si>
    <t>税点6%(可抵扣）</t>
    <phoneticPr fontId="1" type="noConversion"/>
  </si>
  <si>
    <t>酒店相关：北京首都机场希尔顿酒店</t>
    <phoneticPr fontId="1" type="noConversion"/>
  </si>
  <si>
    <t>媒体7月16日-7月17日大床房（含服务费，宽带费用）</t>
    <phoneticPr fontId="1" type="noConversion"/>
  </si>
  <si>
    <t>媒体7月9日-7月10日大床房（含服务费，宽带费用）</t>
    <phoneticPr fontId="1" type="noConversion"/>
  </si>
  <si>
    <t>酒店自助晚餐</t>
    <phoneticPr fontId="1" type="noConversion"/>
  </si>
  <si>
    <t>33座大巴 酒店-机场 媒体送机</t>
    <phoneticPr fontId="1" type="noConversion"/>
  </si>
  <si>
    <t>GL8 机场-酒店 媒体接机</t>
    <phoneticPr fontId="1" type="noConversion"/>
  </si>
  <si>
    <t>工作人员费用</t>
    <phoneticPr fontId="1" type="noConversion"/>
  </si>
  <si>
    <t>卢布备用金共计183400卢布</t>
    <phoneticPr fontId="1" type="noConversion"/>
  </si>
  <si>
    <t>国内费用报销</t>
    <phoneticPr fontId="1" type="noConversion"/>
  </si>
  <si>
    <t>wifi租赁费用</t>
    <phoneticPr fontId="1" type="noConversion"/>
  </si>
  <si>
    <t>CA1858</t>
  </si>
  <si>
    <t>CA1835</t>
  </si>
  <si>
    <t>CZ3000</t>
  </si>
  <si>
    <t>CZ3112</t>
  </si>
  <si>
    <t>CZ3121</t>
  </si>
  <si>
    <t>CZ3109</t>
  </si>
  <si>
    <t>CA1518</t>
  </si>
  <si>
    <t>黄清</t>
  </si>
  <si>
    <t>袁启聪</t>
  </si>
  <si>
    <t>蒋涛</t>
  </si>
  <si>
    <t>活动交通</t>
    <phoneticPr fontId="1" type="noConversion"/>
  </si>
  <si>
    <t>改票费</t>
    <phoneticPr fontId="1" type="noConversion"/>
  </si>
  <si>
    <t>人民币</t>
    <phoneticPr fontId="1" type="noConversion"/>
  </si>
  <si>
    <r>
      <t>上海</t>
    </r>
    <r>
      <rPr>
        <sz val="9"/>
        <color indexed="8"/>
        <rFont val="微软雅黑"/>
        <family val="2"/>
        <charset val="134"/>
      </rPr>
      <t>-北京</t>
    </r>
  </si>
  <si>
    <r>
      <t>北京</t>
    </r>
    <r>
      <rPr>
        <sz val="9"/>
        <color indexed="8"/>
        <rFont val="微软雅黑"/>
        <family val="2"/>
        <charset val="134"/>
      </rPr>
      <t>-上海</t>
    </r>
  </si>
  <si>
    <r>
      <t>北京</t>
    </r>
    <r>
      <rPr>
        <sz val="9"/>
        <color indexed="8"/>
        <rFont val="微软雅黑"/>
        <family val="2"/>
        <charset val="134"/>
      </rPr>
      <t>-广州</t>
    </r>
  </si>
  <si>
    <r>
      <t>陈灏麟、</t>
    </r>
    <r>
      <rPr>
        <sz val="9"/>
        <color indexed="8"/>
        <rFont val="微软雅黑"/>
        <family val="2"/>
        <charset val="134"/>
      </rPr>
      <t>杨锦昌</t>
    </r>
    <phoneticPr fontId="1" type="noConversion"/>
  </si>
  <si>
    <r>
      <t>广州</t>
    </r>
    <r>
      <rPr>
        <sz val="9"/>
        <color indexed="8"/>
        <rFont val="微软雅黑"/>
        <family val="2"/>
        <charset val="134"/>
      </rPr>
      <t>-北京</t>
    </r>
  </si>
  <si>
    <t>蒋涛、杨锦昌</t>
    <phoneticPr fontId="1" type="noConversion"/>
  </si>
  <si>
    <t>陈灏麟、袁启聪</t>
    <phoneticPr fontId="1" type="noConversion"/>
  </si>
  <si>
    <t>17日凌晨接机费用</t>
    <phoneticPr fontId="1" type="noConversion"/>
  </si>
  <si>
    <t>未收回卢布部分（48694卢布）发票税点费用</t>
    <phoneticPr fontId="1" type="noConversion"/>
  </si>
  <si>
    <t>wifi及翻译器租赁费用</t>
    <phoneticPr fontId="1" type="noConversion"/>
  </si>
</sst>
</file>

<file path=xl/styles.xml><?xml version="1.0" encoding="utf-8"?>
<styleSheet xmlns="http://schemas.openxmlformats.org/spreadsheetml/2006/main">
  <numFmts count="10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_);[Red]\(#,##0\)"/>
    <numFmt numFmtId="182" formatCode="0.00_);[Red]\(0.00\)"/>
    <numFmt numFmtId="183" formatCode="#"/>
  </numFmts>
  <fonts count="36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color rgb="FFC0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8"/>
      <name val="Dialog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27" fillId="0" borderId="0"/>
    <xf numFmtId="0" fontId="3" fillId="0" borderId="0"/>
    <xf numFmtId="0" fontId="27" fillId="0" borderId="0"/>
    <xf numFmtId="0" fontId="21" fillId="0" borderId="0"/>
    <xf numFmtId="0" fontId="2" fillId="0" borderId="0"/>
    <xf numFmtId="0" fontId="21" fillId="0" borderId="0"/>
    <xf numFmtId="0" fontId="28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9" fillId="0" borderId="0"/>
    <xf numFmtId="0" fontId="30" fillId="0" borderId="14" applyNumberFormat="0" applyFill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65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57" fontId="22" fillId="24" borderId="0" xfId="46" applyNumberFormat="1" applyFont="1" applyFill="1" applyAlignment="1">
      <alignment horizontal="left" vertical="center"/>
    </xf>
    <xf numFmtId="0" fontId="25" fillId="24" borderId="0" xfId="46" applyFont="1" applyFill="1" applyAlignment="1">
      <alignment horizontal="center" vertical="center"/>
    </xf>
    <xf numFmtId="0" fontId="23" fillId="20" borderId="10" xfId="46" applyFont="1" applyFill="1" applyBorder="1" applyAlignment="1">
      <alignment horizontal="left" vertical="center" wrapText="1"/>
    </xf>
    <xf numFmtId="0" fontId="23" fillId="20" borderId="10" xfId="46" applyFont="1" applyFill="1" applyBorder="1" applyAlignment="1">
      <alignment horizontal="center" vertical="center" wrapText="1"/>
    </xf>
    <xf numFmtId="0" fontId="22" fillId="25" borderId="10" xfId="46" applyFont="1" applyFill="1" applyBorder="1" applyAlignment="1">
      <alignment horizontal="center" vertical="center" wrapText="1"/>
    </xf>
    <xf numFmtId="176" fontId="22" fillId="26" borderId="10" xfId="46" applyNumberFormat="1" applyFont="1" applyFill="1" applyBorder="1" applyAlignment="1">
      <alignment horizontal="center" vertical="center"/>
    </xf>
    <xf numFmtId="176" fontId="22" fillId="0" borderId="10" xfId="46" applyNumberFormat="1" applyFont="1" applyFill="1" applyBorder="1" applyAlignment="1">
      <alignment horizontal="center" vertical="center"/>
    </xf>
    <xf numFmtId="0" fontId="22" fillId="26" borderId="10" xfId="46" applyFont="1" applyFill="1" applyBorder="1" applyAlignment="1">
      <alignment vertical="center" wrapText="1"/>
    </xf>
    <xf numFmtId="0" fontId="22" fillId="24" borderId="10" xfId="46" applyFont="1" applyFill="1" applyBorder="1" applyAlignment="1">
      <alignment vertical="center" wrapText="1"/>
    </xf>
    <xf numFmtId="0" fontId="22" fillId="24" borderId="0" xfId="46" applyFont="1" applyFill="1" applyAlignment="1">
      <alignment vertical="center"/>
    </xf>
    <xf numFmtId="0" fontId="23" fillId="17" borderId="10" xfId="46" applyFont="1" applyFill="1" applyBorder="1" applyAlignment="1">
      <alignment horizontal="center" vertical="center"/>
    </xf>
    <xf numFmtId="0" fontId="23" fillId="24" borderId="10" xfId="46" applyFont="1" applyFill="1" applyBorder="1" applyAlignment="1">
      <alignment horizontal="center" vertical="center" wrapText="1"/>
    </xf>
    <xf numFmtId="181" fontId="22" fillId="24" borderId="0" xfId="46" applyNumberFormat="1" applyFont="1" applyFill="1" applyAlignment="1">
      <alignment horizontal="center" vertical="center"/>
    </xf>
    <xf numFmtId="181" fontId="23" fillId="24" borderId="10" xfId="46" applyNumberFormat="1" applyFont="1" applyFill="1" applyBorder="1" applyAlignment="1">
      <alignment horizontal="center" vertical="center"/>
    </xf>
    <xf numFmtId="181" fontId="23" fillId="20" borderId="10" xfId="46" applyNumberFormat="1" applyFont="1" applyFill="1" applyBorder="1" applyAlignment="1">
      <alignment horizontal="left" vertical="center" wrapText="1"/>
    </xf>
    <xf numFmtId="0" fontId="22" fillId="0" borderId="10" xfId="46" applyFont="1" applyFill="1" applyBorder="1" applyAlignment="1">
      <alignment horizontal="center" vertical="center" wrapText="1"/>
    </xf>
    <xf numFmtId="181" fontId="22" fillId="26" borderId="10" xfId="46" applyNumberFormat="1" applyFont="1" applyFill="1" applyBorder="1" applyAlignment="1">
      <alignment horizontal="center" vertical="center"/>
    </xf>
    <xf numFmtId="0" fontId="22" fillId="26" borderId="0" xfId="46" applyFont="1" applyFill="1" applyAlignment="1">
      <alignment horizontal="left" vertical="center"/>
    </xf>
    <xf numFmtId="181" fontId="22" fillId="0" borderId="10" xfId="46" applyNumberFormat="1" applyFont="1" applyFill="1" applyBorder="1" applyAlignment="1">
      <alignment horizontal="center" vertical="center"/>
    </xf>
    <xf numFmtId="181" fontId="23" fillId="17" borderId="10" xfId="46" applyNumberFormat="1" applyFont="1" applyFill="1" applyBorder="1" applyAlignment="1">
      <alignment horizontal="center" vertical="center"/>
    </xf>
    <xf numFmtId="0" fontId="23" fillId="26" borderId="10" xfId="46" applyFont="1" applyFill="1" applyBorder="1" applyAlignment="1">
      <alignment horizontal="left" vertical="center" wrapText="1"/>
    </xf>
    <xf numFmtId="0" fontId="23" fillId="26" borderId="10" xfId="46" applyFont="1" applyFill="1" applyBorder="1" applyAlignment="1">
      <alignment horizontal="center" vertical="center" wrapText="1"/>
    </xf>
    <xf numFmtId="181" fontId="22" fillId="26" borderId="10" xfId="46" applyNumberFormat="1" applyFont="1" applyFill="1" applyBorder="1" applyAlignment="1">
      <alignment horizontal="center" vertical="center" wrapText="1"/>
    </xf>
    <xf numFmtId="0" fontId="23" fillId="20" borderId="10" xfId="46" applyFont="1" applyFill="1" applyBorder="1" applyAlignment="1">
      <alignment vertical="center" wrapText="1"/>
    </xf>
    <xf numFmtId="0" fontId="22" fillId="26" borderId="0" xfId="46" applyFont="1" applyFill="1" applyAlignment="1">
      <alignment horizontal="center" vertical="center"/>
    </xf>
    <xf numFmtId="0" fontId="22" fillId="26" borderId="10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26" borderId="11" xfId="46" applyFont="1" applyFill="1" applyBorder="1" applyAlignment="1">
      <alignment horizontal="center" vertical="center" wrapText="1"/>
    </xf>
    <xf numFmtId="0" fontId="22" fillId="0" borderId="10" xfId="46" applyFont="1" applyFill="1" applyBorder="1" applyAlignment="1">
      <alignment horizontal="left" vertical="center" wrapText="1"/>
    </xf>
    <xf numFmtId="0" fontId="22" fillId="26" borderId="11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26" borderId="0" xfId="46" applyFont="1" applyFill="1" applyAlignment="1">
      <alignment horizontal="center" vertical="center"/>
    </xf>
    <xf numFmtId="0" fontId="22" fillId="0" borderId="11" xfId="46" applyFont="1" applyFill="1" applyBorder="1" applyAlignment="1">
      <alignment horizontal="center" vertical="center" wrapText="1"/>
    </xf>
    <xf numFmtId="0" fontId="22" fillId="26" borderId="10" xfId="46" applyFont="1" applyFill="1" applyBorder="1" applyAlignment="1">
      <alignment horizontal="left" vertical="center" wrapText="1"/>
    </xf>
    <xf numFmtId="58" fontId="22" fillId="0" borderId="10" xfId="46" applyNumberFormat="1" applyFont="1" applyFill="1" applyBorder="1" applyAlignment="1">
      <alignment horizontal="left" vertical="center" wrapText="1"/>
    </xf>
    <xf numFmtId="182" fontId="22" fillId="24" borderId="0" xfId="46" applyNumberFormat="1" applyFont="1" applyFill="1" applyAlignment="1">
      <alignment horizontal="center" vertical="center"/>
    </xf>
    <xf numFmtId="182" fontId="23" fillId="24" borderId="10" xfId="46" applyNumberFormat="1" applyFont="1" applyFill="1" applyBorder="1" applyAlignment="1">
      <alignment horizontal="center" vertical="center"/>
    </xf>
    <xf numFmtId="182" fontId="22" fillId="0" borderId="10" xfId="46" applyNumberFormat="1" applyFont="1" applyFill="1" applyBorder="1" applyAlignment="1">
      <alignment horizontal="center" vertical="center"/>
    </xf>
    <xf numFmtId="182" fontId="22" fillId="7" borderId="10" xfId="46" applyNumberFormat="1" applyFont="1" applyFill="1" applyBorder="1" applyAlignment="1">
      <alignment horizontal="center" vertical="center"/>
    </xf>
    <xf numFmtId="182" fontId="23" fillId="17" borderId="10" xfId="46" applyNumberFormat="1" applyFont="1" applyFill="1" applyBorder="1" applyAlignment="1">
      <alignment horizontal="center" vertical="center"/>
    </xf>
    <xf numFmtId="0" fontId="22" fillId="0" borderId="10" xfId="46" applyFont="1" applyFill="1" applyBorder="1" applyAlignment="1">
      <alignment vertical="center" wrapText="1"/>
    </xf>
    <xf numFmtId="183" fontId="35" fillId="24" borderId="10" xfId="51" applyNumberFormat="1" applyFont="1" applyFill="1" applyBorder="1" applyAlignment="1">
      <alignment horizontal="center" vertical="center" wrapText="1" shrinkToFit="1"/>
    </xf>
    <xf numFmtId="182" fontId="23" fillId="20" borderId="10" xfId="46" applyNumberFormat="1" applyFont="1" applyFill="1" applyBorder="1" applyAlignment="1">
      <alignment horizontal="center" vertical="center" wrapText="1"/>
    </xf>
    <xf numFmtId="182" fontId="22" fillId="0" borderId="10" xfId="46" applyNumberFormat="1" applyFont="1" applyFill="1" applyBorder="1" applyAlignment="1">
      <alignment horizontal="center" vertical="center" wrapText="1"/>
    </xf>
    <xf numFmtId="0" fontId="22" fillId="26" borderId="0" xfId="46" applyFont="1" applyFill="1" applyAlignment="1">
      <alignment horizontal="center" vertical="center"/>
    </xf>
    <xf numFmtId="0" fontId="22" fillId="7" borderId="12" xfId="46" applyFont="1" applyFill="1" applyBorder="1" applyAlignment="1">
      <alignment horizontal="center" vertical="center"/>
    </xf>
    <xf numFmtId="0" fontId="22" fillId="7" borderId="17" xfId="46" applyFont="1" applyFill="1" applyBorder="1" applyAlignment="1">
      <alignment horizontal="center" vertical="center"/>
    </xf>
    <xf numFmtId="0" fontId="22" fillId="7" borderId="13" xfId="46" applyFont="1" applyFill="1" applyBorder="1" applyAlignment="1">
      <alignment horizontal="center" vertical="center"/>
    </xf>
    <xf numFmtId="0" fontId="23" fillId="20" borderId="12" xfId="46" applyFont="1" applyFill="1" applyBorder="1" applyAlignment="1">
      <alignment horizontal="left" vertical="center" wrapText="1"/>
    </xf>
    <xf numFmtId="0" fontId="23" fillId="20" borderId="17" xfId="46" applyFont="1" applyFill="1" applyBorder="1" applyAlignment="1">
      <alignment horizontal="left" vertical="center" wrapText="1"/>
    </xf>
    <xf numFmtId="0" fontId="23" fillId="20" borderId="13" xfId="46" applyFont="1" applyFill="1" applyBorder="1" applyAlignment="1">
      <alignment horizontal="left" vertical="center" wrapText="1"/>
    </xf>
    <xf numFmtId="0" fontId="22" fillId="26" borderId="10" xfId="46" applyFont="1" applyFill="1" applyBorder="1" applyAlignment="1">
      <alignment horizontal="left" vertical="center" wrapText="1"/>
    </xf>
    <xf numFmtId="0" fontId="22" fillId="0" borderId="12" xfId="46" applyFont="1" applyFill="1" applyBorder="1" applyAlignment="1">
      <alignment horizontal="left" vertical="center" wrapText="1"/>
    </xf>
    <xf numFmtId="0" fontId="22" fillId="0" borderId="13" xfId="46" applyFont="1" applyFill="1" applyBorder="1" applyAlignment="1">
      <alignment horizontal="left" vertical="center" wrapText="1"/>
    </xf>
    <xf numFmtId="0" fontId="22" fillId="26" borderId="0" xfId="46" applyFont="1" applyFill="1" applyAlignment="1">
      <alignment horizontal="center" vertical="center"/>
    </xf>
    <xf numFmtId="0" fontId="22" fillId="24" borderId="0" xfId="46" applyFont="1" applyFill="1" applyAlignment="1">
      <alignment horizontal="left" vertical="center" wrapText="1"/>
    </xf>
    <xf numFmtId="0" fontId="23" fillId="24" borderId="10" xfId="46" applyFont="1" applyFill="1" applyBorder="1" applyAlignment="1">
      <alignment horizontal="center" vertical="center" wrapText="1"/>
    </xf>
    <xf numFmtId="0" fontId="22" fillId="0" borderId="11" xfId="46" applyFont="1" applyFill="1" applyBorder="1" applyAlignment="1">
      <alignment horizontal="center" vertical="center" wrapText="1"/>
    </xf>
    <xf numFmtId="0" fontId="22" fillId="0" borderId="18" xfId="46" applyFont="1" applyFill="1" applyBorder="1" applyAlignment="1">
      <alignment horizontal="center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819150</xdr:colOff>
      <xdr:row>0</xdr:row>
      <xdr:rowOff>571699</xdr:rowOff>
    </xdr:to>
    <xdr:pic>
      <xdr:nvPicPr>
        <xdr:cNvPr id="2" name="Picture 3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819150" cy="57169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35"/>
  <sheetViews>
    <sheetView tabSelected="1" view="pageBreakPreview" zoomScaleSheetLayoutView="100" workbookViewId="0">
      <pane xSplit="2" ySplit="8" topLeftCell="C24" activePane="bottomRight" state="frozen"/>
      <selection pane="topRight" activeCell="C1" sqref="C1"/>
      <selection pane="bottomLeft" activeCell="A9" sqref="A9"/>
      <selection pane="bottomRight" activeCell="H34" sqref="H34"/>
    </sheetView>
  </sheetViews>
  <sheetFormatPr defaultColWidth="19.75" defaultRowHeight="14.25"/>
  <cols>
    <col min="1" max="1" width="32" style="14" customWidth="1" collapsed="1"/>
    <col min="2" max="2" width="27.25" style="4" customWidth="1" collapsed="1"/>
    <col min="3" max="3" width="36" style="1" customWidth="1"/>
    <col min="4" max="6" width="12.125" style="17" customWidth="1"/>
    <col min="7" max="7" width="12.125" style="41" customWidth="1"/>
    <col min="8" max="8" width="24.125" style="2" customWidth="1"/>
    <col min="9" max="9" width="19.75" style="4"/>
    <col min="10" max="16384" width="19.75" style="3"/>
  </cols>
  <sheetData>
    <row r="1" spans="1:9" ht="45.95" customHeight="1">
      <c r="A1" s="60"/>
      <c r="B1" s="60"/>
      <c r="C1" s="60"/>
    </row>
    <row r="2" spans="1:9">
      <c r="A2" s="4" t="s">
        <v>0</v>
      </c>
      <c r="B2" s="61" t="s">
        <v>22</v>
      </c>
      <c r="C2" s="61"/>
      <c r="D2" s="61"/>
      <c r="E2" s="61"/>
    </row>
    <row r="3" spans="1:9">
      <c r="A3" s="4" t="s">
        <v>1</v>
      </c>
      <c r="B3" s="5" t="s">
        <v>21</v>
      </c>
      <c r="C3" s="6"/>
    </row>
    <row r="4" spans="1:9">
      <c r="A4" s="4" t="s">
        <v>11</v>
      </c>
    </row>
    <row r="5" spans="1:9" ht="9.75" hidden="1" customHeight="1">
      <c r="A5" s="4" t="s">
        <v>12</v>
      </c>
    </row>
    <row r="6" spans="1:9" hidden="1">
      <c r="A6" s="4" t="s">
        <v>9</v>
      </c>
    </row>
    <row r="7" spans="1:9" s="1" customFormat="1">
      <c r="A7" s="62" t="s">
        <v>2</v>
      </c>
      <c r="B7" s="62"/>
      <c r="C7" s="16" t="s">
        <v>3</v>
      </c>
      <c r="D7" s="18" t="s">
        <v>4</v>
      </c>
      <c r="E7" s="18" t="s">
        <v>5</v>
      </c>
      <c r="F7" s="18" t="s">
        <v>6</v>
      </c>
      <c r="G7" s="42" t="s">
        <v>7</v>
      </c>
      <c r="H7" s="16" t="s">
        <v>13</v>
      </c>
      <c r="I7" s="4"/>
    </row>
    <row r="8" spans="1:9" s="1" customFormat="1" ht="28.5" customHeight="1">
      <c r="A8" s="54" t="s">
        <v>29</v>
      </c>
      <c r="B8" s="55"/>
      <c r="C8" s="56"/>
      <c r="D8" s="19"/>
      <c r="E8" s="19"/>
      <c r="F8" s="19"/>
      <c r="G8" s="48">
        <f>SUM(G9:G12)</f>
        <v>25570.2</v>
      </c>
      <c r="H8" s="9"/>
      <c r="I8" s="4"/>
    </row>
    <row r="9" spans="1:9" s="1" customFormat="1" ht="58.5" customHeight="1">
      <c r="A9" s="63" t="s">
        <v>18</v>
      </c>
      <c r="B9" s="63" t="s">
        <v>19</v>
      </c>
      <c r="C9" s="31" t="s">
        <v>24</v>
      </c>
      <c r="D9" s="10">
        <v>1000</v>
      </c>
      <c r="E9" s="10">
        <v>1</v>
      </c>
      <c r="F9" s="10">
        <v>17</v>
      </c>
      <c r="G9" s="49">
        <f>D9*E9*F9</f>
        <v>17000</v>
      </c>
      <c r="H9" s="33"/>
    </row>
    <row r="10" spans="1:9" s="1" customFormat="1" ht="58.5" customHeight="1">
      <c r="A10" s="64"/>
      <c r="B10" s="64"/>
      <c r="C10" s="39" t="s">
        <v>31</v>
      </c>
      <c r="D10" s="10">
        <v>1327</v>
      </c>
      <c r="E10" s="10">
        <v>1</v>
      </c>
      <c r="F10" s="10">
        <v>1</v>
      </c>
      <c r="G10" s="49">
        <f t="shared" ref="G10:G23" si="0">D10*E10*F10</f>
        <v>1327</v>
      </c>
      <c r="H10" s="33"/>
    </row>
    <row r="11" spans="1:9" s="1" customFormat="1" ht="58.5" customHeight="1">
      <c r="A11" s="64"/>
      <c r="B11" s="64"/>
      <c r="C11" s="39" t="s">
        <v>30</v>
      </c>
      <c r="D11" s="10">
        <v>1200</v>
      </c>
      <c r="E11" s="10">
        <v>1</v>
      </c>
      <c r="F11" s="10">
        <v>3</v>
      </c>
      <c r="G11" s="49">
        <f t="shared" si="0"/>
        <v>3600</v>
      </c>
      <c r="H11" s="33"/>
    </row>
    <row r="12" spans="1:9" s="1" customFormat="1" ht="15.75" customHeight="1">
      <c r="A12" s="32" t="s">
        <v>15</v>
      </c>
      <c r="B12" s="33" t="s">
        <v>16</v>
      </c>
      <c r="C12" s="34" t="s">
        <v>25</v>
      </c>
      <c r="D12" s="10">
        <v>331.2</v>
      </c>
      <c r="E12" s="21">
        <v>1</v>
      </c>
      <c r="F12" s="21">
        <v>11</v>
      </c>
      <c r="G12" s="49">
        <f t="shared" si="0"/>
        <v>3643.2</v>
      </c>
      <c r="H12" s="35" t="s">
        <v>32</v>
      </c>
      <c r="I12" s="4"/>
    </row>
    <row r="13" spans="1:9" s="1" customFormat="1" ht="15.75" customHeight="1">
      <c r="A13" s="7" t="s">
        <v>49</v>
      </c>
      <c r="B13" s="7"/>
      <c r="C13" s="28"/>
      <c r="D13" s="19"/>
      <c r="E13" s="19"/>
      <c r="F13" s="19"/>
      <c r="G13" s="48">
        <f>SUM(G14:G23)</f>
        <v>15616</v>
      </c>
      <c r="H13" s="9"/>
      <c r="I13" s="4"/>
    </row>
    <row r="14" spans="1:9" s="1" customFormat="1" ht="15.75" customHeight="1">
      <c r="A14" s="40" t="s">
        <v>39</v>
      </c>
      <c r="B14" s="40" t="s">
        <v>52</v>
      </c>
      <c r="C14" s="40" t="s">
        <v>46</v>
      </c>
      <c r="D14" s="10">
        <v>1090</v>
      </c>
      <c r="E14" s="21">
        <v>1</v>
      </c>
      <c r="F14" s="47">
        <v>1</v>
      </c>
      <c r="G14" s="49">
        <f>D14*E14*F14</f>
        <v>1090</v>
      </c>
      <c r="H14" s="38"/>
      <c r="I14" s="4"/>
    </row>
    <row r="15" spans="1:9" s="1" customFormat="1" ht="15.75" customHeight="1">
      <c r="A15" s="40" t="s">
        <v>40</v>
      </c>
      <c r="B15" s="40" t="s">
        <v>53</v>
      </c>
      <c r="C15" s="40" t="s">
        <v>46</v>
      </c>
      <c r="D15" s="10">
        <v>1160</v>
      </c>
      <c r="E15" s="21">
        <v>1</v>
      </c>
      <c r="F15" s="47">
        <v>1</v>
      </c>
      <c r="G15" s="49">
        <f t="shared" ref="G15:G21" si="1">D15*E15*F15</f>
        <v>1160</v>
      </c>
      <c r="H15" s="38"/>
      <c r="I15" s="4"/>
    </row>
    <row r="16" spans="1:9" s="1" customFormat="1" ht="15.75" customHeight="1">
      <c r="A16" s="40" t="s">
        <v>41</v>
      </c>
      <c r="B16" s="40" t="s">
        <v>54</v>
      </c>
      <c r="C16" s="40" t="s">
        <v>47</v>
      </c>
      <c r="D16" s="10">
        <v>1400</v>
      </c>
      <c r="E16" s="21">
        <v>1</v>
      </c>
      <c r="F16" s="47">
        <v>1</v>
      </c>
      <c r="G16" s="49">
        <f t="shared" si="1"/>
        <v>1400</v>
      </c>
      <c r="H16" s="38"/>
      <c r="I16" s="4"/>
    </row>
    <row r="17" spans="1:9" s="1" customFormat="1" ht="15.75" customHeight="1">
      <c r="A17" s="40" t="s">
        <v>42</v>
      </c>
      <c r="B17" s="40" t="s">
        <v>54</v>
      </c>
      <c r="C17" s="40" t="s">
        <v>48</v>
      </c>
      <c r="D17" s="10">
        <v>1610</v>
      </c>
      <c r="E17" s="21">
        <v>1</v>
      </c>
      <c r="F17" s="47">
        <v>1</v>
      </c>
      <c r="G17" s="49">
        <f t="shared" si="1"/>
        <v>1610</v>
      </c>
      <c r="H17" s="38"/>
      <c r="I17" s="4"/>
    </row>
    <row r="18" spans="1:9" s="1" customFormat="1" ht="15.75" customHeight="1">
      <c r="A18" s="40" t="s">
        <v>41</v>
      </c>
      <c r="B18" s="40" t="s">
        <v>54</v>
      </c>
      <c r="C18" s="40" t="s">
        <v>55</v>
      </c>
      <c r="D18" s="10">
        <v>2160</v>
      </c>
      <c r="E18" s="21">
        <v>1</v>
      </c>
      <c r="F18" s="47">
        <v>2</v>
      </c>
      <c r="G18" s="49">
        <f t="shared" si="1"/>
        <v>4320</v>
      </c>
      <c r="H18" s="38"/>
      <c r="I18" s="4"/>
    </row>
    <row r="19" spans="1:9" s="1" customFormat="1" ht="15.75" customHeight="1">
      <c r="A19" s="40" t="s">
        <v>43</v>
      </c>
      <c r="B19" s="40" t="s">
        <v>56</v>
      </c>
      <c r="C19" s="40" t="s">
        <v>57</v>
      </c>
      <c r="D19" s="10">
        <v>1190</v>
      </c>
      <c r="E19" s="21">
        <v>1</v>
      </c>
      <c r="F19" s="47">
        <v>2</v>
      </c>
      <c r="G19" s="49">
        <f t="shared" si="1"/>
        <v>2380</v>
      </c>
      <c r="H19" s="38"/>
      <c r="I19" s="4"/>
    </row>
    <row r="20" spans="1:9" s="1" customFormat="1" ht="15.75" customHeight="1">
      <c r="A20" s="40" t="s">
        <v>44</v>
      </c>
      <c r="B20" s="40" t="s">
        <v>56</v>
      </c>
      <c r="C20" s="40" t="s">
        <v>58</v>
      </c>
      <c r="D20" s="10">
        <v>900</v>
      </c>
      <c r="E20" s="21">
        <v>1</v>
      </c>
      <c r="F20" s="47">
        <v>2</v>
      </c>
      <c r="G20" s="49">
        <f t="shared" si="1"/>
        <v>1800</v>
      </c>
      <c r="H20" s="38"/>
      <c r="I20" s="4"/>
    </row>
    <row r="21" spans="1:9" s="1" customFormat="1" ht="15.75" customHeight="1">
      <c r="A21" s="40" t="s">
        <v>45</v>
      </c>
      <c r="B21" s="40" t="s">
        <v>52</v>
      </c>
      <c r="C21" s="40" t="s">
        <v>46</v>
      </c>
      <c r="D21" s="10">
        <v>456</v>
      </c>
      <c r="E21" s="21">
        <v>1</v>
      </c>
      <c r="F21" s="47">
        <v>1</v>
      </c>
      <c r="G21" s="49">
        <f t="shared" si="1"/>
        <v>456</v>
      </c>
      <c r="H21" s="38" t="s">
        <v>50</v>
      </c>
      <c r="I21" s="4"/>
    </row>
    <row r="22" spans="1:9" s="1" customFormat="1" ht="15.75" customHeight="1">
      <c r="A22" s="58" t="s">
        <v>33</v>
      </c>
      <c r="B22" s="59"/>
      <c r="C22" s="40">
        <v>43285</v>
      </c>
      <c r="D22" s="10">
        <v>800</v>
      </c>
      <c r="E22" s="21">
        <v>1</v>
      </c>
      <c r="F22" s="21">
        <v>1</v>
      </c>
      <c r="G22" s="49">
        <f t="shared" si="0"/>
        <v>800</v>
      </c>
      <c r="H22" s="35"/>
      <c r="I22" s="4"/>
    </row>
    <row r="23" spans="1:9" s="1" customFormat="1" ht="15.75" customHeight="1">
      <c r="A23" s="58" t="s">
        <v>34</v>
      </c>
      <c r="B23" s="59"/>
      <c r="C23" s="40">
        <v>43297</v>
      </c>
      <c r="D23" s="10">
        <v>600</v>
      </c>
      <c r="E23" s="21">
        <v>1</v>
      </c>
      <c r="F23" s="21">
        <v>1</v>
      </c>
      <c r="G23" s="49">
        <f t="shared" si="0"/>
        <v>600</v>
      </c>
      <c r="H23" s="35"/>
      <c r="I23" s="4"/>
    </row>
    <row r="24" spans="1:9" s="1" customFormat="1" ht="15.75" customHeight="1">
      <c r="A24" s="7" t="s">
        <v>10</v>
      </c>
      <c r="B24" s="7"/>
      <c r="C24" s="28"/>
      <c r="D24" s="19"/>
      <c r="E24" s="19"/>
      <c r="F24" s="19"/>
      <c r="G24" s="48">
        <f>SUM(G25:G27)</f>
        <v>24706.48</v>
      </c>
      <c r="H24" s="9"/>
      <c r="I24" s="4"/>
    </row>
    <row r="25" spans="1:9" s="36" customFormat="1" ht="15.75" customHeight="1">
      <c r="A25" s="57" t="s">
        <v>26</v>
      </c>
      <c r="B25" s="57"/>
      <c r="C25" s="12"/>
      <c r="D25" s="21">
        <v>1220</v>
      </c>
      <c r="E25" s="21">
        <v>1</v>
      </c>
      <c r="F25" s="23">
        <v>17</v>
      </c>
      <c r="G25" s="43">
        <f t="shared" ref="G25:G27" si="2">+D25*E25*F25</f>
        <v>20740</v>
      </c>
      <c r="H25" s="34" t="s">
        <v>36</v>
      </c>
      <c r="I25" s="22"/>
    </row>
    <row r="26" spans="1:9" s="50" customFormat="1" ht="31.5" customHeight="1">
      <c r="A26" s="57" t="s">
        <v>26</v>
      </c>
      <c r="B26" s="57"/>
      <c r="C26" s="12"/>
      <c r="D26" s="21">
        <v>800</v>
      </c>
      <c r="E26" s="21">
        <v>1</v>
      </c>
      <c r="F26" s="23">
        <v>1</v>
      </c>
      <c r="G26" s="43">
        <f t="shared" ref="G26" si="3">+D26*E26*F26</f>
        <v>800</v>
      </c>
      <c r="H26" s="34" t="s">
        <v>60</v>
      </c>
      <c r="I26" s="22"/>
    </row>
    <row r="27" spans="1:9" s="37" customFormat="1" ht="15.75" customHeight="1">
      <c r="A27" s="57" t="s">
        <v>26</v>
      </c>
      <c r="B27" s="57"/>
      <c r="C27" s="12" t="s">
        <v>37</v>
      </c>
      <c r="D27" s="21">
        <v>3166.48</v>
      </c>
      <c r="E27" s="21">
        <v>1</v>
      </c>
      <c r="F27" s="23">
        <v>1</v>
      </c>
      <c r="G27" s="43">
        <f t="shared" si="2"/>
        <v>3166.48</v>
      </c>
      <c r="H27" s="34" t="s">
        <v>51</v>
      </c>
      <c r="I27" s="22"/>
    </row>
    <row r="28" spans="1:9" s="1" customFormat="1" ht="15.75" customHeight="1">
      <c r="A28" s="7" t="s">
        <v>23</v>
      </c>
      <c r="B28" s="7"/>
      <c r="C28" s="8"/>
      <c r="D28" s="19"/>
      <c r="E28" s="19"/>
      <c r="F28" s="19"/>
      <c r="G28" s="48">
        <f>SUM(G29:G31)</f>
        <v>6162</v>
      </c>
      <c r="H28" s="9"/>
      <c r="I28" s="4"/>
    </row>
    <row r="29" spans="1:9" s="29" customFormat="1" ht="15.75" customHeight="1">
      <c r="A29" s="30" t="s">
        <v>17</v>
      </c>
      <c r="B29" s="25"/>
      <c r="C29" s="26"/>
      <c r="D29" s="27">
        <v>3418</v>
      </c>
      <c r="E29" s="27">
        <v>1</v>
      </c>
      <c r="F29" s="27">
        <v>1</v>
      </c>
      <c r="G29" s="49">
        <f>D29*E29*F29</f>
        <v>3418</v>
      </c>
      <c r="H29" s="31" t="s">
        <v>20</v>
      </c>
      <c r="I29" s="22"/>
    </row>
    <row r="30" spans="1:9" s="37" customFormat="1" ht="15.75" customHeight="1">
      <c r="A30" s="39" t="s">
        <v>35</v>
      </c>
      <c r="B30" s="25"/>
      <c r="C30" s="40" t="s">
        <v>59</v>
      </c>
      <c r="D30" s="27">
        <v>600</v>
      </c>
      <c r="E30" s="27">
        <v>1</v>
      </c>
      <c r="F30" s="27">
        <v>1</v>
      </c>
      <c r="G30" s="49">
        <f t="shared" ref="G30:G31" si="4">D30*E30*F30</f>
        <v>600</v>
      </c>
      <c r="H30" s="39"/>
      <c r="I30" s="22"/>
    </row>
    <row r="31" spans="1:9" s="1" customFormat="1" ht="15.75" customHeight="1">
      <c r="A31" s="46" t="s">
        <v>38</v>
      </c>
      <c r="B31" s="46"/>
      <c r="C31" s="20"/>
      <c r="D31" s="11">
        <v>2144</v>
      </c>
      <c r="E31" s="11">
        <v>1</v>
      </c>
      <c r="F31" s="11">
        <v>1</v>
      </c>
      <c r="G31" s="49">
        <f t="shared" si="4"/>
        <v>2144</v>
      </c>
      <c r="H31" s="34" t="s">
        <v>61</v>
      </c>
    </row>
    <row r="32" spans="1:9" s="14" customFormat="1">
      <c r="A32" s="51" t="s">
        <v>8</v>
      </c>
      <c r="B32" s="52"/>
      <c r="C32" s="52"/>
      <c r="D32" s="52"/>
      <c r="E32" s="52"/>
      <c r="F32" s="53"/>
      <c r="G32" s="44">
        <f>SUM(G28,G8,G24,G13)</f>
        <v>72054.679999999993</v>
      </c>
      <c r="H32" s="13"/>
      <c r="I32" s="4"/>
    </row>
    <row r="33" spans="1:9" s="14" customFormat="1">
      <c r="A33" s="51" t="s">
        <v>27</v>
      </c>
      <c r="B33" s="52"/>
      <c r="C33" s="52"/>
      <c r="D33" s="52"/>
      <c r="E33" s="52"/>
      <c r="F33" s="53"/>
      <c r="G33" s="44">
        <f>G32*0.1</f>
        <v>7205.4679999999998</v>
      </c>
      <c r="H33" s="13"/>
      <c r="I33" s="4"/>
    </row>
    <row r="34" spans="1:9" s="14" customFormat="1">
      <c r="A34" s="51" t="s">
        <v>28</v>
      </c>
      <c r="B34" s="52"/>
      <c r="C34" s="52"/>
      <c r="D34" s="52"/>
      <c r="E34" s="52"/>
      <c r="F34" s="53"/>
      <c r="G34" s="44">
        <f>(G32+G33)*0.06</f>
        <v>4755.6088799999989</v>
      </c>
      <c r="H34" s="13"/>
      <c r="I34" s="4"/>
    </row>
    <row r="35" spans="1:9" ht="14.25" customHeight="1">
      <c r="A35" s="15" t="s">
        <v>14</v>
      </c>
      <c r="B35" s="15"/>
      <c r="C35" s="15"/>
      <c r="D35" s="24"/>
      <c r="E35" s="24"/>
      <c r="F35" s="24"/>
      <c r="G35" s="45">
        <f>SUM(G32:G34)</f>
        <v>84015.756879999986</v>
      </c>
      <c r="H35" s="13"/>
    </row>
  </sheetData>
  <mergeCells count="14">
    <mergeCell ref="A1:C1"/>
    <mergeCell ref="B2:E2"/>
    <mergeCell ref="A7:B7"/>
    <mergeCell ref="B9:B11"/>
    <mergeCell ref="A9:A11"/>
    <mergeCell ref="A34:F34"/>
    <mergeCell ref="A8:C8"/>
    <mergeCell ref="A25:B25"/>
    <mergeCell ref="A32:F32"/>
    <mergeCell ref="A33:F33"/>
    <mergeCell ref="A22:B22"/>
    <mergeCell ref="A23:B23"/>
    <mergeCell ref="A27:B27"/>
    <mergeCell ref="A26:B26"/>
  </mergeCells>
  <phoneticPr fontId="1" type="noConversion"/>
  <pageMargins left="0.60972222222222228" right="0.17916666666666667" top="0.4" bottom="0.50902777777777775" header="0.32916666666666666" footer="0.51111111111111107"/>
  <pageSetup paperSize="9" scale="57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SOW</vt:lpstr>
      <vt:lpstr>SOW!Print_Area</vt:lpstr>
      <vt:lpstr>SOW!Print_Titles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Administrator</cp:lastModifiedBy>
  <cp:revision/>
  <cp:lastPrinted>2014-06-18T06:24:07Z</cp:lastPrinted>
  <dcterms:created xsi:type="dcterms:W3CDTF">1996-12-17T01:32:42Z</dcterms:created>
  <dcterms:modified xsi:type="dcterms:W3CDTF">2018-08-09T08:36:28Z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