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20385" windowHeight="8370" tabRatio="822" firstSheet="2" activeTab="2"/>
  </bookViews>
  <sheets>
    <sheet name="Sheet1" sheetId="1" state="hidden" r:id="rId1"/>
    <sheet name="华山国际酒店二区报价 " sheetId="2" state="hidden" r:id="rId2"/>
    <sheet name="2区" sheetId="7" r:id="rId3"/>
    <sheet name="华山国际酒店八区报价" sheetId="8" state="hidden" r:id="rId4"/>
  </sheets>
  <calcPr calcId="152511" concurrentCalc="0"/>
</workbook>
</file>

<file path=xl/calcChain.xml><?xml version="1.0" encoding="utf-8"?>
<calcChain xmlns="http://schemas.openxmlformats.org/spreadsheetml/2006/main">
  <c r="I34" i="7" l="1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4" i="7"/>
  <c r="I13" i="7"/>
  <c r="I12" i="7"/>
  <c r="I11" i="7"/>
  <c r="I10" i="7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5" i="7"/>
  <c r="I16" i="7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</calcChain>
</file>

<file path=xl/sharedStrings.xml><?xml version="1.0" encoding="utf-8"?>
<sst xmlns="http://schemas.openxmlformats.org/spreadsheetml/2006/main" count="340" uniqueCount="156">
  <si>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</si>
  <si>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</si>
  <si>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</si>
  <si>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</si>
  <si>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</si>
  <si>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</si>
  <si>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</si>
  <si>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</si>
  <si>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</si>
  <si>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</si>
  <si>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</si>
  <si>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</si>
  <si>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</si>
  <si>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</si>
  <si>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</si>
  <si>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</si>
  <si>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</si>
  <si>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</si>
  <si>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</si>
  <si>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</si>
  <si>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</si>
  <si>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</si>
  <si>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</si>
  <si>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</si>
  <si>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</si>
  <si>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</si>
  <si>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</si>
  <si>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</si>
  <si>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</si>
  <si>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</si>
  <si>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</si>
  <si>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</si>
  <si>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</si>
  <si>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</si>
  <si>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</si>
  <si>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</si>
  <si>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</si>
  <si>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</si>
  <si>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</si>
  <si>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</si>
  <si>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</si>
  <si>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</si>
  <si>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</si>
  <si>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</si>
  <si>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</si>
  <si>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</si>
  <si>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</si>
  <si>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</si>
  <si>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</si>
  <si>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</si>
  <si>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</si>
  <si>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</si>
  <si>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</si>
  <si>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</si>
  <si>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</si>
  <si>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</si>
  <si>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</si>
  <si>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</si>
  <si>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</si>
  <si>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</si>
  <si>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</si>
  <si>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</si>
  <si>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</si>
  <si>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</si>
  <si>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</si>
  <si>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</si>
  <si>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</si>
  <si>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</si>
  <si>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</si>
  <si>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</si>
  <si>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</si>
  <si>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</si>
  <si>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</si>
  <si>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</si>
  <si>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</si>
  <si>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</si>
  <si>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</si>
  <si>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</si>
  <si>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</si>
  <si>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</si>
  <si>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</si>
  <si>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</si>
  <si>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</si>
  <si>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</si>
  <si>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</si>
  <si>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</si>
  <si>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</si>
  <si>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</si>
  <si>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</si>
  <si>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</si>
  <si>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</si>
  <si>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</si>
  <si>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</si>
  <si>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</si>
  <si>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</si>
  <si>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</si>
  <si>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</si>
  <si>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</si>
  <si>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</si>
  <si>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</si>
  <si>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</si>
  <si>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</si>
  <si>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</si>
  <si>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</si>
  <si>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</si>
  <si>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</si>
  <si>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康辉集团北京国际会议展览有限公司</t>
  </si>
  <si>
    <t>项目名称</t>
  </si>
  <si>
    <t>2017年Q4雪佛兰二区区域研讨会</t>
  </si>
  <si>
    <t>时间：</t>
  </si>
  <si>
    <t>2017年11月2日-3日</t>
  </si>
  <si>
    <t>地点</t>
  </si>
  <si>
    <t>太原</t>
  </si>
  <si>
    <t>山西会议中心</t>
  </si>
  <si>
    <t>2017年Q2市场沟通会</t>
  </si>
  <si>
    <t>用餐</t>
  </si>
  <si>
    <t>11月2日晚宴</t>
  </si>
  <si>
    <t>桌</t>
  </si>
  <si>
    <t>酒店围桌</t>
  </si>
  <si>
    <t>11月3日自助午餐</t>
  </si>
  <si>
    <t xml:space="preserve"> </t>
  </si>
  <si>
    <t>住宿费用</t>
  </si>
  <si>
    <t>大床</t>
  </si>
  <si>
    <t>标间</t>
  </si>
  <si>
    <t>住宿费用合计</t>
  </si>
  <si>
    <t>2号会议室-浦江厅-半天</t>
  </si>
  <si>
    <t>含电子屏，纸笔水，无线麦，舞台，240平米。</t>
  </si>
  <si>
    <t>2号浦江厅茶歇</t>
  </si>
  <si>
    <t>咖啡、茶、点心、水果</t>
  </si>
  <si>
    <t>西10-全天</t>
  </si>
  <si>
    <t>含投影，纸笔水，无线麦，120平米。</t>
  </si>
  <si>
    <t>物料</t>
  </si>
  <si>
    <t>物料费用合计</t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</si>
  <si>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</si>
  <si>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</si>
  <si>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</si>
  <si>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</si>
  <si>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</si>
  <si>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服务费10%</t>
  </si>
  <si>
    <t>2014.12.04—2014.12.06</t>
  </si>
  <si>
    <t>100</t>
  </si>
  <si>
    <t>自助午餐</t>
  </si>
  <si>
    <t>投影+幕布</t>
  </si>
  <si>
    <r>
      <t>1</t>
    </r>
    <r>
      <rPr>
        <sz val="11"/>
        <color indexed="8"/>
        <rFont val="微软雅黑"/>
        <family val="2"/>
        <charset val="134"/>
      </rPr>
      <t>00</t>
    </r>
    <phoneticPr fontId="16" type="noConversion"/>
  </si>
  <si>
    <t xml:space="preserve"> </t>
    <phoneticPr fontId="16" type="noConversion"/>
  </si>
  <si>
    <t>50人起开</t>
    <phoneticPr fontId="16" type="noConversion"/>
  </si>
  <si>
    <t xml:space="preserve"> </t>
    <phoneticPr fontId="16" type="noConversion"/>
  </si>
  <si>
    <t>专线</t>
    <phoneticPr fontId="16" type="noConversion"/>
  </si>
  <si>
    <t>个</t>
    <phoneticPr fontId="16" type="noConversion"/>
  </si>
  <si>
    <t>场</t>
    <phoneticPr fontId="16" type="noConversion"/>
  </si>
  <si>
    <t>11月2日晚宴备桌冷菜</t>
    <phoneticPr fontId="16" type="noConversion"/>
  </si>
  <si>
    <t>桌</t>
    <phoneticPr fontId="16" type="noConversion"/>
  </si>
  <si>
    <t>次</t>
    <phoneticPr fontId="16" type="noConversion"/>
  </si>
  <si>
    <t>酒水软饮</t>
    <phoneticPr fontId="16" type="noConversion"/>
  </si>
  <si>
    <t>含服务费净价合计</t>
    <phoneticPr fontId="16" type="noConversion"/>
  </si>
  <si>
    <t>含税总计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</si>
</sst>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0.00_ "/>
    <numFmt numFmtId="178" formatCode="\¥#,##0.00_);[Red]\(\¥#,##0.00\)"/>
    <numFmt numFmtId="179" formatCode="\¥#,##0.00"/>
    <numFmt numFmtId="180" formatCode="0_ "/>
  </numFmts>
  <fonts count="18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5" fillId="0" borderId="0">
      <alignment vertical="center"/>
    </xf>
  </cellStyleXfs>
  <cellXfs count="20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8" fontId="2" fillId="5" borderId="8" xfId="0" applyNumberFormat="1" applyFont="1" applyFill="1" applyBorder="1" applyAlignment="1">
      <alignment horizontal="right" vertical="center"/>
    </xf>
    <xf numFmtId="178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9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8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8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8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8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8" fontId="1" fillId="3" borderId="14" xfId="0" applyNumberFormat="1" applyFont="1" applyFill="1" applyBorder="1" applyAlignment="1">
      <alignment horizontal="right" vertical="center"/>
    </xf>
    <xf numFmtId="178" fontId="2" fillId="3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/>
    </xf>
    <xf numFmtId="178" fontId="2" fillId="0" borderId="26" xfId="0" applyNumberFormat="1" applyFont="1" applyFill="1" applyBorder="1" applyAlignment="1">
      <alignment horizontal="left" vertical="center" wrapText="1"/>
    </xf>
    <xf numFmtId="178" fontId="1" fillId="3" borderId="26" xfId="0" applyNumberFormat="1" applyFont="1" applyFill="1" applyBorder="1" applyAlignment="1">
      <alignment horizontal="left" vertical="center"/>
    </xf>
    <xf numFmtId="178" fontId="2" fillId="2" borderId="8" xfId="0" applyNumberFormat="1" applyFont="1" applyFill="1" applyBorder="1" applyAlignment="1">
      <alignment horizontal="right" vertical="center"/>
    </xf>
    <xf numFmtId="178" fontId="2" fillId="0" borderId="27" xfId="0" applyNumberFormat="1" applyFont="1" applyFill="1" applyBorder="1" applyAlignment="1">
      <alignment horizontal="left" vertical="center"/>
    </xf>
    <xf numFmtId="178" fontId="2" fillId="0" borderId="27" xfId="0" applyNumberFormat="1" applyFont="1" applyFill="1" applyBorder="1" applyAlignment="1">
      <alignment horizontal="left" vertical="center" wrapText="1"/>
    </xf>
    <xf numFmtId="178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8" fontId="1" fillId="6" borderId="8" xfId="0" applyNumberFormat="1" applyFont="1" applyFill="1" applyBorder="1" applyAlignment="1">
      <alignment horizontal="right" vertical="center"/>
    </xf>
    <xf numFmtId="178" fontId="1" fillId="6" borderId="26" xfId="0" applyNumberFormat="1" applyFont="1" applyFill="1" applyBorder="1" applyAlignment="1">
      <alignment horizontal="left" vertical="center"/>
    </xf>
    <xf numFmtId="178" fontId="1" fillId="7" borderId="8" xfId="0" applyNumberFormat="1" applyFont="1" applyFill="1" applyBorder="1" applyAlignment="1">
      <alignment horizontal="right" vertical="center"/>
    </xf>
    <xf numFmtId="178" fontId="1" fillId="7" borderId="26" xfId="0" applyNumberFormat="1" applyFont="1" applyFill="1" applyBorder="1" applyAlignment="1">
      <alignment horizontal="left" vertical="center"/>
    </xf>
    <xf numFmtId="178" fontId="4" fillId="8" borderId="23" xfId="0" applyNumberFormat="1" applyFont="1" applyFill="1" applyBorder="1" applyAlignment="1">
      <alignment horizontal="right" vertical="center"/>
    </xf>
    <xf numFmtId="178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80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8" fontId="1" fillId="3" borderId="13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vertical="top"/>
    </xf>
    <xf numFmtId="180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8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left" vertical="center"/>
    </xf>
    <xf numFmtId="178" fontId="2" fillId="0" borderId="13" xfId="0" applyNumberFormat="1" applyFont="1" applyFill="1" applyBorder="1" applyAlignment="1">
      <alignment horizontal="left" vertical="center"/>
    </xf>
    <xf numFmtId="178" fontId="7" fillId="6" borderId="8" xfId="0" applyNumberFormat="1" applyFont="1" applyFill="1" applyBorder="1" applyAlignment="1">
      <alignment horizontal="right" vertical="center"/>
    </xf>
    <xf numFmtId="178" fontId="1" fillId="6" borderId="27" xfId="0" applyNumberFormat="1" applyFont="1" applyFill="1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0" fillId="0" borderId="0" xfId="0" applyAlignment="1"/>
    <xf numFmtId="49" fontId="0" fillId="0" borderId="0" xfId="0" applyNumberForma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11" fillId="0" borderId="0" xfId="0" applyNumberFormat="1" applyFont="1"/>
    <xf numFmtId="49" fontId="11" fillId="9" borderId="8" xfId="0" applyNumberFormat="1" applyFont="1" applyFill="1" applyBorder="1" applyAlignment="1">
      <alignment vertical="center"/>
    </xf>
    <xf numFmtId="0" fontId="11" fillId="9" borderId="8" xfId="0" applyFont="1" applyFill="1" applyBorder="1" applyAlignment="1">
      <alignment vertical="center"/>
    </xf>
    <xf numFmtId="14" fontId="12" fillId="0" borderId="17" xfId="0" applyNumberFormat="1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10" borderId="21" xfId="0" applyFont="1" applyFill="1" applyBorder="1" applyAlignment="1">
      <alignment horizontal="center" vertical="center"/>
    </xf>
    <xf numFmtId="14" fontId="11" fillId="0" borderId="6" xfId="0" applyNumberFormat="1" applyFont="1" applyFill="1" applyBorder="1" applyAlignment="1">
      <alignment horizontal="left"/>
    </xf>
    <xf numFmtId="0" fontId="11" fillId="0" borderId="0" xfId="0" applyFont="1" applyBorder="1" applyAlignment="1"/>
    <xf numFmtId="49" fontId="11" fillId="0" borderId="0" xfId="0" applyNumberFormat="1" applyFont="1" applyBorder="1" applyAlignment="1"/>
    <xf numFmtId="14" fontId="11" fillId="0" borderId="39" xfId="0" applyNumberFormat="1" applyFont="1" applyFill="1" applyBorder="1" applyAlignment="1">
      <alignment horizontal="left"/>
    </xf>
    <xf numFmtId="0" fontId="11" fillId="0" borderId="1" xfId="0" applyFont="1" applyBorder="1" applyAlignment="1"/>
    <xf numFmtId="49" fontId="11" fillId="0" borderId="1" xfId="0" applyNumberFormat="1" applyFont="1" applyBorder="1" applyAlignment="1"/>
    <xf numFmtId="1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/>
    <xf numFmtId="49" fontId="11" fillId="0" borderId="0" xfId="0" applyNumberFormat="1" applyFont="1" applyBorder="1"/>
    <xf numFmtId="0" fontId="12" fillId="0" borderId="0" xfId="0" applyFont="1"/>
    <xf numFmtId="49" fontId="12" fillId="0" borderId="0" xfId="0" applyNumberFormat="1" applyFont="1"/>
    <xf numFmtId="0" fontId="13" fillId="0" borderId="0" xfId="0" applyFont="1" applyBorder="1" applyAlignment="1"/>
    <xf numFmtId="0" fontId="14" fillId="0" borderId="0" xfId="0" applyFont="1"/>
    <xf numFmtId="177" fontId="12" fillId="0" borderId="26" xfId="0" applyNumberFormat="1" applyFont="1" applyBorder="1" applyAlignment="1">
      <alignment horizontal="center" vertical="center"/>
    </xf>
    <xf numFmtId="0" fontId="11" fillId="0" borderId="42" xfId="0" applyFont="1" applyBorder="1" applyAlignment="1"/>
    <xf numFmtId="0" fontId="11" fillId="0" borderId="43" xfId="0" applyFont="1" applyBorder="1" applyAlignment="1"/>
    <xf numFmtId="49" fontId="17" fillId="0" borderId="1" xfId="0" applyNumberFormat="1" applyFont="1" applyFill="1" applyBorder="1" applyAlignment="1">
      <alignment vertical="center"/>
    </xf>
    <xf numFmtId="178" fontId="3" fillId="0" borderId="26" xfId="0" applyNumberFormat="1" applyFont="1" applyFill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31" fontId="11" fillId="0" borderId="0" xfId="0" applyNumberFormat="1" applyFont="1" applyAlignment="1">
      <alignment horizontal="left"/>
    </xf>
    <xf numFmtId="0" fontId="11" fillId="9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9" borderId="8" xfId="0" applyFont="1" applyFill="1" applyBorder="1" applyAlignment="1">
      <alignment horizontal="center" vertical="center"/>
    </xf>
    <xf numFmtId="177" fontId="11" fillId="10" borderId="22" xfId="0" applyNumberFormat="1" applyFont="1" applyFill="1" applyBorder="1" applyAlignment="1">
      <alignment horizontal="right" vertical="center"/>
    </xf>
    <xf numFmtId="177" fontId="11" fillId="10" borderId="40" xfId="0" applyNumberFormat="1" applyFont="1" applyFill="1" applyBorder="1" applyAlignment="1">
      <alignment horizontal="right" vertical="center"/>
    </xf>
    <xf numFmtId="0" fontId="11" fillId="9" borderId="37" xfId="0" applyFont="1" applyFill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/>
    </xf>
    <xf numFmtId="0" fontId="11" fillId="9" borderId="41" xfId="0" applyFont="1" applyFill="1" applyBorder="1" applyAlignment="1">
      <alignment horizontal="center" vertical="center"/>
    </xf>
    <xf numFmtId="0" fontId="11" fillId="9" borderId="36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8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8" fontId="1" fillId="3" borderId="15" xfId="1" applyNumberFormat="1" applyFont="1" applyFill="1" applyBorder="1" applyAlignment="1">
      <alignment horizontal="left" vertical="center"/>
    </xf>
    <xf numFmtId="178" fontId="1" fillId="3" borderId="16" xfId="1" applyNumberFormat="1" applyFont="1" applyFill="1" applyBorder="1" applyAlignment="1">
      <alignment horizontal="left" vertical="center"/>
    </xf>
    <xf numFmtId="178" fontId="2" fillId="0" borderId="13" xfId="1" applyNumberFormat="1" applyFont="1" applyFill="1" applyBorder="1" applyAlignment="1">
      <alignment horizontal="center" vertical="center"/>
    </xf>
    <xf numFmtId="178" fontId="2" fillId="0" borderId="14" xfId="1" applyNumberFormat="1" applyFont="1" applyFill="1" applyBorder="1" applyAlignment="1">
      <alignment horizontal="center" vertical="center"/>
    </xf>
    <xf numFmtId="178" fontId="1" fillId="3" borderId="17" xfId="1" applyNumberFormat="1" applyFont="1" applyFill="1" applyBorder="1" applyAlignment="1">
      <alignment horizontal="left" vertical="center"/>
    </xf>
    <xf numFmtId="178" fontId="1" fillId="3" borderId="8" xfId="1" applyNumberFormat="1" applyFont="1" applyFill="1" applyBorder="1" applyAlignment="1">
      <alignment horizontal="left" vertical="center"/>
    </xf>
    <xf numFmtId="178" fontId="2" fillId="2" borderId="13" xfId="1" applyNumberFormat="1" applyFont="1" applyFill="1" applyBorder="1" applyAlignment="1">
      <alignment horizontal="center" vertical="center"/>
    </xf>
    <xf numFmtId="178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8" fontId="1" fillId="0" borderId="18" xfId="1" applyNumberFormat="1" applyFont="1" applyFill="1" applyBorder="1" applyAlignment="1">
      <alignment horizontal="center" vertical="center"/>
    </xf>
    <xf numFmtId="178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8" fontId="2" fillId="3" borderId="16" xfId="1" applyNumberFormat="1" applyFont="1" applyFill="1" applyBorder="1" applyAlignment="1">
      <alignment horizontal="center" vertical="center"/>
    </xf>
    <xf numFmtId="178" fontId="1" fillId="7" borderId="15" xfId="1" applyNumberFormat="1" applyFont="1" applyFill="1" applyBorder="1" applyAlignment="1">
      <alignment horizontal="left" vertical="center"/>
    </xf>
    <xf numFmtId="178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178" fontId="1" fillId="0" borderId="44" xfId="1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178" fontId="6" fillId="0" borderId="13" xfId="1" applyNumberFormat="1" applyFont="1" applyFill="1" applyBorder="1" applyAlignment="1">
      <alignment horizontal="center" vertical="center"/>
    </xf>
    <xf numFmtId="178" fontId="6" fillId="0" borderId="14" xfId="1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102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103"/>
      <c r="B1" s="103"/>
      <c r="C1" s="103"/>
      <c r="D1" s="139" t="s">
        <v>0</v>
      </c>
      <c r="E1" s="139"/>
      <c r="F1" s="139"/>
      <c r="G1" s="139"/>
      <c r="H1" s="103"/>
      <c r="I1" s="103"/>
      <c r="J1" s="103"/>
      <c r="K1" s="128"/>
    </row>
    <row r="2" spans="1:11" s="99" customFormat="1" ht="18">
      <c r="A2" s="105"/>
      <c r="B2" s="105"/>
      <c r="C2" s="105"/>
      <c r="D2" s="139"/>
      <c r="E2" s="139"/>
      <c r="F2" s="139"/>
      <c r="G2" s="139"/>
      <c r="H2" s="105"/>
      <c r="I2" s="105"/>
      <c r="J2" s="105"/>
    </row>
    <row r="3" spans="1:11" s="99" customFormat="1" ht="31.5">
      <c r="A3" s="105"/>
      <c r="B3" s="105"/>
      <c r="C3" s="105"/>
      <c r="D3" s="104"/>
      <c r="E3" s="104"/>
      <c r="F3" s="104"/>
      <c r="G3" s="104"/>
      <c r="H3" s="105"/>
      <c r="I3" s="105"/>
      <c r="J3" s="105"/>
    </row>
    <row r="4" spans="1:11" s="99" customFormat="1" ht="18">
      <c r="A4" s="106" t="s">
        <v>1</v>
      </c>
      <c r="B4" s="106" t="s">
        <v>2</v>
      </c>
      <c r="C4" s="106"/>
      <c r="D4" s="136" t="s">
        <v>3</v>
      </c>
      <c r="E4" s="136"/>
      <c r="F4" s="136"/>
      <c r="G4" s="136" t="s">
        <v>4</v>
      </c>
      <c r="H4" s="136"/>
      <c r="I4" s="136"/>
      <c r="J4" s="136"/>
      <c r="K4" s="129"/>
    </row>
    <row r="5" spans="1:11" s="99" customFormat="1" ht="18">
      <c r="A5" s="105" t="s">
        <v>5</v>
      </c>
      <c r="B5" s="107" t="s">
        <v>6</v>
      </c>
      <c r="C5" s="108" t="s">
        <v>7</v>
      </c>
      <c r="D5" s="106" t="s">
        <v>8</v>
      </c>
      <c r="E5" s="106"/>
      <c r="F5" s="136" t="s">
        <v>9</v>
      </c>
      <c r="G5" s="136"/>
      <c r="H5" s="137" t="s">
        <v>10</v>
      </c>
      <c r="I5" s="137"/>
      <c r="J5" s="137"/>
      <c r="K5" s="129"/>
    </row>
    <row r="6" spans="1:11" s="99" customFormat="1" ht="18">
      <c r="A6" s="105"/>
      <c r="B6" s="105"/>
      <c r="C6" s="105"/>
      <c r="D6" s="109"/>
      <c r="E6" s="105"/>
      <c r="F6" s="105"/>
      <c r="G6" s="105"/>
      <c r="H6" s="105"/>
      <c r="I6" s="105"/>
      <c r="J6" s="105"/>
    </row>
    <row r="7" spans="1:11" s="99" customFormat="1" ht="21.75" customHeight="1">
      <c r="A7" s="146" t="s">
        <v>11</v>
      </c>
      <c r="B7" s="138" t="s">
        <v>12</v>
      </c>
      <c r="C7" s="138" t="s">
        <v>13</v>
      </c>
      <c r="D7" s="138" t="s">
        <v>14</v>
      </c>
      <c r="E7" s="138"/>
      <c r="F7" s="138" t="s">
        <v>15</v>
      </c>
      <c r="G7" s="138"/>
      <c r="H7" s="138" t="s">
        <v>16</v>
      </c>
      <c r="I7" s="138" t="s">
        <v>17</v>
      </c>
      <c r="J7" s="150" t="s">
        <v>18</v>
      </c>
    </row>
    <row r="8" spans="1:11" s="99" customFormat="1" ht="20.25" customHeight="1">
      <c r="A8" s="147"/>
      <c r="B8" s="140"/>
      <c r="C8" s="140"/>
      <c r="D8" s="110" t="s">
        <v>19</v>
      </c>
      <c r="E8" s="111" t="s">
        <v>20</v>
      </c>
      <c r="F8" s="140"/>
      <c r="G8" s="140"/>
      <c r="H8" s="140"/>
      <c r="I8" s="140"/>
      <c r="J8" s="151"/>
    </row>
    <row r="9" spans="1:11" s="100" customFormat="1" ht="38.25" customHeight="1">
      <c r="A9" s="112"/>
      <c r="B9" s="148" t="s">
        <v>21</v>
      </c>
      <c r="C9" s="113"/>
      <c r="D9" s="114"/>
      <c r="E9" s="114"/>
      <c r="F9" s="152"/>
      <c r="G9" s="135"/>
      <c r="H9" s="115"/>
      <c r="I9" s="115"/>
      <c r="J9" s="130"/>
    </row>
    <row r="10" spans="1:11" s="100" customFormat="1" ht="38.25" customHeight="1">
      <c r="A10" s="112"/>
      <c r="B10" s="149"/>
      <c r="C10" s="113"/>
      <c r="D10" s="114"/>
      <c r="E10" s="114"/>
      <c r="F10" s="153"/>
      <c r="G10" s="154"/>
      <c r="H10" s="115"/>
      <c r="I10" s="115"/>
      <c r="J10" s="130"/>
    </row>
    <row r="11" spans="1:11" s="100" customFormat="1" ht="38.25" customHeight="1">
      <c r="A11" s="112"/>
      <c r="B11" s="149"/>
      <c r="C11" s="113"/>
      <c r="D11" s="114"/>
      <c r="E11" s="114"/>
      <c r="F11" s="152"/>
      <c r="G11" s="135"/>
      <c r="H11" s="115"/>
      <c r="I11" s="115"/>
      <c r="J11" s="130"/>
    </row>
    <row r="12" spans="1:11" s="100" customFormat="1" ht="21.75" customHeight="1">
      <c r="A12" s="112"/>
      <c r="B12" s="149"/>
      <c r="C12" s="113"/>
      <c r="D12" s="114"/>
      <c r="E12" s="114"/>
      <c r="F12" s="135"/>
      <c r="G12" s="135"/>
      <c r="H12" s="115"/>
      <c r="I12" s="115"/>
      <c r="J12" s="130"/>
    </row>
    <row r="13" spans="1:11" s="100" customFormat="1" ht="21.75" customHeight="1">
      <c r="A13" s="112"/>
      <c r="B13" s="149"/>
      <c r="C13" s="113"/>
      <c r="D13" s="114"/>
      <c r="E13" s="114"/>
      <c r="F13" s="135"/>
      <c r="G13" s="135"/>
      <c r="H13" s="115"/>
      <c r="I13" s="115"/>
      <c r="J13" s="130"/>
    </row>
    <row r="14" spans="1:11" s="100" customFormat="1" ht="21.75" customHeight="1">
      <c r="A14" s="112"/>
      <c r="B14" s="149"/>
      <c r="C14" s="113"/>
      <c r="D14" s="114"/>
      <c r="E14" s="114"/>
      <c r="F14" s="135"/>
      <c r="G14" s="135"/>
      <c r="H14" s="115"/>
      <c r="I14" s="115"/>
      <c r="J14" s="130"/>
    </row>
    <row r="15" spans="1:11" s="100" customFormat="1" ht="21.75" customHeight="1">
      <c r="A15" s="116" t="s">
        <v>22</v>
      </c>
      <c r="B15" s="141">
        <f>SUM(J9:J14)</f>
        <v>0</v>
      </c>
      <c r="C15" s="141"/>
      <c r="D15" s="141"/>
      <c r="E15" s="141"/>
      <c r="F15" s="141"/>
      <c r="G15" s="141"/>
      <c r="H15" s="141"/>
      <c r="I15" s="141"/>
      <c r="J15" s="142"/>
    </row>
    <row r="16" spans="1:11" s="100" customFormat="1" ht="18.75" customHeight="1">
      <c r="A16" s="143" t="s">
        <v>23</v>
      </c>
      <c r="B16" s="144"/>
      <c r="C16" s="144"/>
      <c r="D16" s="144"/>
      <c r="E16" s="144"/>
      <c r="F16" s="144"/>
      <c r="G16" s="144"/>
      <c r="H16" s="144"/>
      <c r="I16" s="144"/>
      <c r="J16" s="145"/>
    </row>
    <row r="17" spans="1:10" s="101" customFormat="1" ht="36.75" customHeight="1">
      <c r="A17" s="117" t="s">
        <v>24</v>
      </c>
      <c r="B17" s="118"/>
      <c r="C17" s="118"/>
      <c r="D17" s="119"/>
      <c r="E17" s="118" t="s">
        <v>25</v>
      </c>
      <c r="F17" s="118"/>
      <c r="G17" s="118"/>
      <c r="H17" s="118" t="s">
        <v>26</v>
      </c>
      <c r="I17" s="118"/>
      <c r="J17" s="131"/>
    </row>
    <row r="18" spans="1:10" s="101" customFormat="1" ht="36" customHeight="1">
      <c r="A18" s="120" t="s">
        <v>27</v>
      </c>
      <c r="B18" s="121"/>
      <c r="C18" s="121"/>
      <c r="D18" s="122"/>
      <c r="E18" s="121" t="s">
        <v>28</v>
      </c>
      <c r="F18" s="121"/>
      <c r="G18" s="121"/>
      <c r="H18" s="121"/>
      <c r="I18" s="121"/>
      <c r="J18" s="132"/>
    </row>
    <row r="19" spans="1:10" ht="36" customHeight="1">
      <c r="A19" s="123"/>
      <c r="B19" s="124"/>
      <c r="C19" s="124"/>
      <c r="D19" s="125"/>
      <c r="E19" s="124"/>
      <c r="F19" s="124"/>
      <c r="G19" s="124"/>
      <c r="H19" s="124"/>
      <c r="I19" s="124"/>
      <c r="J19" s="124"/>
    </row>
    <row r="20" spans="1:10" ht="17.25">
      <c r="A20" s="126"/>
      <c r="B20" s="126"/>
      <c r="C20" s="126"/>
      <c r="D20" s="127"/>
      <c r="E20" s="126"/>
      <c r="F20" s="126"/>
      <c r="G20" s="126"/>
      <c r="H20" s="126"/>
      <c r="I20" s="126"/>
      <c r="J20" s="126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6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5" t="s">
        <v>30</v>
      </c>
      <c r="C1" s="155"/>
      <c r="D1" s="155"/>
      <c r="E1" s="155"/>
      <c r="F1" s="155"/>
      <c r="G1" s="155"/>
      <c r="H1" s="155"/>
      <c r="I1" s="155"/>
      <c r="J1" s="155"/>
    </row>
    <row r="2" spans="1:23" s="1" customFormat="1" ht="26.1" customHeight="1">
      <c r="A2" s="7" t="s">
        <v>31</v>
      </c>
      <c r="B2" s="156" t="s">
        <v>32</v>
      </c>
      <c r="C2" s="155"/>
      <c r="D2" s="155"/>
      <c r="E2" s="155"/>
      <c r="F2" s="155"/>
      <c r="G2" s="155"/>
      <c r="H2" s="155"/>
      <c r="I2" s="155"/>
      <c r="J2" s="155"/>
    </row>
    <row r="3" spans="1:23" s="1" customFormat="1" ht="26.1" customHeight="1">
      <c r="A3" s="7" t="s">
        <v>33</v>
      </c>
      <c r="B3" s="155" t="s">
        <v>34</v>
      </c>
      <c r="C3" s="155"/>
      <c r="D3" s="155"/>
      <c r="E3" s="155"/>
      <c r="F3" s="155"/>
      <c r="G3" s="155"/>
      <c r="H3" s="155"/>
      <c r="I3" s="155"/>
      <c r="J3" s="155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2" t="s">
        <v>41</v>
      </c>
      <c r="B7" s="163"/>
      <c r="C7" s="164"/>
      <c r="D7" s="157" t="s">
        <v>42</v>
      </c>
      <c r="E7" s="157"/>
      <c r="F7" s="157"/>
      <c r="G7" s="157"/>
      <c r="H7" s="157"/>
      <c r="I7" s="157"/>
      <c r="J7" s="160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65"/>
      <c r="B8" s="166"/>
      <c r="C8" s="167"/>
      <c r="D8" s="158" t="s">
        <v>44</v>
      </c>
      <c r="E8" s="158"/>
      <c r="F8" s="158"/>
      <c r="G8" s="158"/>
      <c r="H8" s="159" t="s">
        <v>45</v>
      </c>
      <c r="I8" s="159"/>
      <c r="J8" s="16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68"/>
      <c r="B9" s="169"/>
      <c r="C9" s="170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84" t="s">
        <v>50</v>
      </c>
      <c r="B10" s="171" t="s">
        <v>51</v>
      </c>
      <c r="C10" s="172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85"/>
      <c r="B11" s="171" t="s">
        <v>55</v>
      </c>
      <c r="C11" s="172"/>
      <c r="D11" s="23">
        <v>20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3" t="s">
        <v>56</v>
      </c>
      <c r="B12" s="174"/>
      <c r="C12" s="174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86"/>
      <c r="B13" s="175" t="s">
        <v>58</v>
      </c>
      <c r="C13" s="176"/>
      <c r="D13" s="28">
        <v>50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4000</v>
      </c>
      <c r="J13" s="56" t="s">
        <v>61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86"/>
      <c r="B14" s="175" t="s">
        <v>62</v>
      </c>
      <c r="C14" s="176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7" t="s">
        <v>63</v>
      </c>
      <c r="B15" s="178"/>
      <c r="C15" s="178"/>
      <c r="D15" s="18"/>
      <c r="E15" s="18"/>
      <c r="F15" s="18"/>
      <c r="G15" s="18"/>
      <c r="H15" s="18"/>
      <c r="I15" s="52">
        <f>SUM(I13:I14)</f>
        <v>4000</v>
      </c>
      <c r="J15" s="58"/>
    </row>
    <row r="16" spans="1:23" s="3" customFormat="1" ht="23.1" customHeight="1">
      <c r="A16" s="187" t="s">
        <v>64</v>
      </c>
      <c r="B16" s="179" t="s">
        <v>65</v>
      </c>
      <c r="C16" s="180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v>13000</v>
      </c>
      <c r="J16" s="60" t="s">
        <v>68</v>
      </c>
    </row>
    <row r="17" spans="1:10" s="3" customFormat="1" ht="23.1" customHeight="1">
      <c r="A17" s="188"/>
      <c r="B17" s="179" t="s">
        <v>69</v>
      </c>
      <c r="C17" s="180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7" t="s">
        <v>71</v>
      </c>
      <c r="B18" s="178"/>
      <c r="C18" s="178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88"/>
      <c r="B19" s="175" t="s">
        <v>72</v>
      </c>
      <c r="C19" s="176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88"/>
      <c r="B20" s="175" t="s">
        <v>76</v>
      </c>
      <c r="C20" s="176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88"/>
      <c r="B21" s="175" t="s">
        <v>78</v>
      </c>
      <c r="C21" s="176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>H21*F21*D21</f>
        <v>400</v>
      </c>
      <c r="J21" s="62" t="s">
        <v>80</v>
      </c>
    </row>
    <row r="22" spans="1:10" s="2" customFormat="1" ht="24" customHeight="1">
      <c r="A22" s="188"/>
      <c r="B22" s="175" t="s">
        <v>81</v>
      </c>
      <c r="C22" s="176"/>
      <c r="D22" s="33">
        <v>2</v>
      </c>
      <c r="E22" s="33" t="s">
        <v>82</v>
      </c>
      <c r="F22" s="33">
        <v>1</v>
      </c>
      <c r="G22" s="33" t="s">
        <v>60</v>
      </c>
      <c r="H22" s="34">
        <v>50</v>
      </c>
      <c r="I22" s="24">
        <v>100</v>
      </c>
      <c r="J22" s="62"/>
    </row>
    <row r="23" spans="1:10" s="2" customFormat="1" ht="24" customHeight="1">
      <c r="A23" s="188"/>
      <c r="B23" s="175" t="s">
        <v>83</v>
      </c>
      <c r="C23" s="176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v>100</v>
      </c>
      <c r="J23" s="62"/>
    </row>
    <row r="24" spans="1:10" s="2" customFormat="1" ht="24" customHeight="1">
      <c r="A24" s="188"/>
      <c r="B24" s="175" t="s">
        <v>85</v>
      </c>
      <c r="C24" s="176"/>
      <c r="D24" s="33">
        <v>10</v>
      </c>
      <c r="E24" s="33" t="s">
        <v>73</v>
      </c>
      <c r="F24" s="33">
        <v>1</v>
      </c>
      <c r="G24" s="33" t="s">
        <v>60</v>
      </c>
      <c r="H24" s="34">
        <v>100</v>
      </c>
      <c r="I24" s="24">
        <f>H24*F24*D24</f>
        <v>1000</v>
      </c>
      <c r="J24" s="62" t="s">
        <v>86</v>
      </c>
    </row>
    <row r="25" spans="1:10" s="2" customFormat="1" ht="24" customHeight="1">
      <c r="A25" s="188"/>
      <c r="B25" s="193" t="s">
        <v>87</v>
      </c>
      <c r="C25" s="194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88"/>
      <c r="B26" s="193" t="s">
        <v>89</v>
      </c>
      <c r="C26" s="194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88"/>
      <c r="B27" s="193" t="s">
        <v>91</v>
      </c>
      <c r="C27" s="194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7" t="s">
        <v>93</v>
      </c>
      <c r="B28" s="178"/>
      <c r="C28" s="178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89" t="s">
        <v>94</v>
      </c>
      <c r="B29" s="198" t="s">
        <v>95</v>
      </c>
      <c r="C29" s="198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90"/>
      <c r="B30" s="191" t="s">
        <v>97</v>
      </c>
      <c r="C30" s="192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90"/>
      <c r="B31" s="191" t="s">
        <v>94</v>
      </c>
      <c r="C31" s="192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90"/>
      <c r="B32" s="193" t="s">
        <v>99</v>
      </c>
      <c r="C32" s="194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95"/>
      <c r="C33" s="195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29558</v>
      </c>
      <c r="J34" s="66"/>
    </row>
    <row r="35" spans="1:10" s="2" customFormat="1">
      <c r="A35" s="196" t="s">
        <v>102</v>
      </c>
      <c r="B35" s="197"/>
      <c r="C35" s="197"/>
      <c r="D35" s="44"/>
      <c r="E35" s="45"/>
      <c r="F35" s="45"/>
      <c r="G35" s="45"/>
      <c r="H35" s="45"/>
      <c r="I35" s="67">
        <f>SUM(I34-I33)*10%</f>
        <v>2595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1929.1799999999998</v>
      </c>
      <c r="J36" s="68"/>
    </row>
    <row r="37" spans="1:10" s="2" customFormat="1" ht="23.1" customHeight="1">
      <c r="A37" s="181" t="s">
        <v>104</v>
      </c>
      <c r="B37" s="182"/>
      <c r="C37" s="183"/>
      <c r="D37" s="47"/>
      <c r="E37" s="48"/>
      <c r="F37" s="48"/>
      <c r="G37" s="48"/>
      <c r="H37" s="48"/>
      <c r="I37" s="69">
        <f>I34+I35+I36</f>
        <v>34082.18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tabSelected="1" zoomScale="85" zoomScaleNormal="85" workbookViewId="0">
      <selection activeCell="J36" sqref="J36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75" style="2" customWidth="1"/>
    <col min="4" max="7" width="6.625" style="4" customWidth="1"/>
    <col min="8" max="8" width="13.5" style="5" customWidth="1"/>
    <col min="9" max="9" width="18.625" style="5" customWidth="1"/>
    <col min="10" max="10" width="74.75" style="2" customWidth="1"/>
    <col min="11" max="16384" width="8.875" style="4"/>
  </cols>
  <sheetData>
    <row r="1" spans="1:23" s="1" customFormat="1" ht="26.1" customHeight="1">
      <c r="A1" s="50" t="s">
        <v>105</v>
      </c>
      <c r="B1" s="71" t="s">
        <v>106</v>
      </c>
      <c r="C1" s="71"/>
      <c r="D1" s="71"/>
      <c r="E1" s="71"/>
      <c r="F1" s="71"/>
      <c r="G1" s="71"/>
      <c r="H1" s="71"/>
      <c r="I1" s="85"/>
      <c r="J1" s="86"/>
    </row>
    <row r="2" spans="1:23" s="1" customFormat="1" ht="26.1" customHeight="1">
      <c r="A2" s="50" t="s">
        <v>107</v>
      </c>
      <c r="B2" s="71" t="s">
        <v>108</v>
      </c>
      <c r="C2" s="71"/>
      <c r="D2" s="71"/>
      <c r="E2" s="71"/>
      <c r="F2" s="71"/>
      <c r="G2" s="71"/>
      <c r="H2" s="71"/>
      <c r="I2" s="85"/>
      <c r="J2" s="86"/>
    </row>
    <row r="3" spans="1:23" s="1" customFormat="1" ht="21" customHeight="1">
      <c r="A3" s="50" t="s">
        <v>109</v>
      </c>
      <c r="B3" s="72" t="s">
        <v>110</v>
      </c>
      <c r="C3" s="71"/>
      <c r="D3" s="72"/>
      <c r="E3" s="72"/>
      <c r="F3" s="72"/>
      <c r="G3" s="72"/>
      <c r="H3" s="72"/>
      <c r="I3" s="87"/>
      <c r="J3" s="72"/>
    </row>
    <row r="4" spans="1:23" s="1" customFormat="1" ht="21" customHeight="1">
      <c r="A4" s="50" t="s">
        <v>111</v>
      </c>
      <c r="B4" s="72" t="s">
        <v>112</v>
      </c>
      <c r="C4" s="71"/>
      <c r="D4" s="72"/>
      <c r="E4" s="72"/>
      <c r="F4" s="72"/>
      <c r="G4" s="72"/>
      <c r="H4" s="72"/>
      <c r="I4" s="87"/>
      <c r="J4" s="72"/>
    </row>
    <row r="5" spans="1:23" s="1" customFormat="1" ht="20.100000000000001" customHeight="1">
      <c r="A5" s="50" t="s">
        <v>37</v>
      </c>
      <c r="B5" s="73" t="s">
        <v>113</v>
      </c>
      <c r="C5" s="71"/>
      <c r="D5" s="74"/>
      <c r="E5" s="74"/>
      <c r="F5" s="74"/>
      <c r="G5" s="74"/>
      <c r="H5" s="75"/>
      <c r="I5" s="75"/>
      <c r="J5" s="74"/>
    </row>
    <row r="6" spans="1:23" s="1" customFormat="1" ht="26.1" customHeight="1">
      <c r="A6" s="50" t="s">
        <v>39</v>
      </c>
      <c r="B6" s="133" t="s">
        <v>143</v>
      </c>
      <c r="C6" s="76"/>
      <c r="D6" s="76"/>
      <c r="E6" s="76"/>
      <c r="F6" s="76"/>
      <c r="G6" s="76"/>
      <c r="H6" s="76"/>
      <c r="I6" s="88"/>
      <c r="J6" s="76"/>
    </row>
    <row r="7" spans="1:23" ht="16.5" customHeight="1">
      <c r="A7" s="12" t="s">
        <v>41</v>
      </c>
      <c r="B7" s="13"/>
      <c r="C7" s="14"/>
      <c r="D7" s="77" t="s">
        <v>42</v>
      </c>
      <c r="E7" s="78"/>
      <c r="F7" s="78"/>
      <c r="G7" s="78"/>
      <c r="H7" s="78"/>
      <c r="I7" s="89"/>
      <c r="J7" s="90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5" t="s">
        <v>114</v>
      </c>
      <c r="B8" s="16"/>
      <c r="C8" s="17"/>
      <c r="D8" s="79" t="s">
        <v>44</v>
      </c>
      <c r="E8" s="80"/>
      <c r="F8" s="80"/>
      <c r="G8" s="81"/>
      <c r="H8" s="82" t="s">
        <v>45</v>
      </c>
      <c r="I8" s="91"/>
      <c r="J8" s="92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20"/>
      <c r="B9" s="21"/>
      <c r="C9" s="22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93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205" t="s">
        <v>115</v>
      </c>
      <c r="B10" s="175" t="s">
        <v>116</v>
      </c>
      <c r="C10" s="176"/>
      <c r="D10" s="28">
        <v>9</v>
      </c>
      <c r="E10" s="28" t="s">
        <v>117</v>
      </c>
      <c r="F10" s="28">
        <v>1</v>
      </c>
      <c r="G10" s="28" t="s">
        <v>60</v>
      </c>
      <c r="H10" s="29">
        <v>2588</v>
      </c>
      <c r="I10" s="24">
        <f>H10*F10*D10</f>
        <v>23292</v>
      </c>
      <c r="J10" s="56" t="s">
        <v>118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206"/>
      <c r="B11" s="175" t="s">
        <v>150</v>
      </c>
      <c r="C11" s="176"/>
      <c r="D11" s="28">
        <v>1</v>
      </c>
      <c r="E11" s="28" t="s">
        <v>151</v>
      </c>
      <c r="F11" s="28">
        <v>1</v>
      </c>
      <c r="G11" s="28" t="s">
        <v>152</v>
      </c>
      <c r="H11" s="29">
        <v>800</v>
      </c>
      <c r="I11" s="24">
        <f>D11*F11*H11</f>
        <v>800</v>
      </c>
      <c r="J11" s="56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21.95" customHeight="1">
      <c r="A12" s="206"/>
      <c r="B12" s="175" t="s">
        <v>119</v>
      </c>
      <c r="C12" s="176"/>
      <c r="D12" s="28">
        <v>58</v>
      </c>
      <c r="E12" s="28" t="s">
        <v>59</v>
      </c>
      <c r="F12" s="28">
        <v>1</v>
      </c>
      <c r="G12" s="28" t="s">
        <v>60</v>
      </c>
      <c r="H12" s="29">
        <v>118</v>
      </c>
      <c r="I12" s="24">
        <f>H12*F12*D12</f>
        <v>6844</v>
      </c>
      <c r="J12" s="56" t="s">
        <v>145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83"/>
      <c r="B13" s="203" t="s">
        <v>153</v>
      </c>
      <c r="C13" s="204"/>
      <c r="D13" s="28">
        <v>1</v>
      </c>
      <c r="E13" s="28" t="s">
        <v>149</v>
      </c>
      <c r="F13" s="28">
        <v>1</v>
      </c>
      <c r="G13" s="28" t="s">
        <v>152</v>
      </c>
      <c r="H13" s="29">
        <v>5868</v>
      </c>
      <c r="I13" s="24">
        <f>D13*F13*H13</f>
        <v>5868</v>
      </c>
      <c r="J13" s="134" t="s">
        <v>146</v>
      </c>
    </row>
    <row r="14" spans="1:23" s="2" customFormat="1" ht="16.5" customHeight="1">
      <c r="A14" s="177" t="s">
        <v>63</v>
      </c>
      <c r="B14" s="178"/>
      <c r="C14" s="178"/>
      <c r="D14" s="18"/>
      <c r="E14" s="18"/>
      <c r="F14" s="18"/>
      <c r="G14" s="18"/>
      <c r="H14" s="18"/>
      <c r="I14" s="52">
        <f>SUM(I10:I13)</f>
        <v>36804</v>
      </c>
      <c r="J14" s="58"/>
    </row>
    <row r="15" spans="1:23" s="2" customFormat="1" ht="21.95" customHeight="1">
      <c r="A15" s="207" t="s">
        <v>121</v>
      </c>
      <c r="B15" s="175" t="s">
        <v>122</v>
      </c>
      <c r="C15" s="176"/>
      <c r="D15" s="28">
        <v>0</v>
      </c>
      <c r="E15" s="28" t="s">
        <v>52</v>
      </c>
      <c r="F15" s="28">
        <v>1</v>
      </c>
      <c r="G15" s="28" t="s">
        <v>53</v>
      </c>
      <c r="H15" s="29">
        <v>680</v>
      </c>
      <c r="I15" s="24">
        <f>D15*F15*H15</f>
        <v>0</v>
      </c>
      <c r="J15" s="56" t="s">
        <v>144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</row>
    <row r="16" spans="1:23" s="2" customFormat="1" ht="21.95" customHeight="1">
      <c r="A16" s="207"/>
      <c r="B16" s="175" t="s">
        <v>123</v>
      </c>
      <c r="C16" s="176"/>
      <c r="D16" s="28">
        <v>0</v>
      </c>
      <c r="E16" s="28" t="s">
        <v>52</v>
      </c>
      <c r="F16" s="28">
        <v>1</v>
      </c>
      <c r="G16" s="28" t="s">
        <v>53</v>
      </c>
      <c r="H16" s="29">
        <v>600</v>
      </c>
      <c r="I16" s="24">
        <f>D16*F16*H16</f>
        <v>0</v>
      </c>
      <c r="J16" s="56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</row>
    <row r="17" spans="1:10" s="2" customFormat="1" ht="16.5" customHeight="1">
      <c r="A17" s="177" t="s">
        <v>124</v>
      </c>
      <c r="B17" s="178"/>
      <c r="C17" s="178"/>
      <c r="D17" s="18"/>
      <c r="E17" s="18"/>
      <c r="F17" s="18"/>
      <c r="G17" s="18"/>
      <c r="H17" s="18"/>
      <c r="I17" s="52">
        <f>SUM(I15:I16)</f>
        <v>0</v>
      </c>
      <c r="J17" s="58"/>
    </row>
    <row r="18" spans="1:10" s="2" customFormat="1" ht="23.1" customHeight="1">
      <c r="A18" s="187" t="s">
        <v>65</v>
      </c>
      <c r="B18" s="175" t="s">
        <v>125</v>
      </c>
      <c r="C18" s="176"/>
      <c r="D18" s="33">
        <v>1</v>
      </c>
      <c r="E18" s="28" t="s">
        <v>66</v>
      </c>
      <c r="F18" s="33">
        <v>1</v>
      </c>
      <c r="G18" s="28" t="s">
        <v>67</v>
      </c>
      <c r="H18" s="84">
        <v>10000</v>
      </c>
      <c r="I18" s="94">
        <f>D18*F18*H18</f>
        <v>10000</v>
      </c>
      <c r="J18" s="95" t="s">
        <v>126</v>
      </c>
    </row>
    <row r="19" spans="1:10" s="2" customFormat="1" ht="23.1" customHeight="1">
      <c r="A19" s="187"/>
      <c r="B19" s="175" t="s">
        <v>127</v>
      </c>
      <c r="C19" s="176"/>
      <c r="D19" s="33">
        <v>60</v>
      </c>
      <c r="E19" s="28" t="s">
        <v>59</v>
      </c>
      <c r="F19" s="33">
        <v>1</v>
      </c>
      <c r="G19" s="28" t="s">
        <v>67</v>
      </c>
      <c r="H19" s="84">
        <v>38</v>
      </c>
      <c r="I19" s="94">
        <f>D19*F19*H19</f>
        <v>2280</v>
      </c>
      <c r="J19" s="96" t="s">
        <v>128</v>
      </c>
    </row>
    <row r="20" spans="1:10" s="2" customFormat="1" ht="23.1" customHeight="1">
      <c r="A20" s="187"/>
      <c r="B20" s="175" t="s">
        <v>129</v>
      </c>
      <c r="C20" s="176"/>
      <c r="D20" s="33">
        <v>1</v>
      </c>
      <c r="E20" s="28" t="s">
        <v>66</v>
      </c>
      <c r="F20" s="33">
        <v>1</v>
      </c>
      <c r="G20" s="28" t="s">
        <v>67</v>
      </c>
      <c r="H20" s="84">
        <v>5500</v>
      </c>
      <c r="I20" s="94">
        <f>D20*F20*H20</f>
        <v>5500</v>
      </c>
      <c r="J20" s="96" t="s">
        <v>130</v>
      </c>
    </row>
    <row r="21" spans="1:10" s="2" customFormat="1" ht="23.1" customHeight="1">
      <c r="A21" s="187"/>
      <c r="B21" s="175" t="s">
        <v>62</v>
      </c>
      <c r="C21" s="176"/>
      <c r="D21" s="33">
        <v>30</v>
      </c>
      <c r="E21" s="28" t="s">
        <v>59</v>
      </c>
      <c r="F21" s="33">
        <v>2</v>
      </c>
      <c r="G21" s="28" t="s">
        <v>67</v>
      </c>
      <c r="H21" s="84">
        <v>38</v>
      </c>
      <c r="I21" s="94">
        <f>D21*F21*H21</f>
        <v>2280</v>
      </c>
      <c r="J21" s="96" t="s">
        <v>128</v>
      </c>
    </row>
    <row r="22" spans="1:10" s="2" customFormat="1" ht="16.5" customHeight="1">
      <c r="A22" s="177" t="s">
        <v>71</v>
      </c>
      <c r="B22" s="178"/>
      <c r="C22" s="178"/>
      <c r="D22" s="18"/>
      <c r="E22" s="18"/>
      <c r="F22" s="18"/>
      <c r="G22" s="18"/>
      <c r="H22" s="18"/>
      <c r="I22" s="52">
        <f>SUM(I18:I21)</f>
        <v>20060</v>
      </c>
      <c r="J22" s="58"/>
    </row>
    <row r="23" spans="1:10" s="2" customFormat="1" ht="23.1" customHeight="1">
      <c r="A23" s="187" t="s">
        <v>131</v>
      </c>
      <c r="B23" s="175" t="s">
        <v>76</v>
      </c>
      <c r="C23" s="176"/>
      <c r="D23" s="33">
        <v>4</v>
      </c>
      <c r="E23" s="28" t="s">
        <v>88</v>
      </c>
      <c r="F23" s="33">
        <v>1</v>
      </c>
      <c r="G23" s="28" t="s">
        <v>74</v>
      </c>
      <c r="H23" s="84">
        <v>200</v>
      </c>
      <c r="I23" s="94">
        <f>D23*F23*H23</f>
        <v>800</v>
      </c>
      <c r="J23" s="96" t="s">
        <v>146</v>
      </c>
    </row>
    <row r="24" spans="1:10" s="2" customFormat="1" ht="23.1" customHeight="1">
      <c r="A24" s="199"/>
      <c r="B24" s="175" t="s">
        <v>147</v>
      </c>
      <c r="C24" s="176"/>
      <c r="D24" s="33">
        <v>2</v>
      </c>
      <c r="E24" s="28" t="s">
        <v>148</v>
      </c>
      <c r="F24" s="33">
        <v>1</v>
      </c>
      <c r="G24" s="28" t="s">
        <v>149</v>
      </c>
      <c r="H24" s="84">
        <v>1000</v>
      </c>
      <c r="I24" s="94">
        <f>D24*F24*H24</f>
        <v>2000</v>
      </c>
      <c r="J24" s="96"/>
    </row>
    <row r="25" spans="1:10" s="2" customFormat="1" ht="16.5" customHeight="1">
      <c r="A25" s="177" t="s">
        <v>132</v>
      </c>
      <c r="B25" s="178"/>
      <c r="C25" s="178"/>
      <c r="D25" s="18"/>
      <c r="E25" s="18"/>
      <c r="F25" s="18"/>
      <c r="G25" s="18"/>
      <c r="H25" s="18"/>
      <c r="I25" s="52">
        <f>SUM(I23:I24)</f>
        <v>2800</v>
      </c>
      <c r="J25" s="58"/>
    </row>
    <row r="26" spans="1:10" s="2" customFormat="1" ht="24" customHeight="1">
      <c r="A26" s="189" t="s">
        <v>94</v>
      </c>
      <c r="B26" s="198" t="s">
        <v>133</v>
      </c>
      <c r="C26" s="198"/>
      <c r="D26" s="35">
        <v>2</v>
      </c>
      <c r="E26" s="35" t="s">
        <v>59</v>
      </c>
      <c r="F26" s="35">
        <v>2</v>
      </c>
      <c r="G26" s="35" t="s">
        <v>60</v>
      </c>
      <c r="H26" s="36">
        <v>600</v>
      </c>
      <c r="I26" s="36">
        <f>H26*F26*D26</f>
        <v>2400</v>
      </c>
      <c r="J26" s="200" t="s">
        <v>134</v>
      </c>
    </row>
    <row r="27" spans="1:10" s="2" customFormat="1" ht="24" customHeight="1">
      <c r="A27" s="190"/>
      <c r="B27" s="191" t="s">
        <v>135</v>
      </c>
      <c r="C27" s="192"/>
      <c r="D27" s="35">
        <v>1</v>
      </c>
      <c r="E27" s="35" t="s">
        <v>52</v>
      </c>
      <c r="F27" s="35">
        <v>2</v>
      </c>
      <c r="G27" s="35" t="s">
        <v>53</v>
      </c>
      <c r="H27" s="36">
        <v>600</v>
      </c>
      <c r="I27" s="36">
        <f>H27*F27*D27</f>
        <v>1200</v>
      </c>
      <c r="J27" s="201"/>
    </row>
    <row r="28" spans="1:10" s="2" customFormat="1" ht="24" customHeight="1">
      <c r="A28" s="190"/>
      <c r="B28" s="191" t="s">
        <v>136</v>
      </c>
      <c r="C28" s="192"/>
      <c r="D28" s="35">
        <v>2</v>
      </c>
      <c r="E28" s="35" t="s">
        <v>59</v>
      </c>
      <c r="F28" s="35">
        <v>3</v>
      </c>
      <c r="G28" s="35" t="s">
        <v>66</v>
      </c>
      <c r="H28" s="36">
        <v>100</v>
      </c>
      <c r="I28" s="36">
        <f>H28*F28*D28</f>
        <v>600</v>
      </c>
      <c r="J28" s="201"/>
    </row>
    <row r="29" spans="1:10" s="2" customFormat="1" ht="24" customHeight="1">
      <c r="A29" s="190"/>
      <c r="B29" s="191" t="s">
        <v>137</v>
      </c>
      <c r="C29" s="192"/>
      <c r="D29" s="35">
        <v>2</v>
      </c>
      <c r="E29" s="35" t="s">
        <v>59</v>
      </c>
      <c r="F29" s="35">
        <v>3</v>
      </c>
      <c r="G29" s="35" t="s">
        <v>66</v>
      </c>
      <c r="H29" s="36">
        <v>500</v>
      </c>
      <c r="I29" s="36">
        <f>H29*F29*D29</f>
        <v>3000</v>
      </c>
      <c r="J29" s="202"/>
    </row>
    <row r="30" spans="1:10" s="2" customFormat="1" ht="16.5" customHeight="1">
      <c r="A30" s="177" t="s">
        <v>100</v>
      </c>
      <c r="B30" s="178"/>
      <c r="C30" s="178"/>
      <c r="D30" s="18"/>
      <c r="E30" s="18"/>
      <c r="F30" s="18"/>
      <c r="G30" s="18"/>
      <c r="H30" s="18"/>
      <c r="I30" s="52">
        <f>SUM(I26:I29)</f>
        <v>7200</v>
      </c>
      <c r="J30" s="58"/>
    </row>
    <row r="31" spans="1:10" s="2" customFormat="1" ht="24" customHeight="1">
      <c r="A31" s="39" t="s">
        <v>49</v>
      </c>
      <c r="B31" s="40"/>
      <c r="C31" s="40"/>
      <c r="D31" s="41"/>
      <c r="E31" s="41"/>
      <c r="F31" s="41"/>
      <c r="G31" s="41"/>
      <c r="H31" s="42"/>
      <c r="I31" s="65">
        <f>I14+I17+I22+I25+I30</f>
        <v>66864</v>
      </c>
      <c r="J31" s="66"/>
    </row>
    <row r="32" spans="1:10" s="2" customFormat="1" ht="24" customHeight="1">
      <c r="A32" s="39" t="s">
        <v>138</v>
      </c>
      <c r="B32" s="40"/>
      <c r="C32" s="40"/>
      <c r="D32" s="41"/>
      <c r="E32" s="41"/>
      <c r="F32" s="41"/>
      <c r="G32" s="41"/>
      <c r="H32" s="41"/>
      <c r="I32" s="65">
        <f>I31*0.1</f>
        <v>6686.4000000000005</v>
      </c>
      <c r="J32" s="66"/>
    </row>
    <row r="33" spans="1:10" s="2" customFormat="1" ht="24" customHeight="1">
      <c r="A33" s="41" t="s">
        <v>154</v>
      </c>
      <c r="B33" s="40"/>
      <c r="C33" s="40"/>
      <c r="D33" s="41"/>
      <c r="E33" s="41"/>
      <c r="F33" s="41"/>
      <c r="G33" s="41"/>
      <c r="H33" s="41"/>
      <c r="I33" s="97">
        <f>SUM(I31:I32)</f>
        <v>73550.399999999994</v>
      </c>
      <c r="J33" s="98"/>
    </row>
    <row r="34" spans="1:10" s="2" customFormat="1" ht="24" customHeight="1">
      <c r="A34" s="41" t="s">
        <v>155</v>
      </c>
      <c r="B34" s="40"/>
      <c r="C34" s="40"/>
      <c r="D34" s="41"/>
      <c r="E34" s="41"/>
      <c r="F34" s="41"/>
      <c r="G34" s="41"/>
      <c r="H34" s="41"/>
      <c r="I34" s="97">
        <f>I33*1.06</f>
        <v>77963.423999999999</v>
      </c>
      <c r="J34" s="98"/>
    </row>
    <row r="36" spans="1:10">
      <c r="I36" s="5" t="s">
        <v>120</v>
      </c>
      <c r="J36" s="4"/>
    </row>
  </sheetData>
  <mergeCells count="27">
    <mergeCell ref="B10:C10"/>
    <mergeCell ref="J26:J29"/>
    <mergeCell ref="B28:C28"/>
    <mergeCell ref="B29:C29"/>
    <mergeCell ref="B19:C19"/>
    <mergeCell ref="B20:C20"/>
    <mergeCell ref="B21:C21"/>
    <mergeCell ref="B12:C12"/>
    <mergeCell ref="B13:C13"/>
    <mergeCell ref="A14:C14"/>
    <mergeCell ref="A30:C30"/>
    <mergeCell ref="A22:C22"/>
    <mergeCell ref="B23:C23"/>
    <mergeCell ref="A25:C25"/>
    <mergeCell ref="B26:C26"/>
    <mergeCell ref="B27:C27"/>
    <mergeCell ref="A26:A29"/>
    <mergeCell ref="B15:C15"/>
    <mergeCell ref="B16:C16"/>
    <mergeCell ref="A23:A24"/>
    <mergeCell ref="B24:C24"/>
    <mergeCell ref="B11:C11"/>
    <mergeCell ref="A17:C17"/>
    <mergeCell ref="B18:C18"/>
    <mergeCell ref="A10:A12"/>
    <mergeCell ref="A15:A16"/>
    <mergeCell ref="A18:A21"/>
  </mergeCells>
  <phoneticPr fontId="16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55" t="s">
        <v>30</v>
      </c>
      <c r="C1" s="155"/>
      <c r="D1" s="155"/>
      <c r="E1" s="155"/>
      <c r="F1" s="155"/>
      <c r="G1" s="155"/>
      <c r="H1" s="155"/>
      <c r="I1" s="155"/>
      <c r="J1" s="155"/>
    </row>
    <row r="2" spans="1:23" s="1" customFormat="1" ht="26.1" customHeight="1">
      <c r="A2" s="7" t="s">
        <v>31</v>
      </c>
      <c r="B2" s="156" t="s">
        <v>32</v>
      </c>
      <c r="C2" s="155"/>
      <c r="D2" s="155"/>
      <c r="E2" s="155"/>
      <c r="F2" s="155"/>
      <c r="G2" s="155"/>
      <c r="H2" s="155"/>
      <c r="I2" s="155"/>
      <c r="J2" s="155"/>
    </row>
    <row r="3" spans="1:23" s="1" customFormat="1" ht="26.1" customHeight="1">
      <c r="A3" s="7" t="s">
        <v>33</v>
      </c>
      <c r="B3" s="155" t="s">
        <v>139</v>
      </c>
      <c r="C3" s="155"/>
      <c r="D3" s="155"/>
      <c r="E3" s="155"/>
      <c r="F3" s="155"/>
      <c r="G3" s="155"/>
      <c r="H3" s="155"/>
      <c r="I3" s="155"/>
      <c r="J3" s="155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2" t="s">
        <v>41</v>
      </c>
      <c r="B7" s="163"/>
      <c r="C7" s="164"/>
      <c r="D7" s="157" t="s">
        <v>42</v>
      </c>
      <c r="E7" s="157"/>
      <c r="F7" s="157"/>
      <c r="G7" s="157"/>
      <c r="H7" s="157"/>
      <c r="I7" s="157"/>
      <c r="J7" s="160" t="s">
        <v>43</v>
      </c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</row>
    <row r="8" spans="1:23" s="2" customFormat="1" ht="16.5" customHeight="1">
      <c r="A8" s="165"/>
      <c r="B8" s="166"/>
      <c r="C8" s="167"/>
      <c r="D8" s="158" t="s">
        <v>44</v>
      </c>
      <c r="E8" s="158"/>
      <c r="F8" s="158"/>
      <c r="G8" s="158"/>
      <c r="H8" s="159" t="s">
        <v>45</v>
      </c>
      <c r="I8" s="159"/>
      <c r="J8" s="16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2" customFormat="1" ht="16.5" customHeight="1">
      <c r="A9" s="168"/>
      <c r="B9" s="169"/>
      <c r="C9" s="170"/>
      <c r="D9" s="18" t="s">
        <v>46</v>
      </c>
      <c r="E9" s="18" t="s">
        <v>47</v>
      </c>
      <c r="F9" s="18" t="s">
        <v>46</v>
      </c>
      <c r="G9" s="18" t="s">
        <v>47</v>
      </c>
      <c r="H9" s="19" t="s">
        <v>48</v>
      </c>
      <c r="I9" s="52" t="s">
        <v>49</v>
      </c>
      <c r="J9" s="16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2" customFormat="1" ht="21.95" customHeight="1">
      <c r="A10" s="184" t="s">
        <v>50</v>
      </c>
      <c r="B10" s="171" t="s">
        <v>51</v>
      </c>
      <c r="C10" s="172"/>
      <c r="D10" s="23">
        <v>1</v>
      </c>
      <c r="E10" s="23" t="s">
        <v>52</v>
      </c>
      <c r="F10" s="23">
        <v>1</v>
      </c>
      <c r="G10" s="23" t="s">
        <v>53</v>
      </c>
      <c r="H10" s="24">
        <v>450</v>
      </c>
      <c r="I10" s="24"/>
      <c r="J10" s="53" t="s">
        <v>54</v>
      </c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2" customFormat="1" ht="21.95" customHeight="1">
      <c r="A11" s="185"/>
      <c r="B11" s="171" t="s">
        <v>55</v>
      </c>
      <c r="C11" s="172"/>
      <c r="D11" s="23">
        <v>50</v>
      </c>
      <c r="E11" s="23" t="s">
        <v>52</v>
      </c>
      <c r="F11" s="23">
        <v>1</v>
      </c>
      <c r="G11" s="23" t="s">
        <v>53</v>
      </c>
      <c r="H11" s="24">
        <v>450</v>
      </c>
      <c r="I11" s="24"/>
      <c r="J11" s="53" t="s">
        <v>54</v>
      </c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2" customFormat="1" ht="16.5" customHeight="1">
      <c r="A12" s="173" t="s">
        <v>56</v>
      </c>
      <c r="B12" s="174"/>
      <c r="C12" s="174"/>
      <c r="D12" s="26"/>
      <c r="E12" s="27"/>
      <c r="F12" s="27"/>
      <c r="G12" s="27"/>
      <c r="H12" s="27"/>
      <c r="I12" s="54">
        <f>SUM(I10:I11)</f>
        <v>0</v>
      </c>
      <c r="J12" s="55" t="s">
        <v>57</v>
      </c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2" customFormat="1" ht="21.95" customHeight="1">
      <c r="A13" s="186"/>
      <c r="B13" s="175" t="s">
        <v>58</v>
      </c>
      <c r="C13" s="176"/>
      <c r="D13" s="28">
        <v>100</v>
      </c>
      <c r="E13" s="28" t="s">
        <v>59</v>
      </c>
      <c r="F13" s="28">
        <v>1</v>
      </c>
      <c r="G13" s="28" t="s">
        <v>60</v>
      </c>
      <c r="H13" s="29">
        <v>80</v>
      </c>
      <c r="I13" s="24">
        <f>H13*F13*D13</f>
        <v>8000</v>
      </c>
      <c r="J13" s="56" t="s">
        <v>141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  <row r="14" spans="1:23" s="2" customFormat="1" ht="21.95" customHeight="1">
      <c r="A14" s="186"/>
      <c r="B14" s="175" t="s">
        <v>62</v>
      </c>
      <c r="C14" s="176"/>
      <c r="D14" s="28"/>
      <c r="E14" s="28" t="s">
        <v>59</v>
      </c>
      <c r="F14" s="28"/>
      <c r="G14" s="28" t="s">
        <v>60</v>
      </c>
      <c r="H14" s="29"/>
      <c r="I14" s="24"/>
      <c r="J14" s="57"/>
    </row>
    <row r="15" spans="1:23" s="2" customFormat="1" ht="16.5" customHeight="1">
      <c r="A15" s="177" t="s">
        <v>63</v>
      </c>
      <c r="B15" s="178"/>
      <c r="C15" s="178"/>
      <c r="D15" s="18"/>
      <c r="E15" s="18"/>
      <c r="F15" s="18"/>
      <c r="G15" s="18"/>
      <c r="H15" s="18"/>
      <c r="I15" s="52">
        <f>SUM(I13:I14)</f>
        <v>8000</v>
      </c>
      <c r="J15" s="58"/>
    </row>
    <row r="16" spans="1:23" s="3" customFormat="1" ht="23.1" customHeight="1">
      <c r="A16" s="187" t="s">
        <v>64</v>
      </c>
      <c r="B16" s="179" t="s">
        <v>65</v>
      </c>
      <c r="C16" s="180"/>
      <c r="D16" s="30">
        <v>1</v>
      </c>
      <c r="E16" s="31" t="s">
        <v>66</v>
      </c>
      <c r="F16" s="30">
        <v>1</v>
      </c>
      <c r="G16" s="31" t="s">
        <v>67</v>
      </c>
      <c r="H16" s="32">
        <v>13000</v>
      </c>
      <c r="I16" s="59">
        <f>H16*F16*D16</f>
        <v>13000</v>
      </c>
      <c r="J16" s="60" t="s">
        <v>68</v>
      </c>
    </row>
    <row r="17" spans="1:10" s="3" customFormat="1" ht="23.1" customHeight="1">
      <c r="A17" s="188"/>
      <c r="B17" s="179" t="s">
        <v>142</v>
      </c>
      <c r="C17" s="180"/>
      <c r="D17" s="30">
        <v>1</v>
      </c>
      <c r="E17" s="31" t="s">
        <v>70</v>
      </c>
      <c r="F17" s="30">
        <v>1</v>
      </c>
      <c r="G17" s="31" t="s">
        <v>66</v>
      </c>
      <c r="H17" s="32">
        <v>4000</v>
      </c>
      <c r="I17" s="59">
        <f>H17*F17</f>
        <v>4000</v>
      </c>
      <c r="J17" s="60"/>
    </row>
    <row r="18" spans="1:10" s="2" customFormat="1" ht="16.5" customHeight="1">
      <c r="A18" s="177" t="s">
        <v>71</v>
      </c>
      <c r="B18" s="178"/>
      <c r="C18" s="178"/>
      <c r="D18" s="18"/>
      <c r="E18" s="18"/>
      <c r="F18" s="18"/>
      <c r="G18" s="18"/>
      <c r="H18" s="18"/>
      <c r="I18" s="52">
        <f>SUM(I16:I17)</f>
        <v>17000</v>
      </c>
      <c r="J18" s="58"/>
    </row>
    <row r="19" spans="1:10" s="2" customFormat="1" ht="24" customHeight="1">
      <c r="A19" s="188"/>
      <c r="B19" s="175" t="s">
        <v>72</v>
      </c>
      <c r="C19" s="176"/>
      <c r="D19" s="33">
        <v>1</v>
      </c>
      <c r="E19" s="28" t="s">
        <v>73</v>
      </c>
      <c r="F19" s="33">
        <v>15</v>
      </c>
      <c r="G19" s="28" t="s">
        <v>74</v>
      </c>
      <c r="H19" s="34">
        <v>150</v>
      </c>
      <c r="I19" s="24">
        <v>750</v>
      </c>
      <c r="J19" s="61" t="s">
        <v>75</v>
      </c>
    </row>
    <row r="20" spans="1:10" s="2" customFormat="1" ht="24" customHeight="1">
      <c r="A20" s="188"/>
      <c r="B20" s="175" t="s">
        <v>76</v>
      </c>
      <c r="C20" s="176"/>
      <c r="D20" s="33">
        <v>6</v>
      </c>
      <c r="E20" s="28" t="s">
        <v>73</v>
      </c>
      <c r="F20" s="33">
        <v>1</v>
      </c>
      <c r="G20" s="28" t="s">
        <v>60</v>
      </c>
      <c r="H20" s="34">
        <v>200</v>
      </c>
      <c r="I20" s="24">
        <v>400</v>
      </c>
      <c r="J20" s="60" t="s">
        <v>77</v>
      </c>
    </row>
    <row r="21" spans="1:10" s="2" customFormat="1" ht="24" customHeight="1">
      <c r="A21" s="188"/>
      <c r="B21" s="175" t="s">
        <v>78</v>
      </c>
      <c r="C21" s="176"/>
      <c r="D21" s="33">
        <v>2</v>
      </c>
      <c r="E21" s="28" t="s">
        <v>79</v>
      </c>
      <c r="F21" s="33">
        <v>1</v>
      </c>
      <c r="G21" s="28" t="s">
        <v>60</v>
      </c>
      <c r="H21" s="34">
        <v>200</v>
      </c>
      <c r="I21" s="24">
        <f t="shared" ref="I21:I24" si="0">H21*F21*D21</f>
        <v>400</v>
      </c>
      <c r="J21" s="62" t="s">
        <v>80</v>
      </c>
    </row>
    <row r="22" spans="1:10" s="2" customFormat="1" ht="24" customHeight="1">
      <c r="A22" s="188"/>
      <c r="B22" s="175" t="s">
        <v>85</v>
      </c>
      <c r="C22" s="176"/>
      <c r="D22" s="33">
        <v>10</v>
      </c>
      <c r="E22" s="33" t="s">
        <v>73</v>
      </c>
      <c r="F22" s="33">
        <v>1</v>
      </c>
      <c r="G22" s="33" t="s">
        <v>60</v>
      </c>
      <c r="H22" s="34">
        <v>100</v>
      </c>
      <c r="I22" s="24">
        <f t="shared" si="0"/>
        <v>1000</v>
      </c>
      <c r="J22" s="62" t="s">
        <v>86</v>
      </c>
    </row>
    <row r="23" spans="1:10" s="2" customFormat="1" ht="24" customHeight="1">
      <c r="A23" s="188"/>
      <c r="B23" s="175" t="s">
        <v>83</v>
      </c>
      <c r="C23" s="176"/>
      <c r="D23" s="33">
        <v>2</v>
      </c>
      <c r="E23" s="33" t="s">
        <v>84</v>
      </c>
      <c r="F23" s="33">
        <v>1</v>
      </c>
      <c r="G23" s="33" t="s">
        <v>60</v>
      </c>
      <c r="H23" s="34">
        <v>50</v>
      </c>
      <c r="I23" s="24">
        <f t="shared" si="0"/>
        <v>100</v>
      </c>
      <c r="J23" s="62"/>
    </row>
    <row r="24" spans="1:10" s="2" customFormat="1" ht="24" customHeight="1">
      <c r="A24" s="188"/>
      <c r="B24" s="175" t="s">
        <v>81</v>
      </c>
      <c r="C24" s="176"/>
      <c r="D24" s="33">
        <v>2</v>
      </c>
      <c r="E24" s="33" t="s">
        <v>82</v>
      </c>
      <c r="F24" s="33">
        <v>1</v>
      </c>
      <c r="G24" s="33" t="s">
        <v>60</v>
      </c>
      <c r="H24" s="34">
        <v>50</v>
      </c>
      <c r="I24" s="24">
        <f t="shared" si="0"/>
        <v>100</v>
      </c>
      <c r="J24" s="62"/>
    </row>
    <row r="25" spans="1:10" s="2" customFormat="1" ht="24" customHeight="1">
      <c r="A25" s="188"/>
      <c r="B25" s="193" t="s">
        <v>87</v>
      </c>
      <c r="C25" s="194"/>
      <c r="D25" s="33">
        <v>10</v>
      </c>
      <c r="E25" s="33" t="s">
        <v>88</v>
      </c>
      <c r="F25" s="33">
        <v>1</v>
      </c>
      <c r="G25" s="33" t="s">
        <v>60</v>
      </c>
      <c r="H25" s="34">
        <v>150</v>
      </c>
      <c r="I25" s="24">
        <f>H25*D25</f>
        <v>1500</v>
      </c>
      <c r="J25" s="63"/>
    </row>
    <row r="26" spans="1:10" s="2" customFormat="1" ht="24" customHeight="1">
      <c r="A26" s="188"/>
      <c r="B26" s="193" t="s">
        <v>89</v>
      </c>
      <c r="C26" s="194"/>
      <c r="D26" s="33">
        <v>12</v>
      </c>
      <c r="E26" s="33" t="s">
        <v>88</v>
      </c>
      <c r="F26" s="33">
        <v>1</v>
      </c>
      <c r="G26" s="33" t="s">
        <v>60</v>
      </c>
      <c r="H26" s="34">
        <v>225</v>
      </c>
      <c r="I26" s="24">
        <v>300</v>
      </c>
      <c r="J26" s="63" t="s">
        <v>90</v>
      </c>
    </row>
    <row r="27" spans="1:10" s="2" customFormat="1" ht="24" customHeight="1">
      <c r="A27" s="188"/>
      <c r="B27" s="193" t="s">
        <v>91</v>
      </c>
      <c r="C27" s="194"/>
      <c r="D27" s="33">
        <v>1</v>
      </c>
      <c r="E27" s="33" t="s">
        <v>67</v>
      </c>
      <c r="F27" s="33">
        <v>1</v>
      </c>
      <c r="G27" s="33" t="s">
        <v>60</v>
      </c>
      <c r="H27" s="34">
        <v>1200</v>
      </c>
      <c r="I27" s="24">
        <v>400</v>
      </c>
      <c r="J27" s="63" t="s">
        <v>92</v>
      </c>
    </row>
    <row r="28" spans="1:10" s="2" customFormat="1" ht="24" customHeight="1">
      <c r="A28" s="177" t="s">
        <v>93</v>
      </c>
      <c r="B28" s="178"/>
      <c r="C28" s="178"/>
      <c r="D28" s="18"/>
      <c r="E28" s="18"/>
      <c r="F28" s="18"/>
      <c r="G28" s="18"/>
      <c r="H28" s="18"/>
      <c r="I28" s="52">
        <f>SUM(I19:I27)</f>
        <v>4950</v>
      </c>
      <c r="J28" s="58"/>
    </row>
    <row r="29" spans="1:10" s="2" customFormat="1" ht="24" customHeight="1">
      <c r="A29" s="189" t="s">
        <v>94</v>
      </c>
      <c r="B29" s="198" t="s">
        <v>95</v>
      </c>
      <c r="C29" s="198"/>
      <c r="D29" s="35">
        <v>2</v>
      </c>
      <c r="E29" s="35" t="s">
        <v>59</v>
      </c>
      <c r="F29" s="35">
        <v>2</v>
      </c>
      <c r="G29" s="35" t="s">
        <v>60</v>
      </c>
      <c r="H29" s="36">
        <v>1430</v>
      </c>
      <c r="I29" s="36">
        <v>1907</v>
      </c>
      <c r="J29" s="64" t="s">
        <v>96</v>
      </c>
    </row>
    <row r="30" spans="1:10" s="2" customFormat="1" ht="24" customHeight="1">
      <c r="A30" s="190"/>
      <c r="B30" s="191" t="s">
        <v>97</v>
      </c>
      <c r="C30" s="192"/>
      <c r="D30" s="35">
        <v>1</v>
      </c>
      <c r="E30" s="35" t="s">
        <v>52</v>
      </c>
      <c r="F30" s="35">
        <v>5</v>
      </c>
      <c r="G30" s="35" t="s">
        <v>53</v>
      </c>
      <c r="H30" s="36">
        <v>450</v>
      </c>
      <c r="I30" s="36">
        <v>700</v>
      </c>
      <c r="J30" s="64" t="s">
        <v>98</v>
      </c>
    </row>
    <row r="31" spans="1:10" s="2" customFormat="1" ht="24" customHeight="1">
      <c r="A31" s="190"/>
      <c r="B31" s="191" t="s">
        <v>94</v>
      </c>
      <c r="C31" s="192"/>
      <c r="D31" s="35">
        <v>2</v>
      </c>
      <c r="E31" s="35" t="s">
        <v>59</v>
      </c>
      <c r="F31" s="35">
        <v>5</v>
      </c>
      <c r="G31" s="35" t="s">
        <v>66</v>
      </c>
      <c r="H31" s="36">
        <v>200</v>
      </c>
      <c r="I31" s="36">
        <v>667</v>
      </c>
      <c r="J31" s="64" t="s">
        <v>92</v>
      </c>
    </row>
    <row r="32" spans="1:10" s="2" customFormat="1" ht="24" customHeight="1">
      <c r="A32" s="190"/>
      <c r="B32" s="193" t="s">
        <v>99</v>
      </c>
      <c r="C32" s="194"/>
      <c r="D32" s="35">
        <v>2</v>
      </c>
      <c r="E32" s="35" t="s">
        <v>59</v>
      </c>
      <c r="F32" s="35">
        <v>5</v>
      </c>
      <c r="G32" s="35" t="s">
        <v>66</v>
      </c>
      <c r="H32" s="36">
        <v>100</v>
      </c>
      <c r="I32" s="36">
        <v>334</v>
      </c>
      <c r="J32" s="64" t="s">
        <v>92</v>
      </c>
    </row>
    <row r="33" spans="1:10" s="2" customFormat="1" ht="25.5" customHeight="1">
      <c r="A33" s="25" t="s">
        <v>100</v>
      </c>
      <c r="B33" s="195"/>
      <c r="C33" s="195"/>
      <c r="D33" s="37"/>
      <c r="E33" s="37"/>
      <c r="F33" s="37"/>
      <c r="G33" s="37"/>
      <c r="H33" s="38"/>
      <c r="I33" s="52">
        <f>SUM(I29:I32)</f>
        <v>3608</v>
      </c>
      <c r="J33" s="58"/>
    </row>
    <row r="34" spans="1:10" s="2" customFormat="1" ht="24" customHeight="1">
      <c r="A34" s="39" t="s">
        <v>101</v>
      </c>
      <c r="B34" s="40"/>
      <c r="C34" s="40"/>
      <c r="D34" s="41"/>
      <c r="E34" s="41"/>
      <c r="F34" s="41"/>
      <c r="G34" s="41"/>
      <c r="H34" s="42"/>
      <c r="I34" s="65">
        <f>I12+I15+I18+I28+I33</f>
        <v>33558</v>
      </c>
      <c r="J34" s="66"/>
    </row>
    <row r="35" spans="1:10" s="2" customFormat="1">
      <c r="A35" s="196" t="s">
        <v>102</v>
      </c>
      <c r="B35" s="197"/>
      <c r="C35" s="197"/>
      <c r="D35" s="44"/>
      <c r="E35" s="45"/>
      <c r="F35" s="45"/>
      <c r="G35" s="45"/>
      <c r="H35" s="45"/>
      <c r="I35" s="67">
        <f>SUM(I34-I33)*10%</f>
        <v>2995</v>
      </c>
      <c r="J35" s="68"/>
    </row>
    <row r="36" spans="1:10" s="2" customFormat="1">
      <c r="A36" s="43" t="s">
        <v>103</v>
      </c>
      <c r="B36" s="46"/>
      <c r="C36" s="46"/>
      <c r="D36" s="44"/>
      <c r="E36" s="45"/>
      <c r="F36" s="45"/>
      <c r="G36" s="45"/>
      <c r="H36" s="45"/>
      <c r="I36" s="67">
        <f>(I34+I35)*0.06</f>
        <v>2193.1799999999998</v>
      </c>
      <c r="J36" s="68"/>
    </row>
    <row r="37" spans="1:10" s="2" customFormat="1" ht="23.1" customHeight="1">
      <c r="A37" s="181" t="s">
        <v>104</v>
      </c>
      <c r="B37" s="182"/>
      <c r="C37" s="183"/>
      <c r="D37" s="47"/>
      <c r="E37" s="48"/>
      <c r="F37" s="48"/>
      <c r="G37" s="48"/>
      <c r="H37" s="48"/>
      <c r="I37" s="69">
        <f>I34+I35+I36</f>
        <v>38746.18</v>
      </c>
      <c r="J37" s="70"/>
    </row>
    <row r="38" spans="1:10" ht="16.5" customHeight="1">
      <c r="A38" s="6"/>
      <c r="B38" s="49"/>
      <c r="C38" s="49"/>
      <c r="D38" s="50"/>
      <c r="E38" s="50"/>
      <c r="F38" s="50"/>
      <c r="G38" s="50"/>
      <c r="H38" s="50"/>
      <c r="I38" s="50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2区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wulei</cp:lastModifiedBy>
  <cp:lastPrinted>2016-03-28T03:10:00Z</cp:lastPrinted>
  <dcterms:created xsi:type="dcterms:W3CDTF">2002-04-12T02:22:00Z</dcterms:created>
  <dcterms:modified xsi:type="dcterms:W3CDTF">2017-12-26T09:54:22Z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