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enyanwen/Desktop/康辉会展/"/>
    </mc:Choice>
  </mc:AlternateContent>
  <xr:revisionPtr revIDLastSave="0" documentId="13_ncr:1_{B6022709-5DDF-4643-9086-CFD4973225D1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报价" sheetId="7" r:id="rId1"/>
    <sheet name="机票" sheetId="8" r:id="rId2"/>
    <sheet name="杂费" sheetId="9" r:id="rId3"/>
    <sheet name="执行费" sheetId="10" r:id="rId4"/>
  </sheets>
  <definedNames>
    <definedName name="_xlnm.Print_Area" localSheetId="0">报价!$A$1:$G$33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8" l="1"/>
  <c r="G7" i="8"/>
  <c r="D2" i="10"/>
  <c r="F2" i="10" s="1"/>
  <c r="G8" i="7"/>
  <c r="G13" i="7"/>
  <c r="G11" i="7"/>
  <c r="G10" i="7"/>
  <c r="G7" i="7"/>
  <c r="F3" i="10"/>
  <c r="G16" i="7"/>
  <c r="F4" i="10"/>
  <c r="F15" i="7"/>
  <c r="G15" i="7" s="1"/>
  <c r="F6" i="9"/>
  <c r="F4" i="9"/>
  <c r="F5" i="9"/>
  <c r="F3" i="9"/>
  <c r="F2" i="9"/>
  <c r="G14" i="7"/>
  <c r="G12" i="7"/>
  <c r="G9" i="7"/>
  <c r="F11" i="8"/>
  <c r="F10" i="8"/>
  <c r="F9" i="8"/>
  <c r="F8" i="8"/>
  <c r="F7" i="8"/>
  <c r="F6" i="8"/>
  <c r="F5" i="8"/>
  <c r="F4" i="8"/>
  <c r="D11" i="8"/>
  <c r="C11" i="8"/>
  <c r="G6" i="7"/>
  <c r="F5" i="10" l="1"/>
  <c r="F18" i="7" l="1"/>
  <c r="G18" i="7" s="1"/>
  <c r="G19" i="7" s="1"/>
  <c r="G20" i="7" l="1"/>
  <c r="G21" i="7" s="1"/>
  <c r="G22" i="7" l="1"/>
  <c r="G2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5" authorId="0" shapeId="0" xr:uid="{3E4C4002-5C2E-3748-9FBB-111BD916F105}">
      <text>
        <r>
          <rPr>
            <sz val="10"/>
            <color rgb="FF000000"/>
            <rFont val="Microsoft YaHei UI"/>
            <charset val="1"/>
          </rPr>
          <t>深航：</t>
        </r>
        <r>
          <rPr>
            <sz val="10"/>
            <color rgb="FF000000"/>
            <rFont val="Microsoft YaHei UI"/>
            <charset val="1"/>
          </rPr>
          <t xml:space="preserve">1300
</t>
        </r>
        <r>
          <rPr>
            <sz val="10"/>
            <color rgb="FF000000"/>
            <rFont val="Microsoft YaHei UI"/>
            <charset val="1"/>
          </rPr>
          <t xml:space="preserve">ZH8239 </t>
        </r>
        <r>
          <rPr>
            <sz val="10"/>
            <color rgb="FF000000"/>
            <rFont val="Microsoft YaHei UI"/>
            <charset val="1"/>
          </rPr>
          <t>空客</t>
        </r>
        <r>
          <rPr>
            <sz val="10"/>
            <color rgb="FF000000"/>
            <rFont val="Microsoft YaHei UI"/>
            <charset val="1"/>
          </rPr>
          <t>320(</t>
        </r>
        <r>
          <rPr>
            <sz val="10"/>
            <color rgb="FF000000"/>
            <rFont val="Microsoft YaHei UI"/>
            <charset val="1"/>
          </rPr>
          <t>中</t>
        </r>
        <r>
          <rPr>
            <sz val="10"/>
            <color rgb="FF000000"/>
            <rFont val="Microsoft YaHei UI"/>
            <charset val="1"/>
          </rPr>
          <t xml:space="preserve">)
</t>
        </r>
        <r>
          <rPr>
            <sz val="10"/>
            <color rgb="FF000000"/>
            <rFont val="Microsoft YaHei UI"/>
            <charset val="1"/>
          </rPr>
          <t>21:20-22:35</t>
        </r>
      </text>
    </comment>
    <comment ref="D5" authorId="0" shapeId="0" xr:uid="{35ACE1D3-EA7C-694E-89EF-1AFF7DBDDAB9}">
      <text>
        <r>
          <rPr>
            <sz val="10"/>
            <color rgb="FF000000"/>
            <rFont val="Microsoft YaHei UI"/>
            <charset val="1"/>
          </rPr>
          <t>南航：</t>
        </r>
        <r>
          <rPr>
            <sz val="10"/>
            <color rgb="FF000000"/>
            <rFont val="Microsoft YaHei UI"/>
            <charset val="1"/>
          </rPr>
          <t xml:space="preserve">1770
</t>
        </r>
        <r>
          <rPr>
            <sz val="10"/>
            <color rgb="FF000000"/>
            <rFont val="Microsoft YaHei UI"/>
            <charset val="1"/>
          </rPr>
          <t>海航：</t>
        </r>
        <r>
          <rPr>
            <sz val="10"/>
            <color rgb="FF000000"/>
            <rFont val="Microsoft YaHei UI"/>
            <charset val="1"/>
          </rPr>
          <t xml:space="preserve">1740
</t>
        </r>
        <r>
          <rPr>
            <sz val="10"/>
            <color rgb="FF000000"/>
            <rFont val="Microsoft YaHei UI"/>
            <charset val="1"/>
          </rPr>
          <t>九元：</t>
        </r>
        <r>
          <rPr>
            <sz val="10"/>
            <color rgb="FF000000"/>
            <rFont val="Microsoft YaHei UI"/>
            <charset val="1"/>
          </rPr>
          <t>1740</t>
        </r>
      </text>
    </comment>
    <comment ref="E5" authorId="0" shapeId="0" xr:uid="{DD78D0CE-919C-6C45-819E-17D232CB387F}">
      <text>
        <r>
          <rPr>
            <b/>
            <sz val="10"/>
            <color rgb="FF000000"/>
            <rFont val="Microsoft YaHei UI"/>
            <charset val="1"/>
          </rPr>
          <t>九元航空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Microsoft YaHei UI"/>
            <charset val="1"/>
          </rPr>
          <t>AQ1121</t>
        </r>
        <r>
          <rPr>
            <sz val="10"/>
            <color rgb="FF000000"/>
            <rFont val="Microsoft YaHei UI"/>
            <charset val="1"/>
          </rPr>
          <t xml:space="preserve"> </t>
        </r>
        <r>
          <rPr>
            <sz val="10"/>
            <color rgb="FF000000"/>
            <rFont val="Microsoft YaHei UI"/>
            <charset val="1"/>
          </rPr>
          <t>波音</t>
        </r>
        <r>
          <rPr>
            <sz val="10"/>
            <color rgb="FF000000"/>
            <rFont val="Microsoft YaHei UI"/>
            <charset val="1"/>
          </rPr>
          <t>738(</t>
        </r>
        <r>
          <rPr>
            <sz val="10"/>
            <color rgb="FF000000"/>
            <rFont val="Microsoft YaHei UI"/>
            <charset val="1"/>
          </rPr>
          <t>中</t>
        </r>
        <r>
          <rPr>
            <sz val="10"/>
            <color rgb="FF000000"/>
            <rFont val="Microsoft YaHei UI"/>
            <charset val="1"/>
          </rPr>
          <t>)</t>
        </r>
      </text>
    </comment>
    <comment ref="C6" authorId="0" shapeId="0" xr:uid="{DBB109B9-E8AE-304D-B269-C2AFA82C1B45}">
      <text>
        <r>
          <rPr>
            <sz val="10"/>
            <color rgb="FF000000"/>
            <rFont val="Microsoft YaHei UI"/>
            <charset val="1"/>
          </rPr>
          <t>海航：</t>
        </r>
        <r>
          <rPr>
            <sz val="10"/>
            <color rgb="FF000000"/>
            <rFont val="Microsoft YaHei UI"/>
            <charset val="1"/>
          </rPr>
          <t xml:space="preserve">2430
</t>
        </r>
        <r>
          <rPr>
            <sz val="10"/>
            <color rgb="FF000000"/>
            <rFont val="Microsoft YaHei UI"/>
            <charset val="1"/>
          </rPr>
          <t>南航：</t>
        </r>
        <r>
          <rPr>
            <sz val="10"/>
            <color rgb="FF000000"/>
            <rFont val="Microsoft YaHei UI"/>
            <charset val="1"/>
          </rPr>
          <t xml:space="preserve">2210
</t>
        </r>
        <r>
          <rPr>
            <sz val="10"/>
            <color rgb="FF000000"/>
            <rFont val="Microsoft YaHei UI"/>
            <charset val="1"/>
          </rPr>
          <t>东航：</t>
        </r>
        <r>
          <rPr>
            <sz val="10"/>
            <color rgb="FF000000"/>
            <rFont val="Microsoft YaHei UI"/>
            <charset val="1"/>
          </rPr>
          <t>2010</t>
        </r>
      </text>
    </comment>
    <comment ref="D6" authorId="0" shapeId="0" xr:uid="{50BD3DC5-27DD-0F4F-A19D-8D023E09F99F}">
      <text>
        <r>
          <rPr>
            <sz val="10"/>
            <color rgb="FF000000"/>
            <rFont val="Microsoft YaHei UI"/>
            <charset val="1"/>
          </rPr>
          <t>海航：</t>
        </r>
        <r>
          <rPr>
            <sz val="10"/>
            <color rgb="FF000000"/>
            <rFont val="Microsoft YaHei UI"/>
            <charset val="1"/>
          </rPr>
          <t xml:space="preserve">3210
</t>
        </r>
        <r>
          <rPr>
            <sz val="10"/>
            <color rgb="FF000000"/>
            <rFont val="Microsoft YaHei UI"/>
            <charset val="1"/>
          </rPr>
          <t>东航：</t>
        </r>
        <r>
          <rPr>
            <sz val="10"/>
            <color rgb="FF000000"/>
            <rFont val="Microsoft YaHei UI"/>
            <charset val="1"/>
          </rPr>
          <t xml:space="preserve">2920
</t>
        </r>
        <r>
          <rPr>
            <sz val="10"/>
            <color rgb="FF000000"/>
            <rFont val="Microsoft YaHei UI"/>
            <charset val="1"/>
          </rPr>
          <t>南航：</t>
        </r>
        <r>
          <rPr>
            <sz val="10"/>
            <color rgb="FF000000"/>
            <rFont val="Microsoft YaHei UI"/>
            <charset val="1"/>
          </rPr>
          <t>2420</t>
        </r>
      </text>
    </comment>
    <comment ref="C7" authorId="0" shapeId="0" xr:uid="{AFE11DC4-FEC2-4F41-A7D3-D2DA4D0E576E}">
      <text>
        <r>
          <rPr>
            <sz val="10"/>
            <color rgb="FF000000"/>
            <rFont val="Microsoft YaHei UI"/>
            <charset val="1"/>
          </rPr>
          <t>海航：</t>
        </r>
        <r>
          <rPr>
            <sz val="10"/>
            <color rgb="FF000000"/>
            <rFont val="Microsoft YaHei UI"/>
            <charset val="1"/>
          </rPr>
          <t xml:space="preserve">2550
</t>
        </r>
        <r>
          <rPr>
            <sz val="10"/>
            <color rgb="FF000000"/>
            <rFont val="宋体"/>
            <family val="3"/>
            <charset val="134"/>
          </rPr>
          <t>吉祥：</t>
        </r>
        <r>
          <rPr>
            <sz val="10"/>
            <color rgb="FF000000"/>
            <rFont val="宋体"/>
            <family val="3"/>
            <charset val="134"/>
          </rPr>
          <t xml:space="preserve">2320
</t>
        </r>
        <r>
          <rPr>
            <sz val="10"/>
            <color rgb="FF000000"/>
            <rFont val="宋体"/>
            <family val="3"/>
            <charset val="134"/>
          </rPr>
          <t>上航：</t>
        </r>
        <r>
          <rPr>
            <sz val="10"/>
            <color rgb="FF000000"/>
            <rFont val="宋体"/>
            <family val="3"/>
            <charset val="134"/>
          </rPr>
          <t xml:space="preserve">2110
</t>
        </r>
        <r>
          <rPr>
            <sz val="10"/>
            <color rgb="FF000000"/>
            <rFont val="Microsoft YaHei UI"/>
            <charset val="1"/>
          </rPr>
          <t xml:space="preserve">
</t>
        </r>
      </text>
    </comment>
    <comment ref="D7" authorId="0" shapeId="0" xr:uid="{130BAD0A-444D-9045-B085-694381633A7B}">
      <text>
        <r>
          <rPr>
            <sz val="10"/>
            <color rgb="FF000000"/>
            <rFont val="Microsoft YaHei UI"/>
            <charset val="1"/>
          </rPr>
          <t>东航：</t>
        </r>
        <r>
          <rPr>
            <sz val="10"/>
            <color rgb="FF000000"/>
            <rFont val="Microsoft YaHei UI"/>
            <charset val="1"/>
          </rPr>
          <t xml:space="preserve">3470
</t>
        </r>
        <r>
          <rPr>
            <sz val="10"/>
            <color rgb="FF000000"/>
            <rFont val="Microsoft YaHei UI"/>
            <charset val="1"/>
          </rPr>
          <t>上航：</t>
        </r>
        <r>
          <rPr>
            <sz val="10"/>
            <color rgb="FF000000"/>
            <rFont val="Microsoft YaHei UI"/>
            <charset val="1"/>
          </rPr>
          <t xml:space="preserve">3160
</t>
        </r>
        <r>
          <rPr>
            <sz val="10"/>
            <color rgb="FF000000"/>
            <rFont val="Microsoft YaHei UI"/>
            <charset val="1"/>
          </rPr>
          <t>吉祥：</t>
        </r>
        <r>
          <rPr>
            <sz val="10"/>
            <color rgb="FF000000"/>
            <rFont val="Microsoft YaHei UI"/>
            <charset val="1"/>
          </rPr>
          <t>3160</t>
        </r>
      </text>
    </comment>
    <comment ref="D8" authorId="0" shapeId="0" xr:uid="{7178E11B-1B8B-7946-9AD6-C2E038F7DB9E}">
      <text>
        <r>
          <rPr>
            <sz val="10"/>
            <color rgb="FF000000"/>
            <rFont val="Microsoft YaHei UI"/>
            <charset val="1"/>
          </rPr>
          <t>吉祥：</t>
        </r>
        <r>
          <rPr>
            <sz val="10"/>
            <color rgb="FF000000"/>
            <rFont val="Microsoft YaHei UI"/>
            <charset val="1"/>
          </rPr>
          <t xml:space="preserve">2870
</t>
        </r>
        <r>
          <rPr>
            <sz val="10"/>
            <color rgb="FF000000"/>
            <rFont val="Microsoft YaHei UI"/>
            <charset val="1"/>
          </rPr>
          <t>厦航：</t>
        </r>
        <r>
          <rPr>
            <sz val="10"/>
            <color rgb="FF000000"/>
            <rFont val="Microsoft YaHei UI"/>
            <charset val="1"/>
          </rPr>
          <t xml:space="preserve">2640
</t>
        </r>
        <r>
          <rPr>
            <sz val="10"/>
            <color rgb="FF000000"/>
            <rFont val="Microsoft YaHei UI"/>
            <charset val="1"/>
          </rPr>
          <t>海航：</t>
        </r>
        <r>
          <rPr>
            <sz val="10"/>
            <color rgb="FF000000"/>
            <rFont val="Microsoft YaHei UI"/>
            <charset val="1"/>
          </rPr>
          <t xml:space="preserve">2640
</t>
        </r>
      </text>
    </comment>
    <comment ref="C9" authorId="0" shapeId="0" xr:uid="{5D4BE74C-2DC0-E340-943D-405478EAFDC3}">
      <text>
        <r>
          <rPr>
            <sz val="10"/>
            <color rgb="FF000000"/>
            <rFont val="Microsoft YaHei UI"/>
            <charset val="1"/>
          </rPr>
          <t>川航：</t>
        </r>
        <r>
          <rPr>
            <sz val="10"/>
            <color rgb="FF000000"/>
            <rFont val="Microsoft YaHei UI"/>
            <charset val="1"/>
          </rPr>
          <t xml:space="preserve">1900
</t>
        </r>
        <r>
          <rPr>
            <sz val="10"/>
            <color rgb="FF000000"/>
            <rFont val="Microsoft YaHei UI"/>
            <charset val="1"/>
          </rPr>
          <t>海航：</t>
        </r>
        <r>
          <rPr>
            <sz val="10"/>
            <color rgb="FF000000"/>
            <rFont val="Microsoft YaHei UI"/>
            <charset val="1"/>
          </rPr>
          <t xml:space="preserve">1900
</t>
        </r>
        <r>
          <rPr>
            <sz val="10"/>
            <color rgb="FF000000"/>
            <rFont val="Microsoft YaHei UI"/>
            <charset val="1"/>
          </rPr>
          <t>南航：</t>
        </r>
        <r>
          <rPr>
            <sz val="10"/>
            <color rgb="FF000000"/>
            <rFont val="Microsoft YaHei UI"/>
            <charset val="1"/>
          </rPr>
          <t>1440</t>
        </r>
      </text>
    </comment>
    <comment ref="D9" authorId="0" shapeId="0" xr:uid="{4D3352A0-F1B3-E543-9852-A69BC86663DF}">
      <text>
        <r>
          <rPr>
            <sz val="10"/>
            <color rgb="FF000000"/>
            <rFont val="Microsoft YaHei UI"/>
            <charset val="1"/>
          </rPr>
          <t>海航：</t>
        </r>
        <r>
          <rPr>
            <sz val="10"/>
            <color rgb="FF000000"/>
            <rFont val="Microsoft YaHei UI"/>
            <charset val="1"/>
          </rPr>
          <t xml:space="preserve">2230
</t>
        </r>
        <r>
          <rPr>
            <sz val="10"/>
            <color rgb="FF000000"/>
            <rFont val="Microsoft YaHei UI"/>
            <charset val="1"/>
          </rPr>
          <t>川航：</t>
        </r>
        <r>
          <rPr>
            <sz val="10"/>
            <color rgb="FF000000"/>
            <rFont val="Microsoft YaHei UI"/>
            <charset val="1"/>
          </rPr>
          <t xml:space="preserve">2230
</t>
        </r>
        <r>
          <rPr>
            <sz val="10"/>
            <color rgb="FF000000"/>
            <rFont val="宋体"/>
            <family val="3"/>
            <charset val="134"/>
            <scheme val="minor"/>
          </rPr>
          <t>南航：</t>
        </r>
        <r>
          <rPr>
            <sz val="10"/>
            <color rgb="FF000000"/>
            <rFont val="宋体"/>
            <family val="3"/>
            <charset val="134"/>
            <scheme val="minor"/>
          </rPr>
          <t>2030</t>
        </r>
        <r>
          <rPr>
            <sz val="10"/>
            <color rgb="FF000000"/>
            <rFont val="宋体"/>
            <family val="3"/>
            <charset val="134"/>
            <scheme val="minor"/>
          </rPr>
          <t xml:space="preserve">
</t>
        </r>
      </text>
    </comment>
    <comment ref="C10" authorId="0" shapeId="0" xr:uid="{94E1A86E-2EDA-A248-BBB5-7EC3C0158F0D}">
      <text>
        <r>
          <rPr>
            <b/>
            <sz val="10"/>
            <color rgb="FF000000"/>
            <rFont val="Microsoft YaHei UI"/>
            <charset val="1"/>
          </rPr>
          <t>Microsoft Office User: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Microsoft YaHei UI"/>
            <charset val="1"/>
          </rPr>
          <t>九元：</t>
        </r>
        <r>
          <rPr>
            <sz val="10"/>
            <color rgb="FF000000"/>
            <rFont val="Microsoft YaHei UI"/>
            <charset val="1"/>
          </rPr>
          <t xml:space="preserve">2725
</t>
        </r>
        <r>
          <rPr>
            <sz val="10"/>
            <color rgb="FF000000"/>
            <rFont val="Microsoft YaHei UI"/>
            <charset val="1"/>
          </rPr>
          <t>海航：</t>
        </r>
        <r>
          <rPr>
            <sz val="10"/>
            <color rgb="FF000000"/>
            <rFont val="Microsoft YaHei UI"/>
            <charset val="1"/>
          </rPr>
          <t xml:space="preserve">2340
</t>
        </r>
        <r>
          <rPr>
            <sz val="10"/>
            <color rgb="FF000000"/>
            <rFont val="Microsoft YaHei UI"/>
            <charset val="1"/>
          </rPr>
          <t>天津：</t>
        </r>
        <r>
          <rPr>
            <sz val="10"/>
            <color rgb="FF000000"/>
            <rFont val="Microsoft YaHei UI"/>
            <charset val="1"/>
          </rPr>
          <t xml:space="preserve">2130
</t>
        </r>
        <r>
          <rPr>
            <sz val="10"/>
            <color rgb="FF000000"/>
            <rFont val="Microsoft YaHei UI"/>
            <charset val="1"/>
          </rPr>
          <t>首都：</t>
        </r>
        <r>
          <rPr>
            <sz val="10"/>
            <color rgb="FF000000"/>
            <rFont val="Microsoft YaHei UI"/>
            <charset val="1"/>
          </rPr>
          <t xml:space="preserve">2130
</t>
        </r>
        <r>
          <rPr>
            <sz val="10"/>
            <color rgb="FF000000"/>
            <rFont val="Microsoft YaHei UI"/>
            <charset val="1"/>
          </rPr>
          <t>南航：</t>
        </r>
        <r>
          <rPr>
            <sz val="10"/>
            <color rgb="FF000000"/>
            <rFont val="Microsoft YaHei UI"/>
            <charset val="1"/>
          </rPr>
          <t xml:space="preserve">1940
</t>
        </r>
      </text>
    </comment>
    <comment ref="D10" authorId="0" shapeId="0" xr:uid="{BF3372A6-5C0D-CA4A-926C-1D7B118FC88C}">
      <text>
        <r>
          <rPr>
            <sz val="10"/>
            <color rgb="FF000000"/>
            <rFont val="宋体"/>
            <family val="3"/>
            <charset val="134"/>
            <scheme val="minor"/>
          </rPr>
          <t>海航：</t>
        </r>
        <r>
          <rPr>
            <sz val="10"/>
            <color rgb="FF000000"/>
            <rFont val="宋体"/>
            <family val="3"/>
            <charset val="134"/>
            <scheme val="minor"/>
          </rPr>
          <t>2590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Microsoft YaHei UI"/>
            <charset val="1"/>
          </rPr>
          <t>东航：</t>
        </r>
        <r>
          <rPr>
            <sz val="10"/>
            <color rgb="FF000000"/>
            <rFont val="Microsoft YaHei UI"/>
            <charset val="1"/>
          </rPr>
          <t xml:space="preserve">2360
</t>
        </r>
        <r>
          <rPr>
            <sz val="10"/>
            <color rgb="FF000000"/>
            <rFont val="Microsoft YaHei UI"/>
            <charset val="1"/>
          </rPr>
          <t>首都：</t>
        </r>
        <r>
          <rPr>
            <sz val="10"/>
            <color rgb="FF000000"/>
            <rFont val="Microsoft YaHei UI"/>
            <charset val="1"/>
          </rPr>
          <t xml:space="preserve">2360
</t>
        </r>
        <r>
          <rPr>
            <sz val="10"/>
            <color rgb="FF000000"/>
            <rFont val="Microsoft YaHei UI"/>
            <charset val="1"/>
          </rPr>
          <t>南航：</t>
        </r>
        <r>
          <rPr>
            <sz val="10"/>
            <color rgb="FF000000"/>
            <rFont val="Microsoft YaHei UI"/>
            <charset val="1"/>
          </rPr>
          <t>1960</t>
        </r>
      </text>
    </comment>
  </commentList>
</comments>
</file>

<file path=xl/sharedStrings.xml><?xml version="1.0" encoding="utf-8"?>
<sst xmlns="http://schemas.openxmlformats.org/spreadsheetml/2006/main" count="88" uniqueCount="71">
  <si>
    <t>NO.</t>
  </si>
  <si>
    <t>人</t>
    <phoneticPr fontId="3" type="noConversion"/>
  </si>
  <si>
    <t>项目名称:
Forum</t>
    <phoneticPr fontId="2" type="noConversion"/>
  </si>
  <si>
    <t>地点：
Address</t>
    <phoneticPr fontId="3" type="noConversion"/>
  </si>
  <si>
    <t>时间:
Date</t>
    <phoneticPr fontId="2" type="noConversion"/>
  </si>
  <si>
    <t>单位
Unit</t>
    <phoneticPr fontId="2" type="noConversion"/>
  </si>
  <si>
    <t>场次
Time</t>
    <phoneticPr fontId="2" type="noConversion"/>
  </si>
  <si>
    <t>次</t>
    <phoneticPr fontId="2" type="noConversion"/>
  </si>
  <si>
    <t>人</t>
    <phoneticPr fontId="2" type="noConversion"/>
  </si>
  <si>
    <t>杂费</t>
    <phoneticPr fontId="2" type="noConversion"/>
  </si>
  <si>
    <t>博鳌</t>
    <phoneticPr fontId="2" type="noConversion"/>
  </si>
  <si>
    <t>主要工作内容：
SOW</t>
    <phoneticPr fontId="2" type="noConversion"/>
  </si>
  <si>
    <t>北京-海口/三亚/琼海博鳌</t>
    <phoneticPr fontId="2" type="noConversion"/>
  </si>
  <si>
    <t>广州-海口/三亚/琼海博鳌</t>
    <phoneticPr fontId="2" type="noConversion"/>
  </si>
  <si>
    <t>西安-海口/三亚/琼海博鳌</t>
    <phoneticPr fontId="2" type="noConversion"/>
  </si>
  <si>
    <t>上海-海口/三亚/琼海博鳌</t>
    <phoneticPr fontId="2" type="noConversion"/>
  </si>
  <si>
    <t>青岛-海口/三亚/琼海博鳌</t>
    <phoneticPr fontId="2" type="noConversion"/>
  </si>
  <si>
    <t>南京-海口/三亚/琼海博鳌</t>
    <phoneticPr fontId="2" type="noConversion"/>
  </si>
  <si>
    <t>别克世纪博鳌论坛9位车主活动会务</t>
    <phoneticPr fontId="2" type="noConversion"/>
  </si>
  <si>
    <t>项目</t>
    <phoneticPr fontId="2" type="noConversion"/>
  </si>
  <si>
    <t>要求</t>
    <phoneticPr fontId="2" type="noConversion"/>
  </si>
  <si>
    <t>重庆-海口//三亚/琼海博鳌</t>
    <phoneticPr fontId="2" type="noConversion"/>
  </si>
  <si>
    <t>车主交通（经济舱）</t>
    <phoneticPr fontId="2" type="noConversion"/>
  </si>
  <si>
    <t>现场执行人员
（酒店会务组指定，价格指定）</t>
    <phoneticPr fontId="2" type="noConversion"/>
  </si>
  <si>
    <t>1、整体项目车主沟通协调、行程规划
2、与会务组沟通联系预定酒店及接送机服务等
3、论坛现场车主采访拍摄协调沟通
4、组织一次车主聚餐及合影
其它会议期间特殊情况处理及活动相关事务协调
备注：现场执行人员及车主酒店晚数最终按照实际需求可互相调配</t>
    <phoneticPr fontId="2" type="noConversion"/>
  </si>
  <si>
    <t>3月26日-31日</t>
    <phoneticPr fontId="2" type="noConversion"/>
  </si>
  <si>
    <t>简单传播展具（如横幅），车主餐饮（含一次聚餐），车主用车等，临时特殊情况预留</t>
    <phoneticPr fontId="2" type="noConversion"/>
  </si>
  <si>
    <t>宝鸡-海口/三亚/琼海博鳌</t>
    <phoneticPr fontId="2" type="noConversion"/>
  </si>
  <si>
    <t>车主酒店</t>
    <phoneticPr fontId="2" type="noConversion"/>
  </si>
  <si>
    <r>
      <t>2位，3/26抵达，3/31返回，每位五晚（</t>
    </r>
    <r>
      <rPr>
        <sz val="11"/>
        <color rgb="FFFF0000"/>
        <rFont val="微软雅黑"/>
        <family val="2"/>
        <charset val="134"/>
      </rPr>
      <t>两位住一间，含早中晚餐</t>
    </r>
    <r>
      <rPr>
        <sz val="11"/>
        <color theme="1"/>
        <rFont val="微软雅黑"/>
        <family val="2"/>
        <charset val="134"/>
      </rPr>
      <t>），负责活动现场协调</t>
    </r>
    <phoneticPr fontId="2" type="noConversion"/>
  </si>
  <si>
    <t>单价
Unit Price</t>
    <phoneticPr fontId="2" type="noConversion"/>
  </si>
  <si>
    <t>住宿，共9位，共36晚，每位住宿天数根据实际情况调配（含早/中/晚餐）</t>
    <phoneticPr fontId="2" type="noConversion"/>
  </si>
  <si>
    <t>价格
Price</t>
    <phoneticPr fontId="2" type="noConversion"/>
  </si>
  <si>
    <t>海口</t>
    <phoneticPr fontId="2" type="noConversion"/>
  </si>
  <si>
    <t>三亚</t>
    <phoneticPr fontId="2" type="noConversion"/>
  </si>
  <si>
    <t>北京</t>
    <phoneticPr fontId="2" type="noConversion"/>
  </si>
  <si>
    <t>广州</t>
    <phoneticPr fontId="2" type="noConversion"/>
  </si>
  <si>
    <t>西安</t>
    <phoneticPr fontId="2" type="noConversion"/>
  </si>
  <si>
    <t>上海</t>
    <phoneticPr fontId="2" type="noConversion"/>
  </si>
  <si>
    <t>青岛</t>
    <phoneticPr fontId="2" type="noConversion"/>
  </si>
  <si>
    <t>重庆</t>
    <phoneticPr fontId="2" type="noConversion"/>
  </si>
  <si>
    <t>南京</t>
    <phoneticPr fontId="2" type="noConversion"/>
  </si>
  <si>
    <t>宝鸡</t>
    <phoneticPr fontId="2" type="noConversion"/>
  </si>
  <si>
    <t>序号</t>
    <phoneticPr fontId="2" type="noConversion"/>
  </si>
  <si>
    <t>平均</t>
    <phoneticPr fontId="2" type="noConversion"/>
  </si>
  <si>
    <t>横幅</t>
    <phoneticPr fontId="2" type="noConversion"/>
  </si>
  <si>
    <t>单价</t>
    <phoneticPr fontId="2" type="noConversion"/>
  </si>
  <si>
    <t>数量</t>
    <phoneticPr fontId="2" type="noConversion"/>
  </si>
  <si>
    <t>金额</t>
    <phoneticPr fontId="2" type="noConversion"/>
  </si>
  <si>
    <t>餐饮</t>
    <phoneticPr fontId="2" type="noConversion"/>
  </si>
  <si>
    <t>概述</t>
    <phoneticPr fontId="2" type="noConversion"/>
  </si>
  <si>
    <t>名称</t>
    <phoneticPr fontId="2" type="noConversion"/>
  </si>
  <si>
    <t>含酒水</t>
    <phoneticPr fontId="2" type="noConversion"/>
  </si>
  <si>
    <t>车辆</t>
    <phoneticPr fontId="2" type="noConversion"/>
  </si>
  <si>
    <t>6天（3月26～31日）；平均1人次</t>
    <phoneticPr fontId="2" type="noConversion"/>
  </si>
  <si>
    <t>不可预见</t>
    <phoneticPr fontId="2" type="noConversion"/>
  </si>
  <si>
    <t>备用金</t>
    <phoneticPr fontId="2" type="noConversion"/>
  </si>
  <si>
    <t>Total:</t>
    <phoneticPr fontId="2" type="noConversion"/>
  </si>
  <si>
    <t>住宿费</t>
    <phoneticPr fontId="2" type="noConversion"/>
  </si>
  <si>
    <t>城际交通</t>
    <phoneticPr fontId="2" type="noConversion"/>
  </si>
  <si>
    <t>2人；上海-海口</t>
    <phoneticPr fontId="2" type="noConversion"/>
  </si>
  <si>
    <t>5间夜/（3月26～31日）</t>
    <phoneticPr fontId="2" type="noConversion"/>
  </si>
  <si>
    <t>6天/（3月26～31日）</t>
    <phoneticPr fontId="2" type="noConversion"/>
  </si>
  <si>
    <t>Value-Added Tax (6%):</t>
    <phoneticPr fontId="2" type="noConversion"/>
  </si>
  <si>
    <t>Agency Fee（10%）:</t>
    <phoneticPr fontId="2" type="noConversion"/>
  </si>
  <si>
    <t>GRAND TOTAL AFTER VAT:</t>
    <phoneticPr fontId="2" type="noConversion"/>
  </si>
  <si>
    <t>现场人员执行费用</t>
    <phoneticPr fontId="2" type="noConversion"/>
  </si>
  <si>
    <t>项</t>
    <phoneticPr fontId="2" type="noConversion"/>
  </si>
  <si>
    <t>工作用车</t>
    <phoneticPr fontId="2" type="noConversion"/>
  </si>
  <si>
    <t>Sub Total ：</t>
    <phoneticPr fontId="2" type="noConversion"/>
  </si>
  <si>
    <t>Final Price After Special Discount: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</si>
</sst>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_);[Red]\(&quot;¥&quot;#,##0.00\)"/>
    <numFmt numFmtId="176" formatCode="_ * #,##0.00_ ;_ * \-#,##0.00_ ;_ * &quot;-&quot;??_ ;_ @_ "/>
    <numFmt numFmtId="177" formatCode="0.00_);[Red]\(0.00\)"/>
  </numFmts>
  <fonts count="22">
    <font>
      <sz val="11"/>
      <color theme="1"/>
      <name val="宋体"/>
      <family val="2"/>
      <scheme val="minor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宋体-简 常规体"/>
      <family val="1"/>
      <charset val="134"/>
    </font>
    <font>
      <sz val="11"/>
      <color theme="1"/>
      <name val="宋体-简 常规体"/>
      <charset val="134"/>
    </font>
    <font>
      <sz val="10"/>
      <color theme="1"/>
      <name val="宋体-简 常规体"/>
      <charset val="134"/>
    </font>
    <font>
      <sz val="10"/>
      <color theme="1"/>
      <name val="Times New Roman"/>
      <family val="1"/>
    </font>
    <font>
      <sz val="10"/>
      <color rgb="FF000000"/>
      <name val="Microsoft YaHei UI"/>
      <charset val="1"/>
    </font>
    <font>
      <b/>
      <sz val="10"/>
      <color rgb="FF000000"/>
      <name val="Microsoft YaHei UI"/>
      <charset val="1"/>
    </font>
    <font>
      <sz val="10"/>
      <color rgb="FF000000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-简 粗体"/>
      <charset val="134"/>
    </font>
    <font>
      <sz val="11"/>
      <color theme="1"/>
      <name val="Times New Roman Bold"/>
    </font>
    <font>
      <sz val="10"/>
      <color theme="1"/>
      <name val="Times New Roman Bold"/>
    </font>
    <font>
      <b/>
      <sz val="11"/>
      <color indexed="8"/>
      <name val="微软雅黑 Bold"/>
      <charset val="134"/>
    </font>
    <font>
      <sz val="11"/>
      <color indexed="8"/>
      <name val="微软雅黑 Bold"/>
      <charset val="134"/>
    </font>
    <font>
      <sz val="10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5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8" fontId="1" fillId="0" borderId="1" xfId="1" applyNumberFormat="1" applyFont="1" applyFill="1" applyBorder="1" applyAlignment="1">
      <alignment horizontal="left" vertical="center" wrapText="1"/>
    </xf>
    <xf numFmtId="177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8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8" fontId="1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8" fontId="4" fillId="0" borderId="1" xfId="1" applyNumberFormat="1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right" vertical="center"/>
    </xf>
    <xf numFmtId="8" fontId="4" fillId="0" borderId="2" xfId="1" applyNumberFormat="1" applyFont="1" applyFill="1" applyBorder="1" applyAlignment="1">
      <alignment horizontal="center" vertical="center"/>
    </xf>
    <xf numFmtId="8" fontId="1" fillId="0" borderId="2" xfId="1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8" fontId="1" fillId="0" borderId="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8" fontId="20" fillId="4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8" fontId="8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1" xfId="0" applyNumberFormat="1" applyFont="1" applyBorder="1" applyAlignment="1">
      <alignment horizontal="right" vertical="center"/>
    </xf>
    <xf numFmtId="0" fontId="19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right" vertical="center"/>
    </xf>
    <xf numFmtId="0" fontId="19" fillId="4" borderId="9" xfId="0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 wrapText="1"/>
    </xf>
    <xf numFmtId="8" fontId="4" fillId="0" borderId="1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9" fillId="5" borderId="1" xfId="0" applyFont="1" applyFill="1" applyBorder="1" applyAlignment="1">
      <alignment horizontal="right" vertical="center"/>
    </xf>
    <xf numFmtId="8" fontId="20" fillId="5" borderId="1" xfId="0" applyNumberFormat="1" applyFont="1" applyFill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topLeftCell="A11" zoomScaleNormal="100" zoomScaleSheetLayoutView="90" workbookViewId="0">
      <selection activeCell="C29" sqref="C29"/>
    </sheetView>
  </sheetViews>
  <sheetFormatPr baseColWidth="10" defaultColWidth="8.83203125" defaultRowHeight="17"/>
  <cols>
    <col min="1" max="1" width="32.1640625" style="1" customWidth="1"/>
    <col min="2" max="2" width="80.6640625" style="6" bestFit="1" customWidth="1"/>
    <col min="3" max="3" width="7.5" style="1" customWidth="1"/>
    <col min="4" max="5" width="6.6640625" style="1" customWidth="1"/>
    <col min="6" max="6" width="15.83203125" style="1" customWidth="1"/>
    <col min="7" max="7" width="18.83203125" style="1" customWidth="1"/>
    <col min="8" max="9" width="13.33203125" style="1" bestFit="1" customWidth="1"/>
    <col min="10" max="16384" width="8.83203125" style="1"/>
  </cols>
  <sheetData>
    <row r="1" spans="1:7" s="2" customFormat="1" ht="36">
      <c r="A1" s="5" t="s">
        <v>2</v>
      </c>
      <c r="B1" s="50" t="s">
        <v>18</v>
      </c>
      <c r="C1" s="50"/>
      <c r="D1" s="50"/>
      <c r="E1" s="50"/>
    </row>
    <row r="2" spans="1:7" s="2" customFormat="1" ht="31.25" customHeight="1">
      <c r="A2" s="5" t="s">
        <v>4</v>
      </c>
      <c r="B2" s="50" t="s">
        <v>25</v>
      </c>
      <c r="C2" s="50"/>
      <c r="D2" s="50"/>
      <c r="E2" s="50"/>
    </row>
    <row r="3" spans="1:7" s="2" customFormat="1" ht="36">
      <c r="A3" s="5" t="s">
        <v>3</v>
      </c>
      <c r="B3" s="50" t="s">
        <v>10</v>
      </c>
      <c r="C3" s="50"/>
      <c r="D3" s="50"/>
      <c r="E3" s="50"/>
    </row>
    <row r="4" spans="1:7" s="2" customFormat="1" ht="118.5" customHeight="1" thickBot="1">
      <c r="A4" s="5" t="s">
        <v>11</v>
      </c>
      <c r="B4" s="50" t="s">
        <v>24</v>
      </c>
      <c r="C4" s="50"/>
      <c r="D4" s="50"/>
      <c r="E4" s="50"/>
    </row>
    <row r="5" spans="1:7" s="3" customFormat="1" ht="37" thickBot="1">
      <c r="A5" s="35" t="s">
        <v>19</v>
      </c>
      <c r="B5" s="33" t="s">
        <v>20</v>
      </c>
      <c r="C5" s="32" t="s">
        <v>0</v>
      </c>
      <c r="D5" s="33" t="s">
        <v>5</v>
      </c>
      <c r="E5" s="33" t="s">
        <v>6</v>
      </c>
      <c r="F5" s="33" t="s">
        <v>30</v>
      </c>
      <c r="G5" s="34" t="s">
        <v>32</v>
      </c>
    </row>
    <row r="6" spans="1:7" s="3" customFormat="1" ht="40.5" customHeight="1">
      <c r="A6" s="28" t="s">
        <v>28</v>
      </c>
      <c r="B6" s="29" t="s">
        <v>31</v>
      </c>
      <c r="C6" s="30">
        <v>1</v>
      </c>
      <c r="D6" s="30" t="s">
        <v>8</v>
      </c>
      <c r="E6" s="30">
        <v>36</v>
      </c>
      <c r="F6" s="31">
        <v>2526</v>
      </c>
      <c r="G6" s="31">
        <f>F6*E6*C6</f>
        <v>90936</v>
      </c>
    </row>
    <row r="7" spans="1:7" s="3" customFormat="1" ht="24" customHeight="1">
      <c r="A7" s="51" t="s">
        <v>22</v>
      </c>
      <c r="B7" s="7" t="s">
        <v>12</v>
      </c>
      <c r="C7" s="4">
        <v>1</v>
      </c>
      <c r="D7" s="4" t="s">
        <v>8</v>
      </c>
      <c r="E7" s="4">
        <v>2</v>
      </c>
      <c r="F7" s="27">
        <v>2350</v>
      </c>
      <c r="G7" s="27">
        <f t="shared" ref="G7:G16" si="0">F7*E7*C7</f>
        <v>4700</v>
      </c>
    </row>
    <row r="8" spans="1:7" s="3" customFormat="1" ht="24" customHeight="1">
      <c r="A8" s="51"/>
      <c r="B8" s="7" t="s">
        <v>13</v>
      </c>
      <c r="C8" s="4">
        <v>1</v>
      </c>
      <c r="D8" s="4" t="s">
        <v>8</v>
      </c>
      <c r="E8" s="4">
        <v>2</v>
      </c>
      <c r="F8" s="27">
        <v>1350</v>
      </c>
      <c r="G8" s="27">
        <f t="shared" si="0"/>
        <v>2700</v>
      </c>
    </row>
    <row r="9" spans="1:7" s="3" customFormat="1" ht="24" customHeight="1">
      <c r="A9" s="51"/>
      <c r="B9" s="7" t="s">
        <v>14</v>
      </c>
      <c r="C9" s="4">
        <v>1</v>
      </c>
      <c r="D9" s="4" t="s">
        <v>8</v>
      </c>
      <c r="E9" s="4">
        <v>2</v>
      </c>
      <c r="F9" s="27">
        <v>1600</v>
      </c>
      <c r="G9" s="27">
        <f t="shared" si="0"/>
        <v>3200</v>
      </c>
    </row>
    <row r="10" spans="1:7" s="3" customFormat="1" ht="24" customHeight="1">
      <c r="A10" s="51"/>
      <c r="B10" s="7" t="s">
        <v>15</v>
      </c>
      <c r="C10" s="4">
        <v>2</v>
      </c>
      <c r="D10" s="4" t="s">
        <v>8</v>
      </c>
      <c r="E10" s="4">
        <v>2</v>
      </c>
      <c r="F10" s="27">
        <v>1580</v>
      </c>
      <c r="G10" s="27">
        <f>F10*E10*C10</f>
        <v>6320</v>
      </c>
    </row>
    <row r="11" spans="1:7" s="3" customFormat="1" ht="24" customHeight="1">
      <c r="A11" s="51"/>
      <c r="B11" s="7" t="s">
        <v>16</v>
      </c>
      <c r="C11" s="4">
        <v>1</v>
      </c>
      <c r="D11" s="4" t="s">
        <v>8</v>
      </c>
      <c r="E11" s="4">
        <v>2</v>
      </c>
      <c r="F11" s="27">
        <v>1950</v>
      </c>
      <c r="G11" s="27">
        <f t="shared" si="0"/>
        <v>3900</v>
      </c>
    </row>
    <row r="12" spans="1:7" s="3" customFormat="1" ht="24" customHeight="1">
      <c r="A12" s="51"/>
      <c r="B12" s="7" t="s">
        <v>21</v>
      </c>
      <c r="C12" s="4">
        <v>1</v>
      </c>
      <c r="D12" s="4" t="s">
        <v>8</v>
      </c>
      <c r="E12" s="4">
        <v>2</v>
      </c>
      <c r="F12" s="27">
        <v>1350</v>
      </c>
      <c r="G12" s="27">
        <f t="shared" si="0"/>
        <v>2700</v>
      </c>
    </row>
    <row r="13" spans="1:7" s="3" customFormat="1" ht="24" customHeight="1">
      <c r="A13" s="51"/>
      <c r="B13" s="7" t="s">
        <v>17</v>
      </c>
      <c r="C13" s="4">
        <v>1</v>
      </c>
      <c r="D13" s="4" t="s">
        <v>8</v>
      </c>
      <c r="E13" s="4">
        <v>2</v>
      </c>
      <c r="F13" s="27">
        <v>1500</v>
      </c>
      <c r="G13" s="27">
        <f t="shared" si="0"/>
        <v>3000</v>
      </c>
    </row>
    <row r="14" spans="1:7" s="3" customFormat="1" ht="24" customHeight="1">
      <c r="A14" s="51"/>
      <c r="B14" s="7" t="s">
        <v>27</v>
      </c>
      <c r="C14" s="4">
        <v>1</v>
      </c>
      <c r="D14" s="4" t="s">
        <v>8</v>
      </c>
      <c r="E14" s="4">
        <v>2</v>
      </c>
      <c r="F14" s="27">
        <v>1700</v>
      </c>
      <c r="G14" s="27">
        <f t="shared" si="0"/>
        <v>3400</v>
      </c>
    </row>
    <row r="15" spans="1:7" s="3" customFormat="1" ht="39" customHeight="1">
      <c r="A15" s="26" t="s">
        <v>9</v>
      </c>
      <c r="B15" s="7" t="s">
        <v>26</v>
      </c>
      <c r="C15" s="4">
        <v>1</v>
      </c>
      <c r="D15" s="4" t="s">
        <v>7</v>
      </c>
      <c r="E15" s="4">
        <v>1</v>
      </c>
      <c r="F15" s="27">
        <f>杂费!F6</f>
        <v>19300</v>
      </c>
      <c r="G15" s="27">
        <f t="shared" si="0"/>
        <v>19300</v>
      </c>
    </row>
    <row r="16" spans="1:7" s="3" customFormat="1" ht="24" customHeight="1">
      <c r="A16" s="44" t="s">
        <v>23</v>
      </c>
      <c r="B16" s="46" t="s">
        <v>29</v>
      </c>
      <c r="C16" s="45">
        <v>2</v>
      </c>
      <c r="D16" s="45" t="s">
        <v>1</v>
      </c>
      <c r="E16" s="45">
        <v>5</v>
      </c>
      <c r="F16" s="42">
        <v>600</v>
      </c>
      <c r="G16" s="42">
        <f t="shared" si="0"/>
        <v>6000</v>
      </c>
    </row>
    <row r="17" spans="1:8" s="3" customFormat="1" ht="24" customHeight="1">
      <c r="A17" s="44"/>
      <c r="B17" s="46"/>
      <c r="C17" s="45"/>
      <c r="D17" s="45"/>
      <c r="E17" s="45"/>
      <c r="F17" s="42"/>
      <c r="G17" s="42"/>
    </row>
    <row r="18" spans="1:8" s="3" customFormat="1" ht="24" customHeight="1">
      <c r="A18" s="37" t="s">
        <v>66</v>
      </c>
      <c r="B18" s="39"/>
      <c r="C18" s="38">
        <v>1</v>
      </c>
      <c r="D18" s="38" t="s">
        <v>67</v>
      </c>
      <c r="E18" s="38">
        <v>1</v>
      </c>
      <c r="F18" s="27">
        <f>执行费!F5</f>
        <v>22312.666666666668</v>
      </c>
      <c r="G18" s="27">
        <f>F18*C18</f>
        <v>22312.666666666668</v>
      </c>
    </row>
    <row r="19" spans="1:8" ht="20" customHeight="1">
      <c r="A19" s="43" t="s">
        <v>57</v>
      </c>
      <c r="B19" s="43"/>
      <c r="C19" s="43"/>
      <c r="D19" s="43"/>
      <c r="E19" s="43"/>
      <c r="F19" s="43"/>
      <c r="G19" s="36">
        <f>SUM(G6:G18)</f>
        <v>168468.66666666666</v>
      </c>
    </row>
    <row r="20" spans="1:8" ht="20" customHeight="1">
      <c r="A20" s="47" t="s">
        <v>64</v>
      </c>
      <c r="B20" s="48"/>
      <c r="C20" s="48"/>
      <c r="D20" s="48"/>
      <c r="E20" s="48"/>
      <c r="F20" s="49"/>
      <c r="G20" s="36">
        <f>G19*0.1</f>
        <v>16846.866666666665</v>
      </c>
    </row>
    <row r="21" spans="1:8" ht="20" customHeight="1">
      <c r="A21" s="47" t="s">
        <v>69</v>
      </c>
      <c r="B21" s="48"/>
      <c r="C21" s="48"/>
      <c r="D21" s="48"/>
      <c r="E21" s="48"/>
      <c r="F21" s="49"/>
      <c r="G21" s="36">
        <f>G20+G19</f>
        <v>185315.53333333333</v>
      </c>
    </row>
    <row r="22" spans="1:8" ht="20" customHeight="1">
      <c r="A22" s="43" t="s">
        <v>63</v>
      </c>
      <c r="B22" s="43"/>
      <c r="C22" s="43"/>
      <c r="D22" s="43"/>
      <c r="E22" s="43"/>
      <c r="F22" s="43"/>
      <c r="G22" s="36">
        <f>(G19+G20)*0.06</f>
        <v>11118.931999999999</v>
      </c>
      <c r="H22" s="8"/>
    </row>
    <row r="23" spans="1:8" ht="20" customHeight="1">
      <c r="A23" s="43" t="s">
        <v>65</v>
      </c>
      <c r="B23" s="43"/>
      <c r="C23" s="43"/>
      <c r="D23" s="43"/>
      <c r="E23" s="43"/>
      <c r="F23" s="43"/>
      <c r="G23" s="36">
        <f>G19+G20+G22</f>
        <v>196434.46533333333</v>
      </c>
      <c r="H23" s="8"/>
    </row>
    <row r="24" spans="1:8" ht="20" customHeight="1">
      <c r="A24" s="54" t="s">
        <v>70</v>
      </c>
      <c r="B24" s="54"/>
      <c r="C24" s="54"/>
      <c r="D24" s="54"/>
      <c r="E24" s="54"/>
      <c r="F24" s="54"/>
      <c r="G24" s="55">
        <v>180000</v>
      </c>
      <c r="H24" s="8"/>
    </row>
    <row r="25" spans="1:8" ht="20" customHeight="1">
      <c r="G25" s="41"/>
    </row>
    <row r="26" spans="1:8">
      <c r="H26" s="8"/>
    </row>
  </sheetData>
  <mergeCells count="18">
    <mergeCell ref="A24:F24"/>
    <mergeCell ref="B1:E1"/>
    <mergeCell ref="B2:E2"/>
    <mergeCell ref="B3:E3"/>
    <mergeCell ref="B4:E4"/>
    <mergeCell ref="A7:A14"/>
    <mergeCell ref="F16:F17"/>
    <mergeCell ref="G16:G17"/>
    <mergeCell ref="A19:F19"/>
    <mergeCell ref="A22:F22"/>
    <mergeCell ref="A23:F23"/>
    <mergeCell ref="A16:A17"/>
    <mergeCell ref="C16:C17"/>
    <mergeCell ref="D16:D17"/>
    <mergeCell ref="E16:E17"/>
    <mergeCell ref="B16:B17"/>
    <mergeCell ref="A20:F20"/>
    <mergeCell ref="A21:F21"/>
  </mergeCells>
  <phoneticPr fontId="2" type="noConversion"/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7431-C95E-0B46-8EA9-41A8EC1F58CF}">
  <dimension ref="A3:H11"/>
  <sheetViews>
    <sheetView workbookViewId="0">
      <selection activeCell="H7" sqref="H7"/>
    </sheetView>
  </sheetViews>
  <sheetFormatPr baseColWidth="10" defaultRowHeight="20" customHeight="1"/>
  <cols>
    <col min="1" max="2" width="10.83203125" style="10"/>
    <col min="3" max="6" width="15.83203125" style="10" customWidth="1"/>
    <col min="7" max="16384" width="10.83203125" style="10"/>
  </cols>
  <sheetData>
    <row r="3" spans="1:8" ht="20" customHeight="1">
      <c r="A3" s="52"/>
      <c r="B3" s="52"/>
      <c r="C3" s="12" t="s">
        <v>33</v>
      </c>
      <c r="D3" s="12" t="s">
        <v>34</v>
      </c>
      <c r="E3" s="12" t="s">
        <v>10</v>
      </c>
      <c r="F3" s="15" t="s">
        <v>44</v>
      </c>
    </row>
    <row r="4" spans="1:8" ht="20" customHeight="1">
      <c r="A4" s="11">
        <v>1</v>
      </c>
      <c r="B4" s="12" t="s">
        <v>35</v>
      </c>
      <c r="C4" s="13">
        <v>4190</v>
      </c>
      <c r="D4" s="13">
        <v>4440</v>
      </c>
      <c r="E4" s="13">
        <v>2550</v>
      </c>
      <c r="F4" s="13">
        <f>(C4+D4+E4)/3</f>
        <v>3726.6666666666665</v>
      </c>
      <c r="G4" s="40"/>
    </row>
    <row r="5" spans="1:8" ht="20" customHeight="1">
      <c r="A5" s="11">
        <v>2</v>
      </c>
      <c r="B5" s="12" t="s">
        <v>36</v>
      </c>
      <c r="C5" s="13">
        <v>2070</v>
      </c>
      <c r="D5" s="13">
        <v>1770</v>
      </c>
      <c r="E5" s="13">
        <v>1298</v>
      </c>
      <c r="F5" s="13">
        <f>(C5+D5+E5)/3</f>
        <v>1712.6666666666667</v>
      </c>
      <c r="G5" s="40"/>
    </row>
    <row r="6" spans="1:8" ht="20" customHeight="1">
      <c r="A6" s="11">
        <v>3</v>
      </c>
      <c r="B6" s="12" t="s">
        <v>37</v>
      </c>
      <c r="C6" s="13">
        <v>2210</v>
      </c>
      <c r="D6" s="13">
        <v>2920</v>
      </c>
      <c r="E6" s="14"/>
      <c r="F6" s="13">
        <f>(C6+D6)/2</f>
        <v>2565</v>
      </c>
      <c r="G6" s="40"/>
    </row>
    <row r="7" spans="1:8" ht="20" customHeight="1">
      <c r="A7" s="11">
        <v>4</v>
      </c>
      <c r="B7" s="12" t="s">
        <v>38</v>
      </c>
      <c r="C7" s="13">
        <v>2320</v>
      </c>
      <c r="D7" s="13">
        <v>3160</v>
      </c>
      <c r="E7" s="13">
        <v>1910</v>
      </c>
      <c r="F7" s="13">
        <f>(C7+D7+E7)/3</f>
        <v>2463.3333333333335</v>
      </c>
      <c r="G7" s="40">
        <f t="shared" ref="G7" si="0">F7*0.8</f>
        <v>1970.666666666667</v>
      </c>
      <c r="H7" s="10">
        <f>9280*0.5</f>
        <v>4640</v>
      </c>
    </row>
    <row r="8" spans="1:8" ht="20" customHeight="1">
      <c r="A8" s="11">
        <v>5</v>
      </c>
      <c r="B8" s="12" t="s">
        <v>39</v>
      </c>
      <c r="C8" s="13">
        <v>2300</v>
      </c>
      <c r="D8" s="13">
        <v>2640</v>
      </c>
      <c r="E8" s="16"/>
      <c r="F8" s="13">
        <f>(C8+D8)/2</f>
        <v>2470</v>
      </c>
      <c r="G8" s="40"/>
    </row>
    <row r="9" spans="1:8" ht="20" customHeight="1">
      <c r="A9" s="11">
        <v>6</v>
      </c>
      <c r="B9" s="12" t="s">
        <v>40</v>
      </c>
      <c r="C9" s="13">
        <v>1900</v>
      </c>
      <c r="D9" s="13">
        <v>2230</v>
      </c>
      <c r="E9" s="16"/>
      <c r="F9" s="13">
        <f>(C9+D9)/2</f>
        <v>2065</v>
      </c>
      <c r="G9" s="40"/>
    </row>
    <row r="10" spans="1:8" ht="20" customHeight="1">
      <c r="A10" s="11">
        <v>7</v>
      </c>
      <c r="B10" s="12" t="s">
        <v>41</v>
      </c>
      <c r="C10" s="13">
        <v>2130</v>
      </c>
      <c r="D10" s="13">
        <v>2360</v>
      </c>
      <c r="E10" s="16"/>
      <c r="F10" s="13">
        <f>(C10+D10)/2</f>
        <v>2245</v>
      </c>
      <c r="G10" s="40"/>
    </row>
    <row r="11" spans="1:8" ht="20" customHeight="1">
      <c r="A11" s="11">
        <v>8</v>
      </c>
      <c r="B11" s="12" t="s">
        <v>42</v>
      </c>
      <c r="C11" s="13">
        <f>C6+82.5</f>
        <v>2292.5</v>
      </c>
      <c r="D11" s="13">
        <f>D6+82.5</f>
        <v>3002.5</v>
      </c>
      <c r="E11" s="16"/>
      <c r="F11" s="13">
        <f>(C11+D11)/2</f>
        <v>2647.5</v>
      </c>
      <c r="G11" s="40"/>
    </row>
  </sheetData>
  <mergeCells count="1">
    <mergeCell ref="A3:B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C55F-4648-D94C-8D1C-47D446AD3FA7}">
  <dimension ref="A1:F6"/>
  <sheetViews>
    <sheetView workbookViewId="0">
      <selection activeCell="B1" sqref="B1:F1"/>
    </sheetView>
  </sheetViews>
  <sheetFormatPr baseColWidth="10" defaultRowHeight="20" customHeight="1"/>
  <cols>
    <col min="1" max="1" width="6.83203125" customWidth="1"/>
    <col min="2" max="2" width="12.83203125" customWidth="1"/>
    <col min="3" max="3" width="40.83203125" customWidth="1"/>
    <col min="4" max="4" width="12.83203125" customWidth="1"/>
    <col min="5" max="5" width="8.83203125" customWidth="1"/>
    <col min="6" max="6" width="15.83203125" customWidth="1"/>
  </cols>
  <sheetData>
    <row r="1" spans="1:6" ht="20" customHeight="1">
      <c r="A1" s="17" t="s">
        <v>43</v>
      </c>
      <c r="B1" s="17" t="s">
        <v>51</v>
      </c>
      <c r="C1" s="17" t="s">
        <v>50</v>
      </c>
      <c r="D1" s="17" t="s">
        <v>46</v>
      </c>
      <c r="E1" s="17" t="s">
        <v>47</v>
      </c>
      <c r="F1" s="17" t="s">
        <v>48</v>
      </c>
    </row>
    <row r="2" spans="1:6" ht="20" customHeight="1">
      <c r="A2" s="18">
        <v>1</v>
      </c>
      <c r="B2" s="19" t="s">
        <v>45</v>
      </c>
      <c r="C2" s="20"/>
      <c r="D2" s="13">
        <v>800</v>
      </c>
      <c r="E2" s="18">
        <v>1</v>
      </c>
      <c r="F2" s="13">
        <f>D2*E2</f>
        <v>800</v>
      </c>
    </row>
    <row r="3" spans="1:6" ht="20" customHeight="1">
      <c r="A3" s="18">
        <v>2</v>
      </c>
      <c r="B3" s="21" t="s">
        <v>49</v>
      </c>
      <c r="C3" s="22" t="s">
        <v>52</v>
      </c>
      <c r="D3" s="13">
        <v>1000</v>
      </c>
      <c r="E3" s="18">
        <v>9</v>
      </c>
      <c r="F3" s="13">
        <f>D3*E3</f>
        <v>9000</v>
      </c>
    </row>
    <row r="4" spans="1:6" ht="20" customHeight="1">
      <c r="A4" s="18">
        <v>3</v>
      </c>
      <c r="B4" s="19" t="s">
        <v>53</v>
      </c>
      <c r="C4" s="22" t="s">
        <v>54</v>
      </c>
      <c r="D4" s="13">
        <v>500</v>
      </c>
      <c r="E4" s="18">
        <v>9</v>
      </c>
      <c r="F4" s="13">
        <f t="shared" ref="F4:F5" si="0">D4*E4</f>
        <v>4500</v>
      </c>
    </row>
    <row r="5" spans="1:6" ht="20" customHeight="1">
      <c r="A5" s="18">
        <v>4</v>
      </c>
      <c r="B5" s="21" t="s">
        <v>56</v>
      </c>
      <c r="C5" s="22" t="s">
        <v>55</v>
      </c>
      <c r="D5" s="13">
        <v>5000</v>
      </c>
      <c r="E5" s="18">
        <v>1</v>
      </c>
      <c r="F5" s="13">
        <f t="shared" si="0"/>
        <v>5000</v>
      </c>
    </row>
    <row r="6" spans="1:6" ht="20" customHeight="1">
      <c r="A6" s="53" t="s">
        <v>57</v>
      </c>
      <c r="B6" s="53"/>
      <c r="C6" s="53"/>
      <c r="D6" s="53"/>
      <c r="E6" s="53"/>
      <c r="F6" s="23">
        <f>SUM(F2:F5)</f>
        <v>19300</v>
      </c>
    </row>
  </sheetData>
  <mergeCells count="1">
    <mergeCell ref="A6:E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9872-4F81-554B-A833-EA66469C6466}">
  <dimension ref="A1:F5"/>
  <sheetViews>
    <sheetView workbookViewId="0">
      <selection activeCell="D3" sqref="D3"/>
    </sheetView>
  </sheetViews>
  <sheetFormatPr baseColWidth="10" defaultRowHeight="20" customHeight="1"/>
  <cols>
    <col min="1" max="2" width="10.83203125" style="9"/>
    <col min="3" max="3" width="40.83203125" style="9" customWidth="1"/>
    <col min="4" max="4" width="12.83203125" style="9" customWidth="1"/>
    <col min="5" max="5" width="6.83203125" style="9" customWidth="1"/>
    <col min="6" max="6" width="15.83203125" style="9" customWidth="1"/>
    <col min="7" max="16384" width="10.83203125" style="9"/>
  </cols>
  <sheetData>
    <row r="1" spans="1:6" ht="20" customHeight="1">
      <c r="A1" s="17" t="s">
        <v>43</v>
      </c>
      <c r="B1" s="17" t="s">
        <v>51</v>
      </c>
      <c r="C1" s="17" t="s">
        <v>50</v>
      </c>
      <c r="D1" s="17" t="s">
        <v>46</v>
      </c>
      <c r="E1" s="17" t="s">
        <v>47</v>
      </c>
      <c r="F1" s="17" t="s">
        <v>48</v>
      </c>
    </row>
    <row r="2" spans="1:6" ht="20" customHeight="1">
      <c r="A2" s="18">
        <v>1</v>
      </c>
      <c r="B2" s="24" t="s">
        <v>59</v>
      </c>
      <c r="C2" s="25" t="s">
        <v>60</v>
      </c>
      <c r="D2" s="13">
        <f>机票!G7</f>
        <v>1970.666666666667</v>
      </c>
      <c r="E2" s="18">
        <v>4</v>
      </c>
      <c r="F2" s="13">
        <f>D2*E2</f>
        <v>7882.6666666666679</v>
      </c>
    </row>
    <row r="3" spans="1:6" ht="20" customHeight="1">
      <c r="A3" s="18">
        <v>2</v>
      </c>
      <c r="B3" s="24" t="s">
        <v>68</v>
      </c>
      <c r="C3" s="25" t="s">
        <v>62</v>
      </c>
      <c r="D3" s="13">
        <v>300</v>
      </c>
      <c r="E3" s="18">
        <v>6</v>
      </c>
      <c r="F3" s="13">
        <f t="shared" ref="F3:F4" si="0">D3*E3</f>
        <v>1800</v>
      </c>
    </row>
    <row r="4" spans="1:6" ht="20" customHeight="1">
      <c r="A4" s="18">
        <v>3</v>
      </c>
      <c r="B4" s="24" t="s">
        <v>58</v>
      </c>
      <c r="C4" s="25" t="s">
        <v>61</v>
      </c>
      <c r="D4" s="13">
        <v>2526</v>
      </c>
      <c r="E4" s="18">
        <v>5</v>
      </c>
      <c r="F4" s="13">
        <f t="shared" si="0"/>
        <v>12630</v>
      </c>
    </row>
    <row r="5" spans="1:6" ht="20" customHeight="1">
      <c r="A5" s="53" t="s">
        <v>57</v>
      </c>
      <c r="B5" s="53"/>
      <c r="C5" s="53"/>
      <c r="D5" s="53"/>
      <c r="E5" s="53"/>
      <c r="F5" s="23">
        <f>SUM(F2:F4)</f>
        <v>22312.666666666668</v>
      </c>
    </row>
  </sheetData>
  <mergeCells count="1">
    <mergeCell ref="A5:E5"/>
  </mergeCells>
  <phoneticPr fontId="2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报价</vt:lpstr>
      <vt:lpstr>机票</vt:lpstr>
      <vt:lpstr>杂费</vt:lpstr>
      <vt:lpstr>执行费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Shawn Liu</cp:lastModifiedBy>
  <cp:lastPrinted>2023-03-03T02:45:56Z</cp:lastPrinted>
  <dcterms:created xsi:type="dcterms:W3CDTF">2015-08-03T08:06:53Z</dcterms:created>
  <dcterms:modified xsi:type="dcterms:W3CDTF">2023-03-14T02:41:49Z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