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mice\Desktop\快手反诈项目结算\"/>
    </mc:Choice>
  </mc:AlternateContent>
  <xr:revisionPtr revIDLastSave="0" documentId="13_ncr:1_{EE20BF05-2825-41BB-BE80-75951A3BCFDE}" xr6:coauthVersionLast="47" xr6:coauthVersionMax="47" xr10:uidLastSave="{00000000-0000-0000-0000-000000000000}"/>
  <bookViews>
    <workbookView xWindow="-110" yWindow="-110" windowWidth="22620" windowHeight="13500" activeTab="1" xr2:uid="{00000000-000D-0000-FFFF-FFFF00000000}"/>
  </bookViews>
  <sheets>
    <sheet name="协会酒店酒店" sheetId="22" r:id="rId1"/>
    <sheet name="昆明温德姆酒店 完整版本结算单" sheetId="21" r:id="rId2"/>
    <sheet name="10w组" sheetId="26" r:id="rId3"/>
    <sheet name="蒋苗组" sheetId="2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1" l="1"/>
  <c r="H35" i="21"/>
  <c r="J35" i="21" s="1"/>
  <c r="I5" i="26"/>
  <c r="H5" i="26"/>
  <c r="J5" i="26" l="1"/>
  <c r="I37" i="28" l="1"/>
  <c r="H37" i="28"/>
  <c r="J37" i="28" s="1"/>
  <c r="I36" i="28"/>
  <c r="H36" i="28"/>
  <c r="I35" i="28"/>
  <c r="H35" i="28"/>
  <c r="J35" i="28" s="1"/>
  <c r="I34" i="28"/>
  <c r="H34" i="28"/>
  <c r="J34" i="28" s="1"/>
  <c r="I33" i="28"/>
  <c r="H33" i="28"/>
  <c r="J33" i="28" s="1"/>
  <c r="I32" i="28"/>
  <c r="H32" i="28"/>
  <c r="J32" i="28" s="1"/>
  <c r="I31" i="28"/>
  <c r="H31" i="28"/>
  <c r="J31" i="28" s="1"/>
  <c r="I30" i="28"/>
  <c r="H30" i="28"/>
  <c r="J30" i="28" s="1"/>
  <c r="I29" i="28"/>
  <c r="H29" i="28"/>
  <c r="J29" i="28" s="1"/>
  <c r="I28" i="28"/>
  <c r="H28" i="28"/>
  <c r="J28" i="28" s="1"/>
  <c r="H27" i="28"/>
  <c r="J27" i="28" s="1"/>
  <c r="H26" i="28"/>
  <c r="J26" i="28" s="1"/>
  <c r="H25" i="28"/>
  <c r="J25" i="28" s="1"/>
  <c r="H24" i="28"/>
  <c r="J24" i="28" s="1"/>
  <c r="H23" i="28"/>
  <c r="J23" i="28" s="1"/>
  <c r="H22" i="28"/>
  <c r="J22" i="28" s="1"/>
  <c r="I21" i="28"/>
  <c r="H21" i="28"/>
  <c r="I20" i="28"/>
  <c r="H20" i="28"/>
  <c r="J20" i="28" s="1"/>
  <c r="I19" i="28"/>
  <c r="H19" i="28"/>
  <c r="J19" i="28" s="1"/>
  <c r="I18" i="28"/>
  <c r="H18" i="28"/>
  <c r="J18" i="28" s="1"/>
  <c r="I17" i="28"/>
  <c r="H17" i="28"/>
  <c r="J17" i="28" s="1"/>
  <c r="I16" i="28"/>
  <c r="H16" i="28"/>
  <c r="J16" i="28" s="1"/>
  <c r="I15" i="28"/>
  <c r="H15" i="28"/>
  <c r="J15" i="28" s="1"/>
  <c r="I14" i="28"/>
  <c r="H14" i="28"/>
  <c r="I13" i="28"/>
  <c r="H13" i="28"/>
  <c r="J13" i="28" s="1"/>
  <c r="I12" i="28"/>
  <c r="H12" i="28"/>
  <c r="J12" i="28" s="1"/>
  <c r="I11" i="28"/>
  <c r="H11" i="28"/>
  <c r="J11" i="28" s="1"/>
  <c r="I10" i="28"/>
  <c r="H10" i="28"/>
  <c r="I9" i="28"/>
  <c r="H9" i="28"/>
  <c r="J9" i="28" s="1"/>
  <c r="I8" i="28"/>
  <c r="H8" i="28"/>
  <c r="J8" i="28" s="1"/>
  <c r="I7" i="28"/>
  <c r="H7" i="28"/>
  <c r="J7" i="28" s="1"/>
  <c r="I6" i="28"/>
  <c r="H6" i="28"/>
  <c r="I5" i="28"/>
  <c r="H5" i="28"/>
  <c r="J5" i="28" s="1"/>
  <c r="I4" i="28"/>
  <c r="H4" i="28"/>
  <c r="J4" i="28" s="1"/>
  <c r="I3" i="28"/>
  <c r="H3" i="28"/>
  <c r="J3" i="28" s="1"/>
  <c r="H4" i="26"/>
  <c r="J4" i="26" s="1"/>
  <c r="I3" i="26"/>
  <c r="I6" i="26" s="1"/>
  <c r="I9" i="26" s="1"/>
  <c r="H3" i="26"/>
  <c r="I38" i="28" l="1"/>
  <c r="I41" i="28" s="1"/>
  <c r="J10" i="28"/>
  <c r="J36" i="28"/>
  <c r="J6" i="28"/>
  <c r="J14" i="28"/>
  <c r="J21" i="28"/>
  <c r="J38" i="28"/>
  <c r="H38" i="28"/>
  <c r="J3" i="26"/>
  <c r="H6" i="26"/>
  <c r="H7" i="26" s="1"/>
  <c r="J7" i="26" s="1"/>
  <c r="H36" i="21"/>
  <c r="H32" i="21"/>
  <c r="H31" i="21"/>
  <c r="I13" i="21"/>
  <c r="H13" i="21"/>
  <c r="J13" i="21"/>
  <c r="I12" i="21"/>
  <c r="H12" i="21"/>
  <c r="J12" i="21"/>
  <c r="I36" i="21"/>
  <c r="H28" i="21"/>
  <c r="J28" i="21"/>
  <c r="I16" i="21"/>
  <c r="H16" i="21"/>
  <c r="J16" i="21" s="1"/>
  <c r="I23" i="21"/>
  <c r="J23" i="21" s="1"/>
  <c r="H29" i="21"/>
  <c r="J29" i="21" s="1"/>
  <c r="I10" i="21"/>
  <c r="H10" i="21"/>
  <c r="J10" i="21"/>
  <c r="I8" i="22"/>
  <c r="H8" i="22"/>
  <c r="J8" i="22"/>
  <c r="I7" i="22"/>
  <c r="H7" i="22"/>
  <c r="J7" i="22"/>
  <c r="I6" i="22"/>
  <c r="H6" i="22"/>
  <c r="I9" i="22"/>
  <c r="H9" i="22"/>
  <c r="I5" i="22"/>
  <c r="H5" i="22"/>
  <c r="I4" i="22"/>
  <c r="H4" i="22"/>
  <c r="I3" i="22"/>
  <c r="H3" i="22"/>
  <c r="H27" i="21"/>
  <c r="J27" i="21" s="1"/>
  <c r="I32" i="21"/>
  <c r="H24" i="21"/>
  <c r="J24" i="21" s="1"/>
  <c r="I21" i="21"/>
  <c r="H21" i="21"/>
  <c r="I20" i="21"/>
  <c r="H20" i="21"/>
  <c r="I19" i="21"/>
  <c r="H19" i="21"/>
  <c r="J19" i="21" s="1"/>
  <c r="I37" i="21"/>
  <c r="H37" i="21"/>
  <c r="J37" i="21" s="1"/>
  <c r="H26" i="21"/>
  <c r="J26" i="21"/>
  <c r="I18" i="21"/>
  <c r="H18" i="21"/>
  <c r="J18" i="21" s="1"/>
  <c r="J6" i="22"/>
  <c r="J9" i="22"/>
  <c r="J4" i="22"/>
  <c r="J3" i="22"/>
  <c r="J5" i="22"/>
  <c r="I10" i="22"/>
  <c r="I13" i="22"/>
  <c r="J10" i="22"/>
  <c r="H10" i="22"/>
  <c r="H33" i="21"/>
  <c r="I33" i="21"/>
  <c r="I34" i="21"/>
  <c r="H34" i="21"/>
  <c r="I14" i="21"/>
  <c r="H14" i="21"/>
  <c r="H13" i="22"/>
  <c r="J13" i="22"/>
  <c r="H38" i="21"/>
  <c r="I40" i="21"/>
  <c r="H40" i="21"/>
  <c r="J40" i="21" s="1"/>
  <c r="I39" i="21"/>
  <c r="H39" i="21"/>
  <c r="J39" i="21" s="1"/>
  <c r="I38" i="21"/>
  <c r="I31" i="21"/>
  <c r="H30" i="21"/>
  <c r="H25" i="21"/>
  <c r="J25" i="21" s="1"/>
  <c r="H23" i="21"/>
  <c r="I22" i="21"/>
  <c r="H22" i="21"/>
  <c r="I17" i="21"/>
  <c r="H17" i="21"/>
  <c r="J17" i="21" s="1"/>
  <c r="I15" i="21"/>
  <c r="H15" i="21"/>
  <c r="I11" i="21"/>
  <c r="H11" i="21"/>
  <c r="I9" i="21"/>
  <c r="H9" i="21"/>
  <c r="I8" i="21"/>
  <c r="H8" i="21"/>
  <c r="J8" i="21" s="1"/>
  <c r="I7" i="21"/>
  <c r="H7" i="21"/>
  <c r="J7" i="21" s="1"/>
  <c r="I6" i="21"/>
  <c r="H6" i="21"/>
  <c r="J6" i="21" s="1"/>
  <c r="I5" i="21"/>
  <c r="H5" i="21"/>
  <c r="I4" i="21"/>
  <c r="H4" i="21"/>
  <c r="J4" i="21" s="1"/>
  <c r="I3" i="21"/>
  <c r="H3" i="21"/>
  <c r="J3" i="21" s="1"/>
  <c r="J20" i="21" l="1"/>
  <c r="J32" i="21"/>
  <c r="J34" i="21"/>
  <c r="J14" i="21"/>
  <c r="J11" i="21"/>
  <c r="J6" i="26"/>
  <c r="J8" i="26" s="1"/>
  <c r="J9" i="26" s="1"/>
  <c r="H39" i="28"/>
  <c r="J39" i="28" s="1"/>
  <c r="J40" i="28"/>
  <c r="J41" i="28" s="1"/>
  <c r="H8" i="26"/>
  <c r="H9" i="26" s="1"/>
  <c r="J22" i="21"/>
  <c r="J31" i="21"/>
  <c r="J5" i="21"/>
  <c r="J38" i="21"/>
  <c r="J36" i="21"/>
  <c r="J33" i="21"/>
  <c r="J9" i="21"/>
  <c r="J15" i="21"/>
  <c r="J21" i="21"/>
  <c r="I41" i="21"/>
  <c r="I44" i="21" s="1"/>
  <c r="H41" i="21"/>
  <c r="H42" i="21" s="1"/>
  <c r="J42" i="21" s="1"/>
  <c r="J30" i="21"/>
  <c r="H40" i="28" l="1"/>
  <c r="H41" i="28"/>
  <c r="J41" i="21"/>
  <c r="H43" i="21"/>
  <c r="J43" i="21"/>
  <c r="J44" i="21" s="1"/>
  <c r="H44" i="21"/>
</calcChain>
</file>

<file path=xl/sharedStrings.xml><?xml version="1.0" encoding="utf-8"?>
<sst xmlns="http://schemas.openxmlformats.org/spreadsheetml/2006/main" count="325" uniqueCount="116">
  <si>
    <t>快手&amp;CCSA昆明会议</t>
  </si>
  <si>
    <t>项目</t>
  </si>
  <si>
    <t>内容</t>
  </si>
  <si>
    <t>报价单价</t>
  </si>
  <si>
    <t>协会标准</t>
  </si>
  <si>
    <t>单位</t>
  </si>
  <si>
    <t>数量</t>
  </si>
  <si>
    <t>天数/使用次数</t>
  </si>
  <si>
    <t>小计</t>
  </si>
  <si>
    <t>协会费用</t>
  </si>
  <si>
    <t>快手费用</t>
  </si>
  <si>
    <t>备注</t>
  </si>
  <si>
    <t>房间</t>
  </si>
  <si>
    <t>大床</t>
  </si>
  <si>
    <t>元/间夜</t>
  </si>
  <si>
    <t>会议</t>
  </si>
  <si>
    <t>温德姆厅1-2</t>
  </si>
  <si>
    <t>元/天</t>
  </si>
  <si>
    <t>6F 温德姆2/3厅  600㎡，26.1m*24.5m*7.4（LED 8m*高5m 分辨率16:9）</t>
  </si>
  <si>
    <t>温德姆3号厅</t>
  </si>
  <si>
    <t>温德姆3厅 100人双U  长26米，宽13米，高7.4米</t>
  </si>
  <si>
    <t>餐饮</t>
  </si>
  <si>
    <t>6号酒店自助晚餐</t>
  </si>
  <si>
    <t>元/人</t>
  </si>
  <si>
    <t>7号酒店自助午餐</t>
  </si>
  <si>
    <t>7号酒店自助晚餐</t>
  </si>
  <si>
    <t>8号酒店自助午餐</t>
  </si>
  <si>
    <t>8号酒店自助晚餐</t>
  </si>
  <si>
    <t>其他</t>
  </si>
  <si>
    <t>签到背板</t>
  </si>
  <si>
    <t>温德姆厅2-3会议签到背板，刀刮布行架。预估5m*3m，以实际场地尺寸测量为准</t>
  </si>
  <si>
    <t>元/套</t>
  </si>
  <si>
    <t>元/个</t>
  </si>
  <si>
    <t>PVC正反彩印+胸卡绳（纯色无印字）</t>
  </si>
  <si>
    <t>活动视频制作</t>
  </si>
  <si>
    <t>pcs</t>
  </si>
  <si>
    <t>标准发布形式第三方公司制作</t>
  </si>
  <si>
    <t>A4塑料防水袋(加厚)</t>
  </si>
  <si>
    <t>笔记本</t>
  </si>
  <si>
    <t>得力笔记本B5大小（40页)，预估，据实结算</t>
  </si>
  <si>
    <t>签字笔</t>
  </si>
  <si>
    <t>得力黑色水笔（0.5mm），预估，据实结算</t>
  </si>
  <si>
    <t>活动现场执行人员</t>
  </si>
  <si>
    <t>餐补</t>
  </si>
  <si>
    <t>交通补助</t>
  </si>
  <si>
    <t>6%服务费</t>
  </si>
  <si>
    <t>6%增值税金</t>
  </si>
  <si>
    <t>合计：</t>
  </si>
  <si>
    <t>元/人</t>
    <phoneticPr fontId="12" type="noConversion"/>
  </si>
  <si>
    <t>1月5日-8日，3人4天，据实结算</t>
    <phoneticPr fontId="12" type="noConversion"/>
  </si>
  <si>
    <t>包车(活动期间接送，例如:往返会场及酒店等场景)</t>
    <phoneticPr fontId="12" type="noConversion"/>
  </si>
  <si>
    <t>车*天</t>
    <phoneticPr fontId="12" type="noConversion"/>
  </si>
  <si>
    <t>摄影师</t>
    <phoneticPr fontId="12" type="noConversion"/>
  </si>
  <si>
    <t>摄像师</t>
    <phoneticPr fontId="12" type="noConversion"/>
  </si>
  <si>
    <t>代表证1</t>
    <phoneticPr fontId="12" type="noConversion"/>
  </si>
  <si>
    <t>代表证2</t>
    <phoneticPr fontId="12" type="noConversion"/>
  </si>
  <si>
    <t>伴手礼布袋2</t>
    <phoneticPr fontId="12" type="noConversion"/>
  </si>
  <si>
    <t>伴手礼布袋1</t>
    <phoneticPr fontId="12" type="noConversion"/>
  </si>
  <si>
    <t>快递费</t>
    <phoneticPr fontId="12" type="noConversion"/>
  </si>
  <si>
    <t>参会指南</t>
    <phoneticPr fontId="12" type="noConversion"/>
  </si>
  <si>
    <t>餐券</t>
    <phoneticPr fontId="12" type="noConversion"/>
  </si>
  <si>
    <t>贴纸</t>
    <phoneticPr fontId="12" type="noConversion"/>
  </si>
  <si>
    <t>10.5*5.7cm</t>
    <phoneticPr fontId="12" type="noConversion"/>
  </si>
  <si>
    <t>6-8号现场打印费</t>
    <phoneticPr fontId="12" type="noConversion"/>
  </si>
  <si>
    <t>地毯</t>
    <phoneticPr fontId="12" type="noConversion"/>
  </si>
  <si>
    <t>7号1天尺寸:9.6x3.6宽</t>
    <phoneticPr fontId="12" type="noConversion"/>
  </si>
  <si>
    <t>元/平米</t>
    <phoneticPr fontId="12" type="noConversion"/>
  </si>
  <si>
    <t>地毯工人</t>
    <phoneticPr fontId="12" type="noConversion"/>
  </si>
  <si>
    <t>6号地毯施工工人</t>
    <phoneticPr fontId="12" type="noConversion"/>
  </si>
  <si>
    <t>翻页笔</t>
    <phoneticPr fontId="12" type="noConversion"/>
  </si>
  <si>
    <t>元/套</t>
    <phoneticPr fontId="12" type="noConversion"/>
  </si>
  <si>
    <t>6%增值税金</t>
    <phoneticPr fontId="12" type="noConversion"/>
  </si>
  <si>
    <t>数量</t>
    <phoneticPr fontId="12" type="noConversion"/>
  </si>
  <si>
    <t>7号酒店自助午餐（酒店保底人数80人，实际用餐人数68）</t>
    <phoneticPr fontId="12" type="noConversion"/>
  </si>
  <si>
    <t>7号酒店自助午餐（实际</t>
    <phoneticPr fontId="12" type="noConversion"/>
  </si>
  <si>
    <t>7号酒店自助晚餐（实际</t>
    <phoneticPr fontId="12" type="noConversion"/>
  </si>
  <si>
    <t>7号酒店自助晚餐酒店（保底人数60人，实际用餐人数30）</t>
    <phoneticPr fontId="12" type="noConversion"/>
  </si>
  <si>
    <t>8号酒店自助午餐</t>
    <phoneticPr fontId="12" type="noConversion"/>
  </si>
  <si>
    <t>8号酒店自助午餐（保底人数40，实际用餐人数55，超15）</t>
    <phoneticPr fontId="12" type="noConversion"/>
  </si>
  <si>
    <t>6号酒店自助晚餐（实际40人用餐</t>
    <phoneticPr fontId="12" type="noConversion"/>
  </si>
  <si>
    <t>酒店茶歇</t>
    <phoneticPr fontId="12" type="noConversion"/>
  </si>
  <si>
    <t>会议期间酒店茶歇零食，7号90份，8号60份</t>
    <phoneticPr fontId="12" type="noConversion"/>
  </si>
  <si>
    <t>温德姆厅1-2</t>
    <phoneticPr fontId="12" type="noConversion"/>
  </si>
  <si>
    <t>6F 温德姆2/3厅  600㎡，26.1m*24.5m*7.4（LED 8m*高5m 分辨率16:9）</t>
    <phoneticPr fontId="12" type="noConversion"/>
  </si>
  <si>
    <t>温德姆3厅 100人双U  长26米，宽13米，高7.4米</t>
    <phoneticPr fontId="12" type="noConversion"/>
  </si>
  <si>
    <t>切换器</t>
    <phoneticPr fontId="12" type="noConversion"/>
  </si>
  <si>
    <t>元/个</t>
    <phoneticPr fontId="12" type="noConversion"/>
  </si>
  <si>
    <t>现场打印费</t>
    <phoneticPr fontId="12" type="noConversion"/>
  </si>
  <si>
    <t>元</t>
    <phoneticPr fontId="12" type="noConversion"/>
  </si>
  <si>
    <t>切换器操作员</t>
    <phoneticPr fontId="12" type="noConversion"/>
  </si>
  <si>
    <t>工作时间8个小时，含一台摄像仪器</t>
    <phoneticPr fontId="12" type="noConversion"/>
  </si>
  <si>
    <t>工作时间8个小时，传统摄影服务</t>
    <phoneticPr fontId="12" type="noConversion"/>
  </si>
  <si>
    <t>切换器，6号彩排人工</t>
    <phoneticPr fontId="12" type="noConversion"/>
  </si>
  <si>
    <t>伴手礼衣服1</t>
    <phoneticPr fontId="12" type="noConversion"/>
  </si>
  <si>
    <t>伴手礼衣服2</t>
    <phoneticPr fontId="12" type="noConversion"/>
  </si>
  <si>
    <t>现场打车费</t>
    <phoneticPr fontId="12" type="noConversion"/>
  </si>
  <si>
    <t>超时费</t>
    <phoneticPr fontId="12" type="noConversion"/>
  </si>
  <si>
    <t>超公里费</t>
    <phoneticPr fontId="12" type="noConversion"/>
  </si>
  <si>
    <t>定制指定活动卫衣</t>
    <phoneticPr fontId="12" type="noConversion"/>
  </si>
  <si>
    <t>PVC正反彩印+胸卡绳（纯色无印字）“+网络</t>
    <phoneticPr fontId="12" type="noConversion"/>
  </si>
  <si>
    <t>A4塑料防水袋(加厚)“+网络</t>
    <phoneticPr fontId="12" type="noConversion"/>
  </si>
  <si>
    <t>6-8号现场打车费</t>
    <phoneticPr fontId="12" type="noConversion"/>
  </si>
  <si>
    <t>1月5日-8日，3人3天，据实结算</t>
    <phoneticPr fontId="12" type="noConversion"/>
  </si>
  <si>
    <t>工作时长8小时、1月5日-8日，3人3天，据实结算</t>
    <phoneticPr fontId="12" type="noConversion"/>
  </si>
  <si>
    <t>地面交通</t>
    <phoneticPr fontId="12" type="noConversion"/>
  </si>
  <si>
    <t>1月6日2辆，1月7日2辆，1月8日1辆。每天工作8小时</t>
    <phoneticPr fontId="12" type="noConversion"/>
  </si>
  <si>
    <t>超出8小时，超时费70每小时</t>
    <phoneticPr fontId="12" type="noConversion"/>
  </si>
  <si>
    <t>超包车100公里数，超公里费5/公里</t>
    <phoneticPr fontId="12" type="noConversion"/>
  </si>
  <si>
    <t>3种，8*4cm,特种纸打印</t>
    <phoneticPr fontId="12" type="noConversion"/>
  </si>
  <si>
    <t>A4隔页纸打印，300g特种纸</t>
    <phoneticPr fontId="12" type="noConversion"/>
  </si>
  <si>
    <t>6号酒店自助晚餐</t>
    <phoneticPr fontId="12" type="noConversion"/>
  </si>
  <si>
    <t>7号酒店自助午餐</t>
    <phoneticPr fontId="12" type="noConversion"/>
  </si>
  <si>
    <t>8号酒店自助晚餐</t>
    <phoneticPr fontId="12" type="noConversion"/>
  </si>
  <si>
    <t>房间补差</t>
    <phoneticPr fontId="12" type="noConversion"/>
  </si>
  <si>
    <t>7号酒店自助晚餐</t>
    <phoneticPr fontId="12" type="noConversion"/>
  </si>
  <si>
    <t>物料快递费46+114+78+153.8+467.2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</si>
</sst>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-* #,##0.00\ [$€-1]_-;\-* #,##0.00\ [$€-1]_-;_-* &quot;-&quot;??\ [$€-1]_-"/>
    <numFmt numFmtId="177" formatCode="0_);[Red]\(0\)"/>
    <numFmt numFmtId="178" formatCode="_-* #,##0\ _F_-;\-* #,##0\ _F_-;_-* &quot;-&quot;??\ _F_-;_-@_-"/>
  </numFmts>
  <fonts count="18" x14ac:knownFonts="1">
    <font>
      <sz val="11"/>
      <color theme="1"/>
      <name val="等线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7" tint="0.7999206518753624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>
      <alignment vertical="center"/>
    </xf>
    <xf numFmtId="176" fontId="11" fillId="0" borderId="0" applyFont="0" applyFill="0" applyBorder="0" applyAlignment="0" applyProtection="0"/>
    <xf numFmtId="0" fontId="11" fillId="0" borderId="0"/>
  </cellStyleXfs>
  <cellXfs count="118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2" fillId="2" borderId="4" xfId="0" applyNumberFormat="1" applyFont="1" applyFill="1" applyBorder="1" applyAlignment="1">
      <alignment horizontal="center" vertical="center"/>
    </xf>
    <xf numFmtId="40" fontId="2" fillId="3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3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 wrapText="1"/>
    </xf>
    <xf numFmtId="43" fontId="2" fillId="3" borderId="11" xfId="0" applyNumberFormat="1" applyFont="1" applyFill="1" applyBorder="1" applyAlignment="1">
      <alignment horizontal="center" vertical="center"/>
    </xf>
    <xf numFmtId="43" fontId="2" fillId="4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43" fontId="2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40" fontId="7" fillId="2" borderId="4" xfId="0" applyNumberFormat="1" applyFont="1" applyFill="1" applyBorder="1" applyAlignment="1">
      <alignment horizontal="center" vertical="center"/>
    </xf>
    <xf numFmtId="0" fontId="8" fillId="0" borderId="0" xfId="0" applyFont="1"/>
    <xf numFmtId="43" fontId="3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3" fontId="3" fillId="3" borderId="4" xfId="0" applyNumberFormat="1" applyFont="1" applyFill="1" applyBorder="1" applyAlignment="1">
      <alignment horizontal="center" vertical="center"/>
    </xf>
    <xf numFmtId="178" fontId="5" fillId="0" borderId="4" xfId="1" applyNumberFormat="1" applyFont="1" applyFill="1" applyBorder="1" applyAlignment="1">
      <alignment horizontal="center" vertical="center"/>
    </xf>
    <xf numFmtId="0" fontId="2" fillId="0" borderId="4" xfId="3" applyFont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 wrapText="1"/>
    </xf>
    <xf numFmtId="178" fontId="2" fillId="2" borderId="4" xfId="1" applyNumberFormat="1" applyFont="1" applyFill="1" applyBorder="1" applyAlignment="1">
      <alignment horizontal="center" vertical="center" wrapText="1"/>
    </xf>
    <xf numFmtId="178" fontId="7" fillId="2" borderId="4" xfId="1" applyNumberFormat="1" applyFont="1" applyFill="1" applyBorder="1" applyAlignment="1">
      <alignment horizontal="center" vertical="center" wrapText="1"/>
    </xf>
    <xf numFmtId="178" fontId="7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13" fillId="0" borderId="4" xfId="3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78" fontId="14" fillId="0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3" fillId="4" borderId="11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40" fontId="15" fillId="2" borderId="4" xfId="0" applyNumberFormat="1" applyFont="1" applyFill="1" applyBorder="1" applyAlignment="1">
      <alignment horizontal="center" vertical="center"/>
    </xf>
    <xf numFmtId="40" fontId="15" fillId="3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43" fontId="15" fillId="2" borderId="4" xfId="0" applyNumberFormat="1" applyFont="1" applyFill="1" applyBorder="1" applyAlignment="1">
      <alignment horizontal="center" vertical="center"/>
    </xf>
    <xf numFmtId="43" fontId="15" fillId="3" borderId="11" xfId="0" applyNumberFormat="1" applyFont="1" applyFill="1" applyBorder="1" applyAlignment="1">
      <alignment horizontal="center" vertical="center"/>
    </xf>
    <xf numFmtId="43" fontId="15" fillId="4" borderId="11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78" fontId="6" fillId="0" borderId="4" xfId="1" applyNumberFormat="1" applyFont="1" applyFill="1" applyBorder="1" applyAlignment="1">
      <alignment horizontal="center" vertical="center"/>
    </xf>
    <xf numFmtId="40" fontId="16" fillId="2" borderId="4" xfId="0" applyNumberFormat="1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43" fontId="15" fillId="3" borderId="4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15" fillId="2" borderId="13" xfId="0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/>
    </xf>
    <xf numFmtId="43" fontId="1" fillId="3" borderId="4" xfId="0" applyNumberFormat="1" applyFont="1" applyFill="1" applyBorder="1" applyAlignment="1">
      <alignment horizontal="center" vertical="center"/>
    </xf>
    <xf numFmtId="43" fontId="1" fillId="4" borderId="1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5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58" fontId="15" fillId="2" borderId="11" xfId="0" applyNumberFormat="1" applyFont="1" applyFill="1" applyBorder="1" applyAlignment="1">
      <alignment horizontal="center" vertical="center" wrapText="1"/>
    </xf>
    <xf numFmtId="58" fontId="15" fillId="2" borderId="7" xfId="0" applyNumberFormat="1" applyFont="1" applyFill="1" applyBorder="1" applyAlignment="1">
      <alignment horizontal="center" vertical="center" wrapText="1"/>
    </xf>
    <xf numFmtId="58" fontId="15" fillId="2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58" fontId="2" fillId="2" borderId="11" xfId="0" applyNumberFormat="1" applyFont="1" applyFill="1" applyBorder="1" applyAlignment="1">
      <alignment horizontal="center" vertical="center" wrapText="1"/>
    </xf>
    <xf numFmtId="58" fontId="2" fillId="2" borderId="7" xfId="0" applyNumberFormat="1" applyFont="1" applyFill="1" applyBorder="1" applyAlignment="1">
      <alignment horizontal="center" vertical="center" wrapText="1"/>
    </xf>
    <xf numFmtId="58" fontId="2" fillId="2" borderId="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4">
    <cellStyle name="Euro" xfId="2" xr:uid="{00000000-0005-0000-0000-000031000000}"/>
    <cellStyle name="常规" xfId="0" builtinId="0"/>
    <cellStyle name="千位分隔" xfId="1" builtinId="3"/>
    <cellStyle name="样式 1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99FFA-042E-4D01-A6AE-362161855A4E}">
  <dimension ref="A1:P14"/>
  <sheetViews>
    <sheetView zoomScale="80" zoomScaleNormal="80" workbookViewId="0">
      <selection activeCell="B25" sqref="B25"/>
    </sheetView>
  </sheetViews>
  <sheetFormatPr defaultColWidth="9" defaultRowHeight="14" x14ac:dyDescent="0.3"/>
  <cols>
    <col min="1" max="1" width="11.4140625" customWidth="1"/>
    <col min="2" max="2" width="22.25" customWidth="1"/>
    <col min="3" max="4" width="11.6640625" customWidth="1"/>
    <col min="5" max="5" width="8.08203125" customWidth="1"/>
    <col min="6" max="6" width="13.83203125" customWidth="1"/>
    <col min="7" max="7" width="8.6640625" customWidth="1"/>
    <col min="8" max="10" width="17" customWidth="1"/>
    <col min="11" max="11" width="64.9140625" customWidth="1"/>
    <col min="12" max="12" width="12.08203125" customWidth="1"/>
    <col min="14" max="14" width="19.6640625" customWidth="1"/>
    <col min="16" max="16" width="9" style="32"/>
  </cols>
  <sheetData>
    <row r="1" spans="1:16" ht="33" customHeight="1" x14ac:dyDescent="0.3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15"/>
    </row>
    <row r="2" spans="1:16" s="60" customFormat="1" ht="38.5" customHeight="1" x14ac:dyDescent="0.3">
      <c r="A2" s="50" t="s">
        <v>1</v>
      </c>
      <c r="B2" s="51" t="s">
        <v>2</v>
      </c>
      <c r="C2" s="52" t="s">
        <v>3</v>
      </c>
      <c r="D2" s="53" t="s">
        <v>4</v>
      </c>
      <c r="E2" s="51" t="s">
        <v>5</v>
      </c>
      <c r="F2" s="51" t="s">
        <v>72</v>
      </c>
      <c r="G2" s="54" t="s">
        <v>7</v>
      </c>
      <c r="H2" s="55" t="s">
        <v>8</v>
      </c>
      <c r="I2" s="56" t="s">
        <v>9</v>
      </c>
      <c r="J2" s="57" t="s">
        <v>10</v>
      </c>
      <c r="K2" s="58" t="s">
        <v>11</v>
      </c>
      <c r="L2" s="59"/>
      <c r="P2" s="61"/>
    </row>
    <row r="3" spans="1:16" s="61" customFormat="1" ht="25" customHeight="1" x14ac:dyDescent="0.3">
      <c r="A3" s="94" t="s">
        <v>15</v>
      </c>
      <c r="B3" s="62" t="s">
        <v>16</v>
      </c>
      <c r="C3" s="63">
        <v>28000</v>
      </c>
      <c r="D3" s="53">
        <v>10000</v>
      </c>
      <c r="E3" s="51" t="s">
        <v>17</v>
      </c>
      <c r="F3" s="64">
        <v>1</v>
      </c>
      <c r="G3" s="54">
        <v>1</v>
      </c>
      <c r="H3" s="55">
        <f t="shared" ref="H3:H9" si="0">F3*G3*C3</f>
        <v>28000</v>
      </c>
      <c r="I3" s="56">
        <f t="shared" ref="I3:I9" si="1">D3*F3*G3</f>
        <v>10000</v>
      </c>
      <c r="J3" s="57">
        <f t="shared" ref="J3:J9" si="2">H3-I3</f>
        <v>18000</v>
      </c>
      <c r="K3" s="65" t="s">
        <v>18</v>
      </c>
      <c r="L3" s="59"/>
      <c r="M3" s="60"/>
      <c r="N3" s="60"/>
      <c r="O3" s="60"/>
    </row>
    <row r="4" spans="1:16" s="61" customFormat="1" ht="25" customHeight="1" x14ac:dyDescent="0.3">
      <c r="A4" s="95"/>
      <c r="B4" s="62" t="s">
        <v>19</v>
      </c>
      <c r="C4" s="63">
        <v>20000</v>
      </c>
      <c r="D4" s="53">
        <v>10000</v>
      </c>
      <c r="E4" s="51" t="s">
        <v>17</v>
      </c>
      <c r="F4" s="64">
        <v>1</v>
      </c>
      <c r="G4" s="54">
        <v>1</v>
      </c>
      <c r="H4" s="55">
        <f t="shared" si="0"/>
        <v>20000</v>
      </c>
      <c r="I4" s="56">
        <f t="shared" si="1"/>
        <v>10000</v>
      </c>
      <c r="J4" s="57">
        <f t="shared" si="2"/>
        <v>10000</v>
      </c>
      <c r="K4" s="65" t="s">
        <v>20</v>
      </c>
      <c r="L4" s="59"/>
      <c r="M4" s="60"/>
      <c r="N4" s="60"/>
      <c r="O4" s="60"/>
    </row>
    <row r="5" spans="1:16" s="61" customFormat="1" ht="25" customHeight="1" x14ac:dyDescent="0.3">
      <c r="A5" s="94" t="s">
        <v>21</v>
      </c>
      <c r="B5" s="66" t="s">
        <v>22</v>
      </c>
      <c r="C5" s="52">
        <v>128</v>
      </c>
      <c r="D5" s="53">
        <v>90</v>
      </c>
      <c r="E5" s="51" t="s">
        <v>23</v>
      </c>
      <c r="F5" s="64">
        <v>49</v>
      </c>
      <c r="G5" s="54">
        <v>1</v>
      </c>
      <c r="H5" s="55">
        <f t="shared" si="0"/>
        <v>6272</v>
      </c>
      <c r="I5" s="56">
        <f t="shared" si="1"/>
        <v>4410</v>
      </c>
      <c r="J5" s="57">
        <f t="shared" si="2"/>
        <v>1862</v>
      </c>
      <c r="K5" s="54" t="s">
        <v>79</v>
      </c>
      <c r="L5" s="59"/>
      <c r="M5" s="60"/>
      <c r="N5" s="60"/>
      <c r="O5" s="60"/>
    </row>
    <row r="6" spans="1:16" s="61" customFormat="1" ht="25" customHeight="1" x14ac:dyDescent="0.3">
      <c r="A6" s="95"/>
      <c r="B6" s="66" t="s">
        <v>74</v>
      </c>
      <c r="C6" s="52">
        <v>168</v>
      </c>
      <c r="D6" s="53">
        <v>90</v>
      </c>
      <c r="E6" s="51" t="s">
        <v>23</v>
      </c>
      <c r="F6" s="64">
        <v>76</v>
      </c>
      <c r="G6" s="54">
        <v>1</v>
      </c>
      <c r="H6" s="55">
        <f t="shared" si="0"/>
        <v>12768</v>
      </c>
      <c r="I6" s="56">
        <f t="shared" si="1"/>
        <v>6840</v>
      </c>
      <c r="J6" s="57">
        <f t="shared" ref="J6" si="3">H6-I6</f>
        <v>5928</v>
      </c>
      <c r="K6" s="54" t="s">
        <v>73</v>
      </c>
      <c r="L6" s="59"/>
      <c r="M6" s="60"/>
      <c r="N6" s="60"/>
      <c r="O6" s="60"/>
    </row>
    <row r="7" spans="1:16" s="61" customFormat="1" ht="25" customHeight="1" x14ac:dyDescent="0.3">
      <c r="A7" s="95"/>
      <c r="B7" s="66" t="s">
        <v>75</v>
      </c>
      <c r="C7" s="52">
        <v>128</v>
      </c>
      <c r="D7" s="53">
        <v>90</v>
      </c>
      <c r="E7" s="51" t="s">
        <v>23</v>
      </c>
      <c r="F7" s="64">
        <v>59</v>
      </c>
      <c r="G7" s="54">
        <v>1</v>
      </c>
      <c r="H7" s="55">
        <f t="shared" si="0"/>
        <v>7552</v>
      </c>
      <c r="I7" s="56">
        <f t="shared" si="1"/>
        <v>5310</v>
      </c>
      <c r="J7" s="57">
        <f t="shared" ref="J7" si="4">H7-I7</f>
        <v>2242</v>
      </c>
      <c r="K7" s="54" t="s">
        <v>76</v>
      </c>
      <c r="L7" s="59"/>
      <c r="M7" s="60"/>
      <c r="N7" s="60"/>
      <c r="O7" s="60"/>
    </row>
    <row r="8" spans="1:16" s="61" customFormat="1" ht="25" customHeight="1" x14ac:dyDescent="0.3">
      <c r="A8" s="95"/>
      <c r="B8" s="66" t="s">
        <v>77</v>
      </c>
      <c r="C8" s="52">
        <v>168</v>
      </c>
      <c r="D8" s="53">
        <v>90</v>
      </c>
      <c r="E8" s="51" t="s">
        <v>23</v>
      </c>
      <c r="F8" s="64">
        <v>51</v>
      </c>
      <c r="G8" s="76">
        <v>1</v>
      </c>
      <c r="H8" s="55">
        <f t="shared" si="0"/>
        <v>8568</v>
      </c>
      <c r="I8" s="56">
        <f t="shared" si="1"/>
        <v>4590</v>
      </c>
      <c r="J8" s="57">
        <f t="shared" si="2"/>
        <v>3978</v>
      </c>
      <c r="K8" s="76" t="s">
        <v>78</v>
      </c>
      <c r="L8" s="59"/>
      <c r="M8" s="60"/>
      <c r="N8" s="60"/>
      <c r="O8" s="60"/>
    </row>
    <row r="9" spans="1:16" s="61" customFormat="1" ht="25" customHeight="1" x14ac:dyDescent="0.3">
      <c r="A9" s="96"/>
      <c r="B9" s="66" t="s">
        <v>27</v>
      </c>
      <c r="C9" s="52">
        <v>128</v>
      </c>
      <c r="D9" s="53">
        <v>90</v>
      </c>
      <c r="E9" s="51" t="s">
        <v>23</v>
      </c>
      <c r="F9" s="64">
        <v>40</v>
      </c>
      <c r="G9" s="54">
        <v>1</v>
      </c>
      <c r="H9" s="55">
        <f t="shared" si="0"/>
        <v>5120</v>
      </c>
      <c r="I9" s="56">
        <f t="shared" si="1"/>
        <v>3600</v>
      </c>
      <c r="J9" s="57">
        <f t="shared" si="2"/>
        <v>1520</v>
      </c>
      <c r="K9" s="54" t="s">
        <v>27</v>
      </c>
      <c r="L9" s="59"/>
      <c r="M9" s="60"/>
      <c r="N9" s="60"/>
      <c r="O9" s="60"/>
    </row>
    <row r="10" spans="1:16" s="60" customFormat="1" ht="25" customHeight="1" x14ac:dyDescent="0.3">
      <c r="A10" s="97" t="s">
        <v>8</v>
      </c>
      <c r="B10" s="97"/>
      <c r="C10" s="97"/>
      <c r="D10" s="97"/>
      <c r="E10" s="97"/>
      <c r="F10" s="97"/>
      <c r="G10" s="97"/>
      <c r="H10" s="55">
        <f>SUM(H3:H9)</f>
        <v>88280</v>
      </c>
      <c r="I10" s="67">
        <f>SUM(I3:I9)</f>
        <v>44750</v>
      </c>
      <c r="J10" s="57">
        <f>SUM(J3:J9)</f>
        <v>43530</v>
      </c>
      <c r="K10" s="68"/>
      <c r="L10" s="59"/>
      <c r="P10" s="61"/>
    </row>
    <row r="11" spans="1:16" s="60" customFormat="1" ht="25" customHeight="1" x14ac:dyDescent="0.3">
      <c r="A11" s="84" t="s">
        <v>45</v>
      </c>
      <c r="B11" s="85"/>
      <c r="C11" s="85"/>
      <c r="D11" s="85"/>
      <c r="E11" s="85"/>
      <c r="F11" s="85"/>
      <c r="G11" s="86"/>
      <c r="H11" s="55"/>
      <c r="I11" s="67">
        <v>0</v>
      </c>
      <c r="J11" s="57"/>
      <c r="K11" s="69"/>
      <c r="L11" s="19"/>
      <c r="P11" s="61"/>
    </row>
    <row r="12" spans="1:16" s="60" customFormat="1" ht="25" customHeight="1" x14ac:dyDescent="0.3">
      <c r="A12" s="87" t="s">
        <v>71</v>
      </c>
      <c r="B12" s="88"/>
      <c r="C12" s="88"/>
      <c r="D12" s="88"/>
      <c r="E12" s="88"/>
      <c r="F12" s="88"/>
      <c r="G12" s="89"/>
      <c r="H12" s="55"/>
      <c r="I12" s="67">
        <v>0</v>
      </c>
      <c r="J12" s="57"/>
      <c r="K12" s="70"/>
      <c r="L12" s="19"/>
      <c r="P12" s="61"/>
    </row>
    <row r="13" spans="1:16" s="60" customFormat="1" ht="25" customHeight="1" x14ac:dyDescent="0.3">
      <c r="A13" s="90" t="s">
        <v>47</v>
      </c>
      <c r="B13" s="90"/>
      <c r="C13" s="90"/>
      <c r="D13" s="90"/>
      <c r="E13" s="90"/>
      <c r="F13" s="90"/>
      <c r="G13" s="90"/>
      <c r="H13" s="71">
        <f>SUM(H10:H12)</f>
        <v>88280</v>
      </c>
      <c r="I13" s="72">
        <f>I10</f>
        <v>44750</v>
      </c>
      <c r="J13" s="73">
        <f>J10+J11+J12</f>
        <v>43530</v>
      </c>
      <c r="K13" s="74"/>
      <c r="L13" s="75"/>
      <c r="P13" s="61"/>
    </row>
    <row r="14" spans="1:16" x14ac:dyDescent="0.3">
      <c r="K14" s="46"/>
    </row>
  </sheetData>
  <mergeCells count="7">
    <mergeCell ref="A11:G11"/>
    <mergeCell ref="A12:G12"/>
    <mergeCell ref="A13:G13"/>
    <mergeCell ref="A1:K1"/>
    <mergeCell ref="A3:A4"/>
    <mergeCell ref="A5:A9"/>
    <mergeCell ref="A10:G10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4"/>
  <sheetViews>
    <sheetView tabSelected="1" zoomScale="80" zoomScaleNormal="80" workbookViewId="0">
      <selection activeCell="E51" sqref="E51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8" customWidth="1"/>
    <col min="12" max="12" width="12.08203125" customWidth="1"/>
    <col min="14" max="14" width="19.6640625" customWidth="1"/>
    <col min="16" max="16" width="9" style="32"/>
  </cols>
  <sheetData>
    <row r="1" spans="1:15" ht="33" customHeight="1" x14ac:dyDescent="0.3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15"/>
    </row>
    <row r="2" spans="1:15" ht="26" x14ac:dyDescent="0.3">
      <c r="A2" s="1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6" t="s">
        <v>7</v>
      </c>
      <c r="H2" s="8" t="s">
        <v>8</v>
      </c>
      <c r="I2" s="10" t="s">
        <v>9</v>
      </c>
      <c r="J2" s="11" t="s">
        <v>10</v>
      </c>
      <c r="K2" s="12" t="s">
        <v>11</v>
      </c>
      <c r="L2" s="16"/>
    </row>
    <row r="3" spans="1:15" ht="30" customHeight="1" x14ac:dyDescent="0.3">
      <c r="A3" s="5" t="s">
        <v>12</v>
      </c>
      <c r="B3" s="6" t="s">
        <v>13</v>
      </c>
      <c r="C3" s="3">
        <v>175</v>
      </c>
      <c r="D3" s="4">
        <v>0</v>
      </c>
      <c r="E3" s="2" t="s">
        <v>14</v>
      </c>
      <c r="F3" s="9">
        <v>10</v>
      </c>
      <c r="G3" s="6">
        <v>1</v>
      </c>
      <c r="H3" s="8">
        <f t="shared" ref="H3:H40" si="0">F3*G3*C3</f>
        <v>1750</v>
      </c>
      <c r="I3" s="10">
        <f>D3*F3*G3</f>
        <v>0</v>
      </c>
      <c r="J3" s="11">
        <f t="shared" ref="J3:J40" si="1">H3-I3</f>
        <v>1750</v>
      </c>
      <c r="K3" s="13" t="s">
        <v>113</v>
      </c>
      <c r="L3" s="16"/>
    </row>
    <row r="4" spans="1:15" x14ac:dyDescent="0.3">
      <c r="A4" s="98" t="s">
        <v>15</v>
      </c>
      <c r="B4" s="25" t="s">
        <v>82</v>
      </c>
      <c r="C4" s="20">
        <v>28000</v>
      </c>
      <c r="D4" s="4">
        <v>10000</v>
      </c>
      <c r="E4" s="2" t="s">
        <v>17</v>
      </c>
      <c r="F4" s="9">
        <v>1</v>
      </c>
      <c r="G4" s="6">
        <v>1</v>
      </c>
      <c r="H4" s="8">
        <f>F4*G4*C4</f>
        <v>28000</v>
      </c>
      <c r="I4" s="10">
        <f t="shared" ref="I4:I10" si="2">D4*F4*G4</f>
        <v>10000</v>
      </c>
      <c r="J4" s="11">
        <f t="shared" si="1"/>
        <v>18000</v>
      </c>
      <c r="K4" s="13" t="s">
        <v>83</v>
      </c>
      <c r="L4" s="16"/>
    </row>
    <row r="5" spans="1:15" x14ac:dyDescent="0.3">
      <c r="A5" s="99"/>
      <c r="B5" s="25" t="s">
        <v>19</v>
      </c>
      <c r="C5" s="20">
        <v>20000</v>
      </c>
      <c r="D5" s="4">
        <v>10000</v>
      </c>
      <c r="E5" s="2" t="s">
        <v>17</v>
      </c>
      <c r="F5" s="9">
        <v>1</v>
      </c>
      <c r="G5" s="6">
        <v>1</v>
      </c>
      <c r="H5" s="8">
        <f t="shared" si="0"/>
        <v>20000</v>
      </c>
      <c r="I5" s="10">
        <f t="shared" si="2"/>
        <v>10000</v>
      </c>
      <c r="J5" s="11">
        <f t="shared" si="1"/>
        <v>10000</v>
      </c>
      <c r="K5" s="13" t="s">
        <v>84</v>
      </c>
      <c r="L5" s="16"/>
    </row>
    <row r="6" spans="1:15" x14ac:dyDescent="0.3">
      <c r="A6" s="98" t="s">
        <v>21</v>
      </c>
      <c r="B6" s="7" t="s">
        <v>22</v>
      </c>
      <c r="C6" s="3">
        <v>128</v>
      </c>
      <c r="D6" s="4">
        <v>90</v>
      </c>
      <c r="E6" s="2" t="s">
        <v>23</v>
      </c>
      <c r="F6" s="9">
        <v>40</v>
      </c>
      <c r="G6" s="6">
        <v>1</v>
      </c>
      <c r="H6" s="8">
        <f t="shared" si="0"/>
        <v>5120</v>
      </c>
      <c r="I6" s="10">
        <f t="shared" si="2"/>
        <v>3600</v>
      </c>
      <c r="J6" s="11">
        <f t="shared" si="1"/>
        <v>1520</v>
      </c>
      <c r="K6" s="77" t="s">
        <v>110</v>
      </c>
      <c r="L6" s="16"/>
    </row>
    <row r="7" spans="1:15" x14ac:dyDescent="0.3">
      <c r="A7" s="99"/>
      <c r="B7" s="7" t="s">
        <v>24</v>
      </c>
      <c r="C7" s="3">
        <v>168</v>
      </c>
      <c r="D7" s="4">
        <v>90</v>
      </c>
      <c r="E7" s="2" t="s">
        <v>23</v>
      </c>
      <c r="F7" s="9">
        <v>80</v>
      </c>
      <c r="G7" s="6">
        <v>1</v>
      </c>
      <c r="H7" s="8">
        <f t="shared" si="0"/>
        <v>13440</v>
      </c>
      <c r="I7" s="10">
        <f t="shared" si="2"/>
        <v>7200</v>
      </c>
      <c r="J7" s="11">
        <f t="shared" si="1"/>
        <v>6240</v>
      </c>
      <c r="K7" s="77" t="s">
        <v>111</v>
      </c>
      <c r="L7" s="16"/>
    </row>
    <row r="8" spans="1:15" x14ac:dyDescent="0.3">
      <c r="A8" s="99"/>
      <c r="B8" s="7" t="s">
        <v>25</v>
      </c>
      <c r="C8" s="3">
        <v>128</v>
      </c>
      <c r="D8" s="4">
        <v>90</v>
      </c>
      <c r="E8" s="2" t="s">
        <v>23</v>
      </c>
      <c r="F8" s="9">
        <v>60</v>
      </c>
      <c r="G8" s="6">
        <v>1</v>
      </c>
      <c r="H8" s="8">
        <f t="shared" si="0"/>
        <v>7680</v>
      </c>
      <c r="I8" s="10">
        <f>D8*F8*G8</f>
        <v>5400</v>
      </c>
      <c r="J8" s="11">
        <f t="shared" si="1"/>
        <v>2280</v>
      </c>
      <c r="K8" s="77" t="s">
        <v>114</v>
      </c>
      <c r="L8" s="16"/>
    </row>
    <row r="9" spans="1:15" x14ac:dyDescent="0.3">
      <c r="A9" s="99"/>
      <c r="B9" s="7" t="s">
        <v>26</v>
      </c>
      <c r="C9" s="3">
        <v>168</v>
      </c>
      <c r="D9" s="4">
        <v>90</v>
      </c>
      <c r="E9" s="2" t="s">
        <v>23</v>
      </c>
      <c r="F9" s="9">
        <v>55</v>
      </c>
      <c r="G9" s="6">
        <v>1</v>
      </c>
      <c r="H9" s="8">
        <f t="shared" si="0"/>
        <v>9240</v>
      </c>
      <c r="I9" s="10">
        <f t="shared" si="2"/>
        <v>4950</v>
      </c>
      <c r="J9" s="11">
        <f t="shared" si="1"/>
        <v>4290</v>
      </c>
      <c r="K9" s="77" t="s">
        <v>77</v>
      </c>
      <c r="L9" s="16"/>
    </row>
    <row r="10" spans="1:15" x14ac:dyDescent="0.3">
      <c r="A10" s="99"/>
      <c r="B10" s="79" t="s">
        <v>27</v>
      </c>
      <c r="C10" s="3">
        <v>128</v>
      </c>
      <c r="D10" s="4">
        <v>90</v>
      </c>
      <c r="E10" s="78" t="s">
        <v>23</v>
      </c>
      <c r="F10" s="9">
        <v>40</v>
      </c>
      <c r="G10" s="77">
        <v>1</v>
      </c>
      <c r="H10" s="8">
        <f t="shared" ref="H10" si="3">F10*G10*C10</f>
        <v>5120</v>
      </c>
      <c r="I10" s="10">
        <f t="shared" si="2"/>
        <v>3600</v>
      </c>
      <c r="J10" s="11">
        <f t="shared" ref="J10" si="4">H10-I10</f>
        <v>1520</v>
      </c>
      <c r="K10" s="77" t="s">
        <v>112</v>
      </c>
      <c r="L10" s="16"/>
    </row>
    <row r="11" spans="1:15" x14ac:dyDescent="0.3">
      <c r="A11" s="100"/>
      <c r="B11" s="7" t="s">
        <v>80</v>
      </c>
      <c r="C11" s="3">
        <v>50</v>
      </c>
      <c r="D11" s="4">
        <v>0</v>
      </c>
      <c r="E11" s="2" t="s">
        <v>23</v>
      </c>
      <c r="F11" s="9">
        <v>150</v>
      </c>
      <c r="G11" s="6">
        <v>1</v>
      </c>
      <c r="H11" s="8">
        <f t="shared" si="0"/>
        <v>7500</v>
      </c>
      <c r="I11" s="10">
        <f t="shared" ref="I11:I23" si="5">D11*F11*G11</f>
        <v>0</v>
      </c>
      <c r="J11" s="11">
        <f t="shared" si="1"/>
        <v>7500</v>
      </c>
      <c r="K11" s="77" t="s">
        <v>81</v>
      </c>
      <c r="L11" s="16"/>
    </row>
    <row r="12" spans="1:15" ht="39.5" customHeight="1" x14ac:dyDescent="0.3">
      <c r="A12" s="115" t="s">
        <v>104</v>
      </c>
      <c r="B12" s="36" t="s">
        <v>50</v>
      </c>
      <c r="C12" s="3">
        <v>800</v>
      </c>
      <c r="D12" s="4">
        <v>0</v>
      </c>
      <c r="E12" s="37" t="s">
        <v>51</v>
      </c>
      <c r="F12" s="9">
        <v>5</v>
      </c>
      <c r="G12" s="80">
        <v>1</v>
      </c>
      <c r="H12" s="8">
        <f t="shared" ref="H12:H13" si="6">F12*G12*C12</f>
        <v>4000</v>
      </c>
      <c r="I12" s="10">
        <f t="shared" ref="I12:I13" si="7">D12*F12*G12</f>
        <v>0</v>
      </c>
      <c r="J12" s="11">
        <f t="shared" ref="J12:J13" si="8">H12-I12</f>
        <v>4000</v>
      </c>
      <c r="K12" s="80" t="s">
        <v>105</v>
      </c>
      <c r="L12" s="16"/>
    </row>
    <row r="13" spans="1:15" ht="14" customHeight="1" x14ac:dyDescent="0.3">
      <c r="A13" s="116"/>
      <c r="B13" s="80" t="s">
        <v>96</v>
      </c>
      <c r="C13" s="3">
        <v>70</v>
      </c>
      <c r="D13" s="4">
        <v>0</v>
      </c>
      <c r="E13" s="37" t="s">
        <v>51</v>
      </c>
      <c r="F13" s="9">
        <v>1</v>
      </c>
      <c r="G13" s="80">
        <v>7</v>
      </c>
      <c r="H13" s="8">
        <f t="shared" si="6"/>
        <v>490</v>
      </c>
      <c r="I13" s="10">
        <f t="shared" si="7"/>
        <v>0</v>
      </c>
      <c r="J13" s="11">
        <f t="shared" si="8"/>
        <v>490</v>
      </c>
      <c r="K13" s="80" t="s">
        <v>106</v>
      </c>
      <c r="L13" s="16"/>
    </row>
    <row r="14" spans="1:15" ht="14" customHeight="1" x14ac:dyDescent="0.3">
      <c r="A14" s="117"/>
      <c r="B14" s="80" t="s">
        <v>97</v>
      </c>
      <c r="C14" s="3">
        <v>5</v>
      </c>
      <c r="D14" s="4">
        <v>0</v>
      </c>
      <c r="E14" s="37" t="s">
        <v>51</v>
      </c>
      <c r="F14" s="9">
        <v>1</v>
      </c>
      <c r="G14" s="39">
        <v>59</v>
      </c>
      <c r="H14" s="8">
        <f t="shared" si="0"/>
        <v>295</v>
      </c>
      <c r="I14" s="10">
        <f t="shared" si="5"/>
        <v>0</v>
      </c>
      <c r="J14" s="11">
        <f t="shared" si="1"/>
        <v>295</v>
      </c>
      <c r="K14" s="80" t="s">
        <v>107</v>
      </c>
      <c r="L14" s="16"/>
    </row>
    <row r="15" spans="1:15" x14ac:dyDescent="0.3">
      <c r="A15" s="101" t="s">
        <v>28</v>
      </c>
      <c r="B15" s="26" t="s">
        <v>29</v>
      </c>
      <c r="C15" s="3">
        <v>350</v>
      </c>
      <c r="D15" s="4">
        <v>0</v>
      </c>
      <c r="E15" s="2" t="s">
        <v>66</v>
      </c>
      <c r="F15" s="9">
        <v>15</v>
      </c>
      <c r="G15" s="6">
        <v>1</v>
      </c>
      <c r="H15" s="8">
        <f t="shared" si="0"/>
        <v>5250</v>
      </c>
      <c r="I15" s="10">
        <f t="shared" si="5"/>
        <v>0</v>
      </c>
      <c r="J15" s="11">
        <f t="shared" si="1"/>
        <v>5250</v>
      </c>
      <c r="K15" s="28" t="s">
        <v>30</v>
      </c>
      <c r="L15" s="16"/>
    </row>
    <row r="16" spans="1:15" x14ac:dyDescent="0.3">
      <c r="A16" s="102"/>
      <c r="B16" s="26" t="s">
        <v>93</v>
      </c>
      <c r="C16" s="3">
        <v>100</v>
      </c>
      <c r="D16" s="4">
        <v>0</v>
      </c>
      <c r="E16" s="81" t="s">
        <v>31</v>
      </c>
      <c r="F16" s="9">
        <v>225</v>
      </c>
      <c r="G16" s="80">
        <v>1</v>
      </c>
      <c r="H16" s="8">
        <f t="shared" ref="H16" si="9">F16*G16*C16</f>
        <v>22500</v>
      </c>
      <c r="I16" s="10">
        <f t="shared" ref="I16" si="10">D16*F16*G16</f>
        <v>0</v>
      </c>
      <c r="J16" s="11">
        <f t="shared" ref="J16" si="11">H16-I16</f>
        <v>22500</v>
      </c>
      <c r="K16" s="29" t="s">
        <v>98</v>
      </c>
      <c r="L16" s="16"/>
      <c r="O16" s="33"/>
    </row>
    <row r="17" spans="1:16" x14ac:dyDescent="0.3">
      <c r="A17" s="102"/>
      <c r="B17" s="26" t="s">
        <v>94</v>
      </c>
      <c r="C17" s="3">
        <v>100</v>
      </c>
      <c r="D17" s="4">
        <v>0</v>
      </c>
      <c r="E17" s="2" t="s">
        <v>31</v>
      </c>
      <c r="F17" s="9">
        <v>155</v>
      </c>
      <c r="G17" s="6">
        <v>1</v>
      </c>
      <c r="H17" s="8">
        <f t="shared" si="0"/>
        <v>15500</v>
      </c>
      <c r="I17" s="10">
        <f t="shared" si="5"/>
        <v>0</v>
      </c>
      <c r="J17" s="11">
        <f t="shared" si="1"/>
        <v>15500</v>
      </c>
      <c r="K17" s="29" t="s">
        <v>98</v>
      </c>
      <c r="L17" s="16"/>
      <c r="O17" s="33"/>
    </row>
    <row r="18" spans="1:16" x14ac:dyDescent="0.3">
      <c r="A18" s="102"/>
      <c r="B18" s="26" t="s">
        <v>54</v>
      </c>
      <c r="C18" s="3">
        <v>30</v>
      </c>
      <c r="D18" s="4">
        <v>0</v>
      </c>
      <c r="E18" s="42" t="s">
        <v>32</v>
      </c>
      <c r="F18" s="9">
        <v>150</v>
      </c>
      <c r="G18" s="41">
        <v>1</v>
      </c>
      <c r="H18" s="8">
        <f t="shared" ref="H18:H21" si="12">F18*G18*C18</f>
        <v>4500</v>
      </c>
      <c r="I18" s="10">
        <f t="shared" ref="I18:I21" si="13">D18*F18*G18</f>
        <v>0</v>
      </c>
      <c r="J18" s="11">
        <f t="shared" ref="J18:J21" si="14">H18-I18</f>
        <v>4500</v>
      </c>
      <c r="K18" s="30" t="s">
        <v>33</v>
      </c>
      <c r="L18" s="16"/>
    </row>
    <row r="19" spans="1:16" x14ac:dyDescent="0.3">
      <c r="A19" s="102"/>
      <c r="B19" s="26" t="s">
        <v>55</v>
      </c>
      <c r="C19" s="3">
        <v>30</v>
      </c>
      <c r="D19" s="4">
        <v>0</v>
      </c>
      <c r="E19" s="42" t="s">
        <v>32</v>
      </c>
      <c r="F19" s="9">
        <v>150</v>
      </c>
      <c r="G19" s="41">
        <v>1</v>
      </c>
      <c r="H19" s="8">
        <f t="shared" si="12"/>
        <v>4500</v>
      </c>
      <c r="I19" s="10">
        <f t="shared" si="13"/>
        <v>0</v>
      </c>
      <c r="J19" s="11">
        <f t="shared" si="14"/>
        <v>4500</v>
      </c>
      <c r="K19" s="30" t="s">
        <v>99</v>
      </c>
      <c r="L19" s="16"/>
    </row>
    <row r="20" spans="1:16" x14ac:dyDescent="0.3">
      <c r="A20" s="102"/>
      <c r="B20" s="26" t="s">
        <v>59</v>
      </c>
      <c r="C20" s="3">
        <v>9</v>
      </c>
      <c r="D20" s="4">
        <v>0</v>
      </c>
      <c r="E20" s="42" t="s">
        <v>32</v>
      </c>
      <c r="F20" s="9">
        <v>150</v>
      </c>
      <c r="G20" s="41">
        <v>1</v>
      </c>
      <c r="H20" s="8">
        <f t="shared" si="12"/>
        <v>1350</v>
      </c>
      <c r="I20" s="10">
        <f t="shared" si="13"/>
        <v>0</v>
      </c>
      <c r="J20" s="11">
        <f t="shared" si="14"/>
        <v>1350</v>
      </c>
      <c r="K20" s="30" t="s">
        <v>109</v>
      </c>
      <c r="L20" s="16"/>
    </row>
    <row r="21" spans="1:16" x14ac:dyDescent="0.3">
      <c r="A21" s="102"/>
      <c r="B21" s="26" t="s">
        <v>60</v>
      </c>
      <c r="C21" s="3">
        <v>1</v>
      </c>
      <c r="D21" s="4">
        <v>0</v>
      </c>
      <c r="E21" s="42" t="s">
        <v>32</v>
      </c>
      <c r="F21" s="9">
        <v>750</v>
      </c>
      <c r="G21" s="41">
        <v>1</v>
      </c>
      <c r="H21" s="8">
        <f t="shared" si="12"/>
        <v>750</v>
      </c>
      <c r="I21" s="10">
        <f t="shared" si="13"/>
        <v>0</v>
      </c>
      <c r="J21" s="11">
        <f t="shared" si="14"/>
        <v>750</v>
      </c>
      <c r="K21" s="30" t="s">
        <v>108</v>
      </c>
      <c r="L21" s="16"/>
    </row>
    <row r="22" spans="1:16" x14ac:dyDescent="0.3">
      <c r="A22" s="102"/>
      <c r="B22" s="26" t="s">
        <v>61</v>
      </c>
      <c r="C22" s="3">
        <v>6</v>
      </c>
      <c r="D22" s="4">
        <v>0</v>
      </c>
      <c r="E22" s="2" t="s">
        <v>32</v>
      </c>
      <c r="F22" s="9">
        <v>150</v>
      </c>
      <c r="G22" s="6">
        <v>1</v>
      </c>
      <c r="H22" s="8">
        <f t="shared" si="0"/>
        <v>900</v>
      </c>
      <c r="I22" s="10">
        <f t="shared" si="5"/>
        <v>0</v>
      </c>
      <c r="J22" s="11">
        <f t="shared" si="1"/>
        <v>900</v>
      </c>
      <c r="K22" s="30" t="s">
        <v>62</v>
      </c>
      <c r="L22" s="16"/>
    </row>
    <row r="23" spans="1:16" x14ac:dyDescent="0.3">
      <c r="A23" s="102"/>
      <c r="B23" s="26" t="s">
        <v>34</v>
      </c>
      <c r="C23" s="3">
        <v>75981</v>
      </c>
      <c r="D23" s="4">
        <v>0</v>
      </c>
      <c r="E23" s="2" t="s">
        <v>35</v>
      </c>
      <c r="F23" s="9">
        <v>1</v>
      </c>
      <c r="G23" s="6">
        <v>1</v>
      </c>
      <c r="H23" s="8">
        <f t="shared" si="0"/>
        <v>75981</v>
      </c>
      <c r="I23" s="10">
        <f t="shared" si="5"/>
        <v>0</v>
      </c>
      <c r="J23" s="11">
        <f t="shared" si="1"/>
        <v>75981</v>
      </c>
      <c r="K23" s="30" t="s">
        <v>36</v>
      </c>
      <c r="L23" s="16"/>
    </row>
    <row r="24" spans="1:16" s="21" customFormat="1" x14ac:dyDescent="0.3">
      <c r="A24" s="102"/>
      <c r="B24" s="26" t="s">
        <v>64</v>
      </c>
      <c r="C24" s="3">
        <v>55</v>
      </c>
      <c r="D24" s="4">
        <v>0</v>
      </c>
      <c r="E24" s="42" t="s">
        <v>66</v>
      </c>
      <c r="F24" s="9">
        <v>34.56</v>
      </c>
      <c r="G24" s="41">
        <v>1</v>
      </c>
      <c r="H24" s="8">
        <f t="shared" ref="H24" si="15">F24*G24*C24</f>
        <v>1900.8000000000002</v>
      </c>
      <c r="I24" s="14">
        <v>0</v>
      </c>
      <c r="J24" s="11">
        <f t="shared" ref="J24" si="16">H24-I24</f>
        <v>1900.8000000000002</v>
      </c>
      <c r="K24" s="30" t="s">
        <v>65</v>
      </c>
      <c r="L24" s="16"/>
      <c r="M24"/>
      <c r="P24" s="34"/>
    </row>
    <row r="25" spans="1:16" s="21" customFormat="1" x14ac:dyDescent="0.3">
      <c r="A25" s="102"/>
      <c r="B25" s="26" t="s">
        <v>67</v>
      </c>
      <c r="C25" s="3">
        <v>500</v>
      </c>
      <c r="D25" s="4">
        <v>0</v>
      </c>
      <c r="E25" s="42" t="s">
        <v>48</v>
      </c>
      <c r="F25" s="9">
        <v>1</v>
      </c>
      <c r="G25" s="6">
        <v>1</v>
      </c>
      <c r="H25" s="8">
        <f t="shared" si="0"/>
        <v>500</v>
      </c>
      <c r="I25" s="14">
        <v>0</v>
      </c>
      <c r="J25" s="11">
        <f t="shared" si="1"/>
        <v>500</v>
      </c>
      <c r="K25" s="30" t="s">
        <v>68</v>
      </c>
      <c r="L25" s="16"/>
      <c r="M25"/>
      <c r="P25" s="34"/>
    </row>
    <row r="26" spans="1:16" x14ac:dyDescent="0.3">
      <c r="A26" s="102"/>
      <c r="B26" s="26" t="s">
        <v>57</v>
      </c>
      <c r="C26" s="3">
        <v>10</v>
      </c>
      <c r="D26" s="4">
        <v>0</v>
      </c>
      <c r="E26" s="42" t="s">
        <v>32</v>
      </c>
      <c r="F26" s="9">
        <v>200</v>
      </c>
      <c r="G26" s="41">
        <v>1</v>
      </c>
      <c r="H26" s="8">
        <f t="shared" ref="H26:H29" si="17">F26*G26*C26</f>
        <v>2000</v>
      </c>
      <c r="I26" s="14">
        <v>0</v>
      </c>
      <c r="J26" s="11">
        <f t="shared" ref="J26:J29" si="18">H26-I26</f>
        <v>2000</v>
      </c>
      <c r="K26" s="30" t="s">
        <v>37</v>
      </c>
      <c r="L26" s="16"/>
    </row>
    <row r="27" spans="1:16" x14ac:dyDescent="0.3">
      <c r="A27" s="102"/>
      <c r="B27" s="26" t="s">
        <v>56</v>
      </c>
      <c r="C27" s="3">
        <v>11.65</v>
      </c>
      <c r="D27" s="4">
        <v>0</v>
      </c>
      <c r="E27" s="49" t="s">
        <v>32</v>
      </c>
      <c r="F27" s="9">
        <v>200</v>
      </c>
      <c r="G27" s="48">
        <v>1</v>
      </c>
      <c r="H27" s="8">
        <f t="shared" si="17"/>
        <v>2330</v>
      </c>
      <c r="I27" s="14">
        <v>0</v>
      </c>
      <c r="J27" s="11">
        <f t="shared" si="18"/>
        <v>2330</v>
      </c>
      <c r="K27" s="30" t="s">
        <v>100</v>
      </c>
      <c r="L27" s="16"/>
    </row>
    <row r="28" spans="1:16" x14ac:dyDescent="0.3">
      <c r="A28" s="102"/>
      <c r="B28" s="26" t="s">
        <v>85</v>
      </c>
      <c r="C28" s="3">
        <v>3000</v>
      </c>
      <c r="D28" s="4">
        <v>0</v>
      </c>
      <c r="E28" s="81" t="s">
        <v>70</v>
      </c>
      <c r="F28" s="9">
        <v>1</v>
      </c>
      <c r="G28" s="80">
        <v>1</v>
      </c>
      <c r="H28" s="8">
        <f t="shared" ref="H28" si="19">F28*G28*C28</f>
        <v>3000</v>
      </c>
      <c r="I28" s="14">
        <v>0</v>
      </c>
      <c r="J28" s="11">
        <f t="shared" ref="J28" si="20">H28-I28</f>
        <v>3000</v>
      </c>
      <c r="K28" s="30" t="s">
        <v>85</v>
      </c>
      <c r="L28" s="16"/>
    </row>
    <row r="29" spans="1:16" x14ac:dyDescent="0.3">
      <c r="A29" s="102"/>
      <c r="B29" s="26" t="s">
        <v>89</v>
      </c>
      <c r="C29" s="3">
        <v>500</v>
      </c>
      <c r="D29" s="4">
        <v>0</v>
      </c>
      <c r="E29" s="78" t="s">
        <v>48</v>
      </c>
      <c r="F29" s="9">
        <v>1</v>
      </c>
      <c r="G29" s="77">
        <v>1</v>
      </c>
      <c r="H29" s="8">
        <f t="shared" si="17"/>
        <v>500</v>
      </c>
      <c r="I29" s="14">
        <v>0</v>
      </c>
      <c r="J29" s="11">
        <f t="shared" si="18"/>
        <v>500</v>
      </c>
      <c r="K29" s="30" t="s">
        <v>92</v>
      </c>
      <c r="L29" s="16"/>
    </row>
    <row r="30" spans="1:16" x14ac:dyDescent="0.3">
      <c r="A30" s="102"/>
      <c r="B30" s="26" t="s">
        <v>69</v>
      </c>
      <c r="C30" s="3">
        <v>500</v>
      </c>
      <c r="D30" s="4">
        <v>0</v>
      </c>
      <c r="E30" s="2" t="s">
        <v>86</v>
      </c>
      <c r="F30" s="9">
        <v>1</v>
      </c>
      <c r="G30" s="6">
        <v>1</v>
      </c>
      <c r="H30" s="8">
        <f t="shared" si="0"/>
        <v>500</v>
      </c>
      <c r="I30" s="14">
        <v>0</v>
      </c>
      <c r="J30" s="11">
        <f t="shared" si="1"/>
        <v>500</v>
      </c>
      <c r="K30" s="30" t="s">
        <v>69</v>
      </c>
      <c r="L30" s="16"/>
    </row>
    <row r="31" spans="1:16" x14ac:dyDescent="0.3">
      <c r="A31" s="102"/>
      <c r="B31" s="26" t="s">
        <v>38</v>
      </c>
      <c r="C31" s="3">
        <v>426.4</v>
      </c>
      <c r="D31" s="4">
        <v>0</v>
      </c>
      <c r="E31" s="2" t="s">
        <v>32</v>
      </c>
      <c r="F31" s="9">
        <v>1</v>
      </c>
      <c r="G31" s="6">
        <v>1</v>
      </c>
      <c r="H31" s="8">
        <f t="shared" si="0"/>
        <v>426.4</v>
      </c>
      <c r="I31" s="14">
        <f t="shared" ref="I31:I40" si="21">D31*F31*G31</f>
        <v>0</v>
      </c>
      <c r="J31" s="11">
        <f t="shared" si="1"/>
        <v>426.4</v>
      </c>
      <c r="K31" s="31" t="s">
        <v>39</v>
      </c>
      <c r="L31" s="16"/>
    </row>
    <row r="32" spans="1:16" x14ac:dyDescent="0.3">
      <c r="A32" s="102"/>
      <c r="B32" s="26" t="s">
        <v>40</v>
      </c>
      <c r="C32" s="3">
        <v>300</v>
      </c>
      <c r="D32" s="4">
        <v>0</v>
      </c>
      <c r="E32" s="49" t="s">
        <v>32</v>
      </c>
      <c r="F32" s="9">
        <v>1</v>
      </c>
      <c r="G32" s="48">
        <v>1</v>
      </c>
      <c r="H32" s="8">
        <f t="shared" si="0"/>
        <v>300</v>
      </c>
      <c r="I32" s="14">
        <f t="shared" ref="I32" si="22">D32*F32*G32</f>
        <v>0</v>
      </c>
      <c r="J32" s="11">
        <f t="shared" si="1"/>
        <v>300</v>
      </c>
      <c r="K32" s="31" t="s">
        <v>41</v>
      </c>
      <c r="L32" s="16"/>
    </row>
    <row r="33" spans="1:12" x14ac:dyDescent="0.3">
      <c r="A33" s="102"/>
      <c r="B33" s="35" t="s">
        <v>53</v>
      </c>
      <c r="C33" s="3">
        <v>2600</v>
      </c>
      <c r="D33" s="4">
        <v>0</v>
      </c>
      <c r="E33" s="40" t="s">
        <v>23</v>
      </c>
      <c r="F33" s="9">
        <v>1</v>
      </c>
      <c r="G33" s="39">
        <v>1</v>
      </c>
      <c r="H33" s="8">
        <f>F33*G33*C33</f>
        <v>2600</v>
      </c>
      <c r="I33" s="14">
        <f t="shared" si="21"/>
        <v>0</v>
      </c>
      <c r="J33" s="11">
        <f t="shared" si="1"/>
        <v>2600</v>
      </c>
      <c r="K33" s="31" t="s">
        <v>90</v>
      </c>
      <c r="L33" s="16"/>
    </row>
    <row r="34" spans="1:12" x14ac:dyDescent="0.3">
      <c r="A34" s="102"/>
      <c r="B34" s="35" t="s">
        <v>52</v>
      </c>
      <c r="C34" s="3">
        <v>2600</v>
      </c>
      <c r="D34" s="4">
        <v>0</v>
      </c>
      <c r="E34" s="40" t="s">
        <v>23</v>
      </c>
      <c r="F34" s="9">
        <v>1</v>
      </c>
      <c r="G34" s="39">
        <v>1</v>
      </c>
      <c r="H34" s="8">
        <f t="shared" si="0"/>
        <v>2600</v>
      </c>
      <c r="I34" s="14">
        <f t="shared" si="21"/>
        <v>0</v>
      </c>
      <c r="J34" s="11">
        <f t="shared" si="1"/>
        <v>2600</v>
      </c>
      <c r="K34" s="31" t="s">
        <v>91</v>
      </c>
      <c r="L34" s="16"/>
    </row>
    <row r="35" spans="1:12" x14ac:dyDescent="0.3">
      <c r="A35" s="102"/>
      <c r="B35" s="26" t="s">
        <v>58</v>
      </c>
      <c r="C35" s="3">
        <v>968</v>
      </c>
      <c r="D35" s="4">
        <v>0</v>
      </c>
      <c r="E35" s="81" t="s">
        <v>88</v>
      </c>
      <c r="F35" s="9">
        <v>1</v>
      </c>
      <c r="G35" s="80">
        <v>1</v>
      </c>
      <c r="H35" s="8">
        <f t="shared" si="0"/>
        <v>968</v>
      </c>
      <c r="I35" s="14">
        <f t="shared" si="21"/>
        <v>0</v>
      </c>
      <c r="J35" s="11">
        <f t="shared" si="1"/>
        <v>968</v>
      </c>
      <c r="K35" s="31" t="s">
        <v>115</v>
      </c>
      <c r="L35" s="16"/>
    </row>
    <row r="36" spans="1:12" x14ac:dyDescent="0.3">
      <c r="A36" s="102"/>
      <c r="B36" s="26" t="s">
        <v>87</v>
      </c>
      <c r="C36" s="3">
        <v>1921</v>
      </c>
      <c r="D36" s="4">
        <v>0</v>
      </c>
      <c r="E36" s="81" t="s">
        <v>48</v>
      </c>
      <c r="F36" s="9">
        <v>1</v>
      </c>
      <c r="G36" s="80">
        <v>1</v>
      </c>
      <c r="H36" s="8">
        <f>F36*G36*C36</f>
        <v>1921</v>
      </c>
      <c r="I36" s="14">
        <f t="shared" si="21"/>
        <v>0</v>
      </c>
      <c r="J36" s="11">
        <f t="shared" si="1"/>
        <v>1921</v>
      </c>
      <c r="K36" s="31" t="s">
        <v>63</v>
      </c>
      <c r="L36" s="16"/>
    </row>
    <row r="37" spans="1:12" x14ac:dyDescent="0.3">
      <c r="A37" s="102"/>
      <c r="B37" s="26" t="s">
        <v>95</v>
      </c>
      <c r="C37" s="3">
        <v>4329</v>
      </c>
      <c r="D37" s="4">
        <v>0</v>
      </c>
      <c r="E37" s="42" t="s">
        <v>88</v>
      </c>
      <c r="F37" s="9">
        <v>1</v>
      </c>
      <c r="G37" s="41">
        <v>1</v>
      </c>
      <c r="H37" s="8">
        <f t="shared" ref="H37" si="23">F37*G37*C37</f>
        <v>4329</v>
      </c>
      <c r="I37" s="14">
        <f t="shared" ref="I37" si="24">D37*F37*G37</f>
        <v>0</v>
      </c>
      <c r="J37" s="11">
        <f t="shared" ref="J37" si="25">H37-I37</f>
        <v>4329</v>
      </c>
      <c r="K37" s="31" t="s">
        <v>101</v>
      </c>
      <c r="L37" s="16"/>
    </row>
    <row r="38" spans="1:12" x14ac:dyDescent="0.3">
      <c r="A38" s="102"/>
      <c r="B38" s="27" t="s">
        <v>42</v>
      </c>
      <c r="C38" s="3">
        <v>500</v>
      </c>
      <c r="D38" s="4">
        <v>0</v>
      </c>
      <c r="E38" s="2" t="s">
        <v>23</v>
      </c>
      <c r="F38" s="9">
        <v>3</v>
      </c>
      <c r="G38" s="6">
        <v>3</v>
      </c>
      <c r="H38" s="8">
        <f>F38*G38*C38</f>
        <v>4500</v>
      </c>
      <c r="I38" s="14">
        <f t="shared" si="21"/>
        <v>0</v>
      </c>
      <c r="J38" s="11">
        <f t="shared" si="1"/>
        <v>4500</v>
      </c>
      <c r="K38" s="31" t="s">
        <v>103</v>
      </c>
      <c r="L38" s="16"/>
    </row>
    <row r="39" spans="1:12" x14ac:dyDescent="0.3">
      <c r="A39" s="102"/>
      <c r="B39" s="27" t="s">
        <v>43</v>
      </c>
      <c r="C39" s="3">
        <v>80</v>
      </c>
      <c r="D39" s="4">
        <v>0</v>
      </c>
      <c r="E39" s="2" t="s">
        <v>23</v>
      </c>
      <c r="F39" s="9">
        <v>3</v>
      </c>
      <c r="G39" s="6">
        <v>3</v>
      </c>
      <c r="H39" s="8">
        <f t="shared" si="0"/>
        <v>720</v>
      </c>
      <c r="I39" s="14">
        <f t="shared" si="21"/>
        <v>0</v>
      </c>
      <c r="J39" s="11">
        <f t="shared" si="1"/>
        <v>720</v>
      </c>
      <c r="K39" s="31" t="s">
        <v>102</v>
      </c>
      <c r="L39" s="16"/>
    </row>
    <row r="40" spans="1:12" x14ac:dyDescent="0.3">
      <c r="A40" s="102"/>
      <c r="B40" s="27" t="s">
        <v>44</v>
      </c>
      <c r="C40" s="3">
        <v>30</v>
      </c>
      <c r="D40" s="4">
        <v>0</v>
      </c>
      <c r="E40" s="2" t="s">
        <v>23</v>
      </c>
      <c r="F40" s="9">
        <v>3</v>
      </c>
      <c r="G40" s="6">
        <v>3</v>
      </c>
      <c r="H40" s="8">
        <f t="shared" si="0"/>
        <v>270</v>
      </c>
      <c r="I40" s="14">
        <f t="shared" si="21"/>
        <v>0</v>
      </c>
      <c r="J40" s="11">
        <f t="shared" si="1"/>
        <v>270</v>
      </c>
      <c r="K40" s="38" t="s">
        <v>49</v>
      </c>
      <c r="L40" s="16"/>
    </row>
    <row r="41" spans="1:12" x14ac:dyDescent="0.3">
      <c r="A41" s="112" t="s">
        <v>8</v>
      </c>
      <c r="B41" s="113"/>
      <c r="C41" s="113"/>
      <c r="D41" s="113"/>
      <c r="E41" s="113"/>
      <c r="F41" s="113"/>
      <c r="G41" s="114"/>
      <c r="H41" s="8">
        <f>SUM(H3:H40)</f>
        <v>263231.19999999995</v>
      </c>
      <c r="I41" s="14">
        <f>SUM(I3:I40)</f>
        <v>44750</v>
      </c>
      <c r="J41" s="11">
        <f>SUM(J3:J40)</f>
        <v>218481.19999999998</v>
      </c>
      <c r="K41" s="23"/>
      <c r="L41" s="16"/>
    </row>
    <row r="42" spans="1:12" x14ac:dyDescent="0.3">
      <c r="A42" s="109" t="s">
        <v>45</v>
      </c>
      <c r="B42" s="110"/>
      <c r="C42" s="110"/>
      <c r="D42" s="110"/>
      <c r="E42" s="110"/>
      <c r="F42" s="110"/>
      <c r="G42" s="111"/>
      <c r="H42" s="8">
        <f>H41*0.06</f>
        <v>15793.871999999996</v>
      </c>
      <c r="I42" s="14">
        <v>0</v>
      </c>
      <c r="J42" s="11">
        <f>H42</f>
        <v>15793.871999999996</v>
      </c>
      <c r="K42" s="45"/>
      <c r="L42" s="17"/>
    </row>
    <row r="43" spans="1:12" x14ac:dyDescent="0.3">
      <c r="A43" s="106" t="s">
        <v>46</v>
      </c>
      <c r="B43" s="107"/>
      <c r="C43" s="107"/>
      <c r="D43" s="107"/>
      <c r="E43" s="107"/>
      <c r="F43" s="107"/>
      <c r="G43" s="108"/>
      <c r="H43" s="8">
        <f>(H41+H42)*0.06</f>
        <v>16741.504319999996</v>
      </c>
      <c r="I43" s="14">
        <v>0</v>
      </c>
      <c r="J43" s="11">
        <f>(J41+J42)*0.06</f>
        <v>14056.504319999998</v>
      </c>
      <c r="K43" s="47"/>
      <c r="L43" s="17"/>
    </row>
    <row r="44" spans="1:12" x14ac:dyDescent="0.3">
      <c r="A44" s="103" t="s">
        <v>47</v>
      </c>
      <c r="B44" s="104"/>
      <c r="C44" s="104"/>
      <c r="D44" s="104"/>
      <c r="E44" s="104"/>
      <c r="F44" s="104"/>
      <c r="G44" s="105"/>
      <c r="H44" s="22">
        <f>SUM(H41:H43)</f>
        <v>295766.57631999993</v>
      </c>
      <c r="I44" s="24">
        <f>I41</f>
        <v>44750</v>
      </c>
      <c r="J44" s="44">
        <f>J41+J42+J43</f>
        <v>248331.57631999999</v>
      </c>
      <c r="K44" s="43"/>
      <c r="L44" s="18"/>
    </row>
  </sheetData>
  <mergeCells count="9">
    <mergeCell ref="A1:K1"/>
    <mergeCell ref="A4:A5"/>
    <mergeCell ref="A6:A11"/>
    <mergeCell ref="A15:A40"/>
    <mergeCell ref="A44:G44"/>
    <mergeCell ref="A43:G43"/>
    <mergeCell ref="A42:G42"/>
    <mergeCell ref="A41:G41"/>
    <mergeCell ref="A12:A14"/>
  </mergeCells>
  <phoneticPr fontId="12" type="noConversion"/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EF7B-BFF7-467A-B2D3-85A8C4C2BD8F}">
  <sheetPr>
    <pageSetUpPr fitToPage="1"/>
  </sheetPr>
  <dimension ref="A1:P9"/>
  <sheetViews>
    <sheetView zoomScale="80" zoomScaleNormal="80" workbookViewId="0">
      <selection activeCell="E23" sqref="E23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8" customWidth="1"/>
    <col min="12" max="12" width="12.08203125" customWidth="1"/>
    <col min="14" max="14" width="19.6640625" customWidth="1"/>
    <col min="16" max="16" width="9" style="32"/>
  </cols>
  <sheetData>
    <row r="1" spans="1:15" ht="33" customHeight="1" x14ac:dyDescent="0.3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15"/>
    </row>
    <row r="2" spans="1:15" ht="26" x14ac:dyDescent="0.3">
      <c r="A2" s="1" t="s">
        <v>1</v>
      </c>
      <c r="B2" s="81" t="s">
        <v>2</v>
      </c>
      <c r="C2" s="3" t="s">
        <v>3</v>
      </c>
      <c r="D2" s="4" t="s">
        <v>4</v>
      </c>
      <c r="E2" s="81" t="s">
        <v>5</v>
      </c>
      <c r="F2" s="81" t="s">
        <v>6</v>
      </c>
      <c r="G2" s="80" t="s">
        <v>7</v>
      </c>
      <c r="H2" s="8" t="s">
        <v>8</v>
      </c>
      <c r="I2" s="10" t="s">
        <v>9</v>
      </c>
      <c r="J2" s="11" t="s">
        <v>10</v>
      </c>
      <c r="K2" s="12" t="s">
        <v>11</v>
      </c>
      <c r="L2" s="16"/>
    </row>
    <row r="3" spans="1:15" x14ac:dyDescent="0.3">
      <c r="A3" s="102"/>
      <c r="B3" s="26" t="s">
        <v>94</v>
      </c>
      <c r="C3" s="3">
        <v>100</v>
      </c>
      <c r="D3" s="4">
        <v>0</v>
      </c>
      <c r="E3" s="81" t="s">
        <v>31</v>
      </c>
      <c r="F3" s="9">
        <v>125</v>
      </c>
      <c r="G3" s="80">
        <v>1</v>
      </c>
      <c r="H3" s="8">
        <f t="shared" ref="H3:H5" si="0">F3*G3*C3</f>
        <v>12500</v>
      </c>
      <c r="I3" s="10">
        <f t="shared" ref="I3:I5" si="1">D3*F3*G3</f>
        <v>0</v>
      </c>
      <c r="J3" s="11">
        <f t="shared" ref="J3:J5" si="2">H3-I3</f>
        <v>12500</v>
      </c>
      <c r="K3" s="29" t="s">
        <v>98</v>
      </c>
      <c r="L3" s="16"/>
      <c r="O3" s="33"/>
    </row>
    <row r="4" spans="1:15" x14ac:dyDescent="0.3">
      <c r="A4" s="102"/>
      <c r="B4" s="26" t="s">
        <v>69</v>
      </c>
      <c r="C4" s="3">
        <v>518.64</v>
      </c>
      <c r="D4" s="4">
        <v>0</v>
      </c>
      <c r="E4" s="81" t="s">
        <v>86</v>
      </c>
      <c r="F4" s="9">
        <v>1</v>
      </c>
      <c r="G4" s="80">
        <v>1</v>
      </c>
      <c r="H4" s="8">
        <f t="shared" si="0"/>
        <v>518.64</v>
      </c>
      <c r="I4" s="14">
        <v>0</v>
      </c>
      <c r="J4" s="11">
        <f t="shared" si="2"/>
        <v>518.64</v>
      </c>
      <c r="K4" s="30" t="s">
        <v>69</v>
      </c>
      <c r="L4" s="16"/>
    </row>
    <row r="5" spans="1:15" x14ac:dyDescent="0.3">
      <c r="A5" s="102"/>
      <c r="B5" s="26" t="s">
        <v>34</v>
      </c>
      <c r="C5" s="3">
        <v>75981</v>
      </c>
      <c r="D5" s="4">
        <v>0</v>
      </c>
      <c r="E5" s="81" t="s">
        <v>35</v>
      </c>
      <c r="F5" s="9">
        <v>1</v>
      </c>
      <c r="G5" s="80">
        <v>1</v>
      </c>
      <c r="H5" s="8">
        <f t="shared" si="0"/>
        <v>75981</v>
      </c>
      <c r="I5" s="10">
        <f t="shared" si="1"/>
        <v>0</v>
      </c>
      <c r="J5" s="11">
        <f t="shared" si="2"/>
        <v>75981</v>
      </c>
      <c r="K5" s="30" t="s">
        <v>36</v>
      </c>
      <c r="L5" s="16"/>
    </row>
    <row r="6" spans="1:15" x14ac:dyDescent="0.3">
      <c r="A6" s="112" t="s">
        <v>8</v>
      </c>
      <c r="B6" s="113"/>
      <c r="C6" s="113"/>
      <c r="D6" s="113"/>
      <c r="E6" s="113"/>
      <c r="F6" s="113"/>
      <c r="G6" s="114"/>
      <c r="H6" s="8">
        <f>SUM(H3:H5)</f>
        <v>88999.64</v>
      </c>
      <c r="I6" s="14">
        <f>SUM(I3:I5)</f>
        <v>0</v>
      </c>
      <c r="J6" s="11">
        <f>SUM(J3:J5)</f>
        <v>88999.64</v>
      </c>
      <c r="K6" s="23"/>
      <c r="L6" s="16"/>
    </row>
    <row r="7" spans="1:15" x14ac:dyDescent="0.3">
      <c r="A7" s="109" t="s">
        <v>45</v>
      </c>
      <c r="B7" s="110"/>
      <c r="C7" s="110"/>
      <c r="D7" s="110"/>
      <c r="E7" s="110"/>
      <c r="F7" s="110"/>
      <c r="G7" s="111"/>
      <c r="H7" s="8">
        <f>H6*0.06</f>
        <v>5339.9784</v>
      </c>
      <c r="I7" s="14">
        <v>0</v>
      </c>
      <c r="J7" s="11">
        <f>H7</f>
        <v>5339.9784</v>
      </c>
      <c r="K7" s="45"/>
      <c r="L7" s="17"/>
    </row>
    <row r="8" spans="1:15" x14ac:dyDescent="0.3">
      <c r="A8" s="106" t="s">
        <v>46</v>
      </c>
      <c r="B8" s="107"/>
      <c r="C8" s="107"/>
      <c r="D8" s="107"/>
      <c r="E8" s="107"/>
      <c r="F8" s="107"/>
      <c r="G8" s="108"/>
      <c r="H8" s="8">
        <f>(H6+H7)*0.06</f>
        <v>5660.3771040000001</v>
      </c>
      <c r="I8" s="14">
        <v>0</v>
      </c>
      <c r="J8" s="11">
        <f>(J6+J7)*0.06</f>
        <v>5660.3771040000001</v>
      </c>
      <c r="K8" s="47"/>
      <c r="L8" s="17"/>
    </row>
    <row r="9" spans="1:15" x14ac:dyDescent="0.3">
      <c r="A9" s="103" t="s">
        <v>47</v>
      </c>
      <c r="B9" s="104"/>
      <c r="C9" s="104"/>
      <c r="D9" s="104"/>
      <c r="E9" s="104"/>
      <c r="F9" s="104"/>
      <c r="G9" s="105"/>
      <c r="H9" s="22">
        <f>SUM(H6:H8)</f>
        <v>99999.995504000006</v>
      </c>
      <c r="I9" s="24">
        <f>I6</f>
        <v>0</v>
      </c>
      <c r="J9" s="44">
        <f>J6+J7+J8</f>
        <v>99999.995504000006</v>
      </c>
      <c r="K9" s="43"/>
      <c r="L9" s="18"/>
    </row>
  </sheetData>
  <mergeCells count="6">
    <mergeCell ref="A7:G7"/>
    <mergeCell ref="A8:G8"/>
    <mergeCell ref="A9:G9"/>
    <mergeCell ref="A1:K1"/>
    <mergeCell ref="A3:A5"/>
    <mergeCell ref="A6:G6"/>
  </mergeCells>
  <phoneticPr fontId="12" type="noConversion"/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93D4-DDF8-4C50-953C-744E2321BF30}">
  <sheetPr>
    <pageSetUpPr fitToPage="1"/>
  </sheetPr>
  <dimension ref="A1:P41"/>
  <sheetViews>
    <sheetView topLeftCell="A5" zoomScale="80" zoomScaleNormal="80" workbookViewId="0">
      <selection activeCell="F46" sqref="F46"/>
    </sheetView>
  </sheetViews>
  <sheetFormatPr defaultColWidth="9" defaultRowHeight="14" x14ac:dyDescent="0.3"/>
  <cols>
    <col min="1" max="1" width="11.4140625" customWidth="1"/>
    <col min="2" max="2" width="19.08203125" customWidth="1"/>
    <col min="3" max="4" width="11.6640625" customWidth="1"/>
    <col min="5" max="5" width="8.08203125" customWidth="1"/>
    <col min="6" max="6" width="5.75" customWidth="1"/>
    <col min="7" max="7" width="8.6640625" customWidth="1"/>
    <col min="8" max="10" width="17" customWidth="1"/>
    <col min="11" max="11" width="58" customWidth="1"/>
    <col min="12" max="12" width="12.08203125" customWidth="1"/>
    <col min="14" max="14" width="19.6640625" customWidth="1"/>
    <col min="16" max="16" width="9" style="32"/>
  </cols>
  <sheetData>
    <row r="1" spans="1:15" ht="33" customHeight="1" x14ac:dyDescent="0.3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15"/>
    </row>
    <row r="2" spans="1:15" ht="26" x14ac:dyDescent="0.3">
      <c r="A2" s="1" t="s">
        <v>1</v>
      </c>
      <c r="B2" s="81" t="s">
        <v>2</v>
      </c>
      <c r="C2" s="3" t="s">
        <v>3</v>
      </c>
      <c r="D2" s="4" t="s">
        <v>4</v>
      </c>
      <c r="E2" s="81" t="s">
        <v>5</v>
      </c>
      <c r="F2" s="81" t="s">
        <v>6</v>
      </c>
      <c r="G2" s="80" t="s">
        <v>7</v>
      </c>
      <c r="H2" s="8" t="s">
        <v>8</v>
      </c>
      <c r="I2" s="10" t="s">
        <v>9</v>
      </c>
      <c r="J2" s="11" t="s">
        <v>10</v>
      </c>
      <c r="K2" s="12" t="s">
        <v>11</v>
      </c>
      <c r="L2" s="16"/>
    </row>
    <row r="3" spans="1:15" ht="30" customHeight="1" x14ac:dyDescent="0.3">
      <c r="A3" s="82" t="s">
        <v>12</v>
      </c>
      <c r="B3" s="80" t="s">
        <v>13</v>
      </c>
      <c r="C3" s="3">
        <v>175</v>
      </c>
      <c r="D3" s="4">
        <v>0</v>
      </c>
      <c r="E3" s="81" t="s">
        <v>14</v>
      </c>
      <c r="F3" s="9">
        <v>10</v>
      </c>
      <c r="G3" s="80">
        <v>1</v>
      </c>
      <c r="H3" s="8">
        <f t="shared" ref="H3:H37" si="0">F3*G3*C3</f>
        <v>1750</v>
      </c>
      <c r="I3" s="10">
        <f>D3*F3*G3</f>
        <v>0</v>
      </c>
      <c r="J3" s="11">
        <f t="shared" ref="J3:J37" si="1">H3-I3</f>
        <v>1750</v>
      </c>
      <c r="K3" s="13" t="s">
        <v>113</v>
      </c>
      <c r="L3" s="16"/>
    </row>
    <row r="4" spans="1:15" x14ac:dyDescent="0.3">
      <c r="A4" s="98" t="s">
        <v>15</v>
      </c>
      <c r="B4" s="25" t="s">
        <v>82</v>
      </c>
      <c r="C4" s="20">
        <v>28000</v>
      </c>
      <c r="D4" s="4">
        <v>10000</v>
      </c>
      <c r="E4" s="81" t="s">
        <v>17</v>
      </c>
      <c r="F4" s="9">
        <v>1</v>
      </c>
      <c r="G4" s="80">
        <v>1</v>
      </c>
      <c r="H4" s="8">
        <f>F4*G4*C4</f>
        <v>28000</v>
      </c>
      <c r="I4" s="10">
        <f t="shared" ref="I4:I21" si="2">D4*F4*G4</f>
        <v>10000</v>
      </c>
      <c r="J4" s="11">
        <f t="shared" si="1"/>
        <v>18000</v>
      </c>
      <c r="K4" s="13" t="s">
        <v>83</v>
      </c>
      <c r="L4" s="16"/>
    </row>
    <row r="5" spans="1:15" x14ac:dyDescent="0.3">
      <c r="A5" s="99"/>
      <c r="B5" s="25" t="s">
        <v>19</v>
      </c>
      <c r="C5" s="20">
        <v>20000</v>
      </c>
      <c r="D5" s="4">
        <v>10000</v>
      </c>
      <c r="E5" s="81" t="s">
        <v>17</v>
      </c>
      <c r="F5" s="9">
        <v>1</v>
      </c>
      <c r="G5" s="80">
        <v>1</v>
      </c>
      <c r="H5" s="8">
        <f t="shared" si="0"/>
        <v>20000</v>
      </c>
      <c r="I5" s="10">
        <f t="shared" si="2"/>
        <v>10000</v>
      </c>
      <c r="J5" s="11">
        <f t="shared" si="1"/>
        <v>10000</v>
      </c>
      <c r="K5" s="13" t="s">
        <v>84</v>
      </c>
      <c r="L5" s="16"/>
    </row>
    <row r="6" spans="1:15" x14ac:dyDescent="0.3">
      <c r="A6" s="98" t="s">
        <v>21</v>
      </c>
      <c r="B6" s="83" t="s">
        <v>22</v>
      </c>
      <c r="C6" s="3">
        <v>128</v>
      </c>
      <c r="D6" s="4">
        <v>90</v>
      </c>
      <c r="E6" s="81" t="s">
        <v>23</v>
      </c>
      <c r="F6" s="9">
        <v>40</v>
      </c>
      <c r="G6" s="80">
        <v>1</v>
      </c>
      <c r="H6" s="8">
        <f t="shared" si="0"/>
        <v>5120</v>
      </c>
      <c r="I6" s="10">
        <f t="shared" si="2"/>
        <v>3600</v>
      </c>
      <c r="J6" s="11">
        <f t="shared" si="1"/>
        <v>1520</v>
      </c>
      <c r="K6" s="80" t="s">
        <v>110</v>
      </c>
      <c r="L6" s="16"/>
    </row>
    <row r="7" spans="1:15" x14ac:dyDescent="0.3">
      <c r="A7" s="99"/>
      <c r="B7" s="83" t="s">
        <v>24</v>
      </c>
      <c r="C7" s="3">
        <v>168</v>
      </c>
      <c r="D7" s="4">
        <v>90</v>
      </c>
      <c r="E7" s="81" t="s">
        <v>23</v>
      </c>
      <c r="F7" s="9">
        <v>80</v>
      </c>
      <c r="G7" s="80">
        <v>1</v>
      </c>
      <c r="H7" s="8">
        <f t="shared" si="0"/>
        <v>13440</v>
      </c>
      <c r="I7" s="10">
        <f t="shared" si="2"/>
        <v>7200</v>
      </c>
      <c r="J7" s="11">
        <f t="shared" si="1"/>
        <v>6240</v>
      </c>
      <c r="K7" s="80" t="s">
        <v>111</v>
      </c>
      <c r="L7" s="16"/>
    </row>
    <row r="8" spans="1:15" x14ac:dyDescent="0.3">
      <c r="A8" s="99"/>
      <c r="B8" s="83" t="s">
        <v>25</v>
      </c>
      <c r="C8" s="3">
        <v>128</v>
      </c>
      <c r="D8" s="4">
        <v>90</v>
      </c>
      <c r="E8" s="81" t="s">
        <v>23</v>
      </c>
      <c r="F8" s="9">
        <v>60</v>
      </c>
      <c r="G8" s="80">
        <v>1</v>
      </c>
      <c r="H8" s="8">
        <f t="shared" si="0"/>
        <v>7680</v>
      </c>
      <c r="I8" s="10">
        <f>D8*F8*G8</f>
        <v>5400</v>
      </c>
      <c r="J8" s="11">
        <f t="shared" si="1"/>
        <v>2280</v>
      </c>
      <c r="K8" s="80" t="s">
        <v>114</v>
      </c>
      <c r="L8" s="16"/>
    </row>
    <row r="9" spans="1:15" x14ac:dyDescent="0.3">
      <c r="A9" s="99"/>
      <c r="B9" s="83" t="s">
        <v>26</v>
      </c>
      <c r="C9" s="3">
        <v>168</v>
      </c>
      <c r="D9" s="4">
        <v>90</v>
      </c>
      <c r="E9" s="81" t="s">
        <v>23</v>
      </c>
      <c r="F9" s="9">
        <v>55</v>
      </c>
      <c r="G9" s="80">
        <v>1</v>
      </c>
      <c r="H9" s="8">
        <f t="shared" si="0"/>
        <v>9240</v>
      </c>
      <c r="I9" s="10">
        <f t="shared" si="2"/>
        <v>4950</v>
      </c>
      <c r="J9" s="11">
        <f t="shared" si="1"/>
        <v>4290</v>
      </c>
      <c r="K9" s="80" t="s">
        <v>77</v>
      </c>
      <c r="L9" s="16"/>
    </row>
    <row r="10" spans="1:15" x14ac:dyDescent="0.3">
      <c r="A10" s="99"/>
      <c r="B10" s="83" t="s">
        <v>27</v>
      </c>
      <c r="C10" s="3">
        <v>128</v>
      </c>
      <c r="D10" s="4">
        <v>90</v>
      </c>
      <c r="E10" s="81" t="s">
        <v>23</v>
      </c>
      <c r="F10" s="9">
        <v>40</v>
      </c>
      <c r="G10" s="80">
        <v>1</v>
      </c>
      <c r="H10" s="8">
        <f t="shared" si="0"/>
        <v>5120</v>
      </c>
      <c r="I10" s="10">
        <f t="shared" si="2"/>
        <v>3600</v>
      </c>
      <c r="J10" s="11">
        <f t="shared" si="1"/>
        <v>1520</v>
      </c>
      <c r="K10" s="80" t="s">
        <v>112</v>
      </c>
      <c r="L10" s="16"/>
    </row>
    <row r="11" spans="1:15" x14ac:dyDescent="0.3">
      <c r="A11" s="100"/>
      <c r="B11" s="83" t="s">
        <v>80</v>
      </c>
      <c r="C11" s="3">
        <v>50</v>
      </c>
      <c r="D11" s="4">
        <v>0</v>
      </c>
      <c r="E11" s="81" t="s">
        <v>23</v>
      </c>
      <c r="F11" s="9">
        <v>150</v>
      </c>
      <c r="G11" s="80">
        <v>1</v>
      </c>
      <c r="H11" s="8">
        <f t="shared" si="0"/>
        <v>7500</v>
      </c>
      <c r="I11" s="10">
        <f t="shared" si="2"/>
        <v>0</v>
      </c>
      <c r="J11" s="11">
        <f t="shared" si="1"/>
        <v>7500</v>
      </c>
      <c r="K11" s="80" t="s">
        <v>81</v>
      </c>
      <c r="L11" s="16"/>
    </row>
    <row r="12" spans="1:15" ht="39.5" customHeight="1" x14ac:dyDescent="0.3">
      <c r="A12" s="115" t="s">
        <v>104</v>
      </c>
      <c r="B12" s="36" t="s">
        <v>50</v>
      </c>
      <c r="C12" s="3">
        <v>800</v>
      </c>
      <c r="D12" s="4">
        <v>0</v>
      </c>
      <c r="E12" s="37" t="s">
        <v>51</v>
      </c>
      <c r="F12" s="9">
        <v>5</v>
      </c>
      <c r="G12" s="80">
        <v>1</v>
      </c>
      <c r="H12" s="8">
        <f t="shared" si="0"/>
        <v>4000</v>
      </c>
      <c r="I12" s="10">
        <f t="shared" si="2"/>
        <v>0</v>
      </c>
      <c r="J12" s="11">
        <f t="shared" si="1"/>
        <v>4000</v>
      </c>
      <c r="K12" s="80" t="s">
        <v>105</v>
      </c>
      <c r="L12" s="16"/>
    </row>
    <row r="13" spans="1:15" ht="14" customHeight="1" x14ac:dyDescent="0.3">
      <c r="A13" s="116"/>
      <c r="B13" s="80" t="s">
        <v>96</v>
      </c>
      <c r="C13" s="3">
        <v>70</v>
      </c>
      <c r="D13" s="4">
        <v>0</v>
      </c>
      <c r="E13" s="37" t="s">
        <v>51</v>
      </c>
      <c r="F13" s="9">
        <v>1</v>
      </c>
      <c r="G13" s="80">
        <v>7</v>
      </c>
      <c r="H13" s="8">
        <f t="shared" si="0"/>
        <v>490</v>
      </c>
      <c r="I13" s="10">
        <f t="shared" si="2"/>
        <v>0</v>
      </c>
      <c r="J13" s="11">
        <f t="shared" si="1"/>
        <v>490</v>
      </c>
      <c r="K13" s="80" t="s">
        <v>106</v>
      </c>
      <c r="L13" s="16"/>
    </row>
    <row r="14" spans="1:15" ht="14" customHeight="1" x14ac:dyDescent="0.3">
      <c r="A14" s="117"/>
      <c r="B14" s="80" t="s">
        <v>97</v>
      </c>
      <c r="C14" s="3">
        <v>5</v>
      </c>
      <c r="D14" s="4">
        <v>0</v>
      </c>
      <c r="E14" s="37" t="s">
        <v>51</v>
      </c>
      <c r="F14" s="9">
        <v>1</v>
      </c>
      <c r="G14" s="80">
        <v>59</v>
      </c>
      <c r="H14" s="8">
        <f t="shared" si="0"/>
        <v>295</v>
      </c>
      <c r="I14" s="10">
        <f t="shared" si="2"/>
        <v>0</v>
      </c>
      <c r="J14" s="11">
        <f t="shared" si="1"/>
        <v>295</v>
      </c>
      <c r="K14" s="80" t="s">
        <v>107</v>
      </c>
      <c r="L14" s="16"/>
    </row>
    <row r="15" spans="1:15" x14ac:dyDescent="0.3">
      <c r="A15" s="101" t="s">
        <v>28</v>
      </c>
      <c r="B15" s="26" t="s">
        <v>29</v>
      </c>
      <c r="C15" s="3">
        <v>350</v>
      </c>
      <c r="D15" s="4">
        <v>0</v>
      </c>
      <c r="E15" s="81" t="s">
        <v>66</v>
      </c>
      <c r="F15" s="9">
        <v>15</v>
      </c>
      <c r="G15" s="80">
        <v>1</v>
      </c>
      <c r="H15" s="8">
        <f t="shared" si="0"/>
        <v>5250</v>
      </c>
      <c r="I15" s="10">
        <f t="shared" si="2"/>
        <v>0</v>
      </c>
      <c r="J15" s="11">
        <f t="shared" si="1"/>
        <v>5250</v>
      </c>
      <c r="K15" s="28" t="s">
        <v>30</v>
      </c>
      <c r="L15" s="16"/>
    </row>
    <row r="16" spans="1:15" x14ac:dyDescent="0.3">
      <c r="A16" s="102"/>
      <c r="B16" s="26" t="s">
        <v>93</v>
      </c>
      <c r="C16" s="3">
        <v>100</v>
      </c>
      <c r="D16" s="4">
        <v>0</v>
      </c>
      <c r="E16" s="81" t="s">
        <v>31</v>
      </c>
      <c r="F16" s="9">
        <v>255</v>
      </c>
      <c r="G16" s="80">
        <v>1</v>
      </c>
      <c r="H16" s="8">
        <f t="shared" si="0"/>
        <v>25500</v>
      </c>
      <c r="I16" s="10">
        <f t="shared" si="2"/>
        <v>0</v>
      </c>
      <c r="J16" s="11">
        <f t="shared" si="1"/>
        <v>25500</v>
      </c>
      <c r="K16" s="29" t="s">
        <v>98</v>
      </c>
      <c r="L16" s="16"/>
      <c r="O16" s="33"/>
    </row>
    <row r="17" spans="1:16" x14ac:dyDescent="0.3">
      <c r="A17" s="102"/>
      <c r="B17" s="26" t="s">
        <v>54</v>
      </c>
      <c r="C17" s="3">
        <v>30</v>
      </c>
      <c r="D17" s="4">
        <v>0</v>
      </c>
      <c r="E17" s="81" t="s">
        <v>32</v>
      </c>
      <c r="F17" s="9">
        <v>150</v>
      </c>
      <c r="G17" s="80">
        <v>1</v>
      </c>
      <c r="H17" s="8">
        <f t="shared" si="0"/>
        <v>4500</v>
      </c>
      <c r="I17" s="10">
        <f t="shared" si="2"/>
        <v>0</v>
      </c>
      <c r="J17" s="11">
        <f t="shared" si="1"/>
        <v>4500</v>
      </c>
      <c r="K17" s="30" t="s">
        <v>33</v>
      </c>
      <c r="L17" s="16"/>
    </row>
    <row r="18" spans="1:16" x14ac:dyDescent="0.3">
      <c r="A18" s="102"/>
      <c r="B18" s="26" t="s">
        <v>55</v>
      </c>
      <c r="C18" s="3">
        <v>30</v>
      </c>
      <c r="D18" s="4">
        <v>0</v>
      </c>
      <c r="E18" s="81" t="s">
        <v>32</v>
      </c>
      <c r="F18" s="9">
        <v>150</v>
      </c>
      <c r="G18" s="80">
        <v>1</v>
      </c>
      <c r="H18" s="8">
        <f t="shared" si="0"/>
        <v>4500</v>
      </c>
      <c r="I18" s="10">
        <f t="shared" si="2"/>
        <v>0</v>
      </c>
      <c r="J18" s="11">
        <f t="shared" si="1"/>
        <v>4500</v>
      </c>
      <c r="K18" s="30" t="s">
        <v>99</v>
      </c>
      <c r="L18" s="16"/>
    </row>
    <row r="19" spans="1:16" x14ac:dyDescent="0.3">
      <c r="A19" s="102"/>
      <c r="B19" s="26" t="s">
        <v>59</v>
      </c>
      <c r="C19" s="3">
        <v>9</v>
      </c>
      <c r="D19" s="4">
        <v>0</v>
      </c>
      <c r="E19" s="81" t="s">
        <v>32</v>
      </c>
      <c r="F19" s="9">
        <v>150</v>
      </c>
      <c r="G19" s="80">
        <v>1</v>
      </c>
      <c r="H19" s="8">
        <f t="shared" si="0"/>
        <v>1350</v>
      </c>
      <c r="I19" s="10">
        <f t="shared" si="2"/>
        <v>0</v>
      </c>
      <c r="J19" s="11">
        <f t="shared" si="1"/>
        <v>1350</v>
      </c>
      <c r="K19" s="30" t="s">
        <v>109</v>
      </c>
      <c r="L19" s="16"/>
    </row>
    <row r="20" spans="1:16" x14ac:dyDescent="0.3">
      <c r="A20" s="102"/>
      <c r="B20" s="26" t="s">
        <v>60</v>
      </c>
      <c r="C20" s="3">
        <v>1</v>
      </c>
      <c r="D20" s="4">
        <v>0</v>
      </c>
      <c r="E20" s="81" t="s">
        <v>32</v>
      </c>
      <c r="F20" s="9">
        <v>750</v>
      </c>
      <c r="G20" s="80">
        <v>1</v>
      </c>
      <c r="H20" s="8">
        <f t="shared" si="0"/>
        <v>750</v>
      </c>
      <c r="I20" s="10">
        <f t="shared" si="2"/>
        <v>0</v>
      </c>
      <c r="J20" s="11">
        <f t="shared" si="1"/>
        <v>750</v>
      </c>
      <c r="K20" s="30" t="s">
        <v>108</v>
      </c>
      <c r="L20" s="16"/>
    </row>
    <row r="21" spans="1:16" x14ac:dyDescent="0.3">
      <c r="A21" s="102"/>
      <c r="B21" s="26" t="s">
        <v>61</v>
      </c>
      <c r="C21" s="3">
        <v>6</v>
      </c>
      <c r="D21" s="4">
        <v>0</v>
      </c>
      <c r="E21" s="81" t="s">
        <v>32</v>
      </c>
      <c r="F21" s="9">
        <v>150</v>
      </c>
      <c r="G21" s="80">
        <v>1</v>
      </c>
      <c r="H21" s="8">
        <f t="shared" si="0"/>
        <v>900</v>
      </c>
      <c r="I21" s="10">
        <f t="shared" si="2"/>
        <v>0</v>
      </c>
      <c r="J21" s="11">
        <f t="shared" si="1"/>
        <v>900</v>
      </c>
      <c r="K21" s="30" t="s">
        <v>62</v>
      </c>
      <c r="L21" s="16"/>
    </row>
    <row r="22" spans="1:16" s="21" customFormat="1" x14ac:dyDescent="0.3">
      <c r="A22" s="102"/>
      <c r="B22" s="26" t="s">
        <v>64</v>
      </c>
      <c r="C22" s="3">
        <v>55</v>
      </c>
      <c r="D22" s="4">
        <v>0</v>
      </c>
      <c r="E22" s="81" t="s">
        <v>66</v>
      </c>
      <c r="F22" s="9">
        <v>34.56</v>
      </c>
      <c r="G22" s="80">
        <v>1</v>
      </c>
      <c r="H22" s="8">
        <f t="shared" si="0"/>
        <v>1900.8000000000002</v>
      </c>
      <c r="I22" s="14">
        <v>0</v>
      </c>
      <c r="J22" s="11">
        <f t="shared" si="1"/>
        <v>1900.8000000000002</v>
      </c>
      <c r="K22" s="30" t="s">
        <v>65</v>
      </c>
      <c r="L22" s="16"/>
      <c r="M22"/>
      <c r="P22" s="34"/>
    </row>
    <row r="23" spans="1:16" s="21" customFormat="1" x14ac:dyDescent="0.3">
      <c r="A23" s="102"/>
      <c r="B23" s="26" t="s">
        <v>67</v>
      </c>
      <c r="C23" s="3">
        <v>500</v>
      </c>
      <c r="D23" s="4">
        <v>0</v>
      </c>
      <c r="E23" s="81" t="s">
        <v>48</v>
      </c>
      <c r="F23" s="9">
        <v>1</v>
      </c>
      <c r="G23" s="80">
        <v>1</v>
      </c>
      <c r="H23" s="8">
        <f t="shared" si="0"/>
        <v>500</v>
      </c>
      <c r="I23" s="14">
        <v>0</v>
      </c>
      <c r="J23" s="11">
        <f t="shared" si="1"/>
        <v>500</v>
      </c>
      <c r="K23" s="30" t="s">
        <v>68</v>
      </c>
      <c r="L23" s="16"/>
      <c r="M23"/>
      <c r="P23" s="34"/>
    </row>
    <row r="24" spans="1:16" x14ac:dyDescent="0.3">
      <c r="A24" s="102"/>
      <c r="B24" s="26" t="s">
        <v>57</v>
      </c>
      <c r="C24" s="3">
        <v>10</v>
      </c>
      <c r="D24" s="4">
        <v>0</v>
      </c>
      <c r="E24" s="81" t="s">
        <v>32</v>
      </c>
      <c r="F24" s="9">
        <v>200</v>
      </c>
      <c r="G24" s="80">
        <v>1</v>
      </c>
      <c r="H24" s="8">
        <f t="shared" si="0"/>
        <v>2000</v>
      </c>
      <c r="I24" s="14">
        <v>0</v>
      </c>
      <c r="J24" s="11">
        <f t="shared" si="1"/>
        <v>2000</v>
      </c>
      <c r="K24" s="30" t="s">
        <v>37</v>
      </c>
      <c r="L24" s="16"/>
    </row>
    <row r="25" spans="1:16" x14ac:dyDescent="0.3">
      <c r="A25" s="102"/>
      <c r="B25" s="26" t="s">
        <v>56</v>
      </c>
      <c r="C25" s="3">
        <v>11.65</v>
      </c>
      <c r="D25" s="4">
        <v>0</v>
      </c>
      <c r="E25" s="81" t="s">
        <v>32</v>
      </c>
      <c r="F25" s="9">
        <v>200</v>
      </c>
      <c r="G25" s="80">
        <v>1</v>
      </c>
      <c r="H25" s="8">
        <f t="shared" si="0"/>
        <v>2330</v>
      </c>
      <c r="I25" s="14">
        <v>0</v>
      </c>
      <c r="J25" s="11">
        <f t="shared" si="1"/>
        <v>2330</v>
      </c>
      <c r="K25" s="30" t="s">
        <v>100</v>
      </c>
      <c r="L25" s="16"/>
    </row>
    <row r="26" spans="1:16" x14ac:dyDescent="0.3">
      <c r="A26" s="102"/>
      <c r="B26" s="26" t="s">
        <v>85</v>
      </c>
      <c r="C26" s="3">
        <v>3000</v>
      </c>
      <c r="D26" s="4">
        <v>0</v>
      </c>
      <c r="E26" s="81" t="s">
        <v>70</v>
      </c>
      <c r="F26" s="9">
        <v>1</v>
      </c>
      <c r="G26" s="80">
        <v>1</v>
      </c>
      <c r="H26" s="8">
        <f t="shared" si="0"/>
        <v>3000</v>
      </c>
      <c r="I26" s="14">
        <v>0</v>
      </c>
      <c r="J26" s="11">
        <f t="shared" si="1"/>
        <v>3000</v>
      </c>
      <c r="K26" s="30" t="s">
        <v>85</v>
      </c>
      <c r="L26" s="16"/>
    </row>
    <row r="27" spans="1:16" x14ac:dyDescent="0.3">
      <c r="A27" s="102"/>
      <c r="B27" s="26" t="s">
        <v>89</v>
      </c>
      <c r="C27" s="3">
        <v>500</v>
      </c>
      <c r="D27" s="4">
        <v>0</v>
      </c>
      <c r="E27" s="81" t="s">
        <v>48</v>
      </c>
      <c r="F27" s="9">
        <v>1</v>
      </c>
      <c r="G27" s="80">
        <v>1</v>
      </c>
      <c r="H27" s="8">
        <f t="shared" si="0"/>
        <v>500</v>
      </c>
      <c r="I27" s="14">
        <v>0</v>
      </c>
      <c r="J27" s="11">
        <f t="shared" si="1"/>
        <v>500</v>
      </c>
      <c r="K27" s="30" t="s">
        <v>92</v>
      </c>
      <c r="L27" s="16"/>
    </row>
    <row r="28" spans="1:16" x14ac:dyDescent="0.3">
      <c r="A28" s="102"/>
      <c r="B28" s="26" t="s">
        <v>38</v>
      </c>
      <c r="C28" s="3">
        <v>426.4</v>
      </c>
      <c r="D28" s="4">
        <v>0</v>
      </c>
      <c r="E28" s="81" t="s">
        <v>32</v>
      </c>
      <c r="F28" s="9">
        <v>1</v>
      </c>
      <c r="G28" s="80">
        <v>1</v>
      </c>
      <c r="H28" s="8">
        <f t="shared" si="0"/>
        <v>426.4</v>
      </c>
      <c r="I28" s="14">
        <f t="shared" ref="I28:I37" si="3">D28*F28*G28</f>
        <v>0</v>
      </c>
      <c r="J28" s="11">
        <f t="shared" si="1"/>
        <v>426.4</v>
      </c>
      <c r="K28" s="31" t="s">
        <v>39</v>
      </c>
      <c r="L28" s="16"/>
    </row>
    <row r="29" spans="1:16" x14ac:dyDescent="0.3">
      <c r="A29" s="102"/>
      <c r="B29" s="26" t="s">
        <v>40</v>
      </c>
      <c r="C29" s="3">
        <v>300</v>
      </c>
      <c r="D29" s="4">
        <v>0</v>
      </c>
      <c r="E29" s="81" t="s">
        <v>32</v>
      </c>
      <c r="F29" s="9">
        <v>1</v>
      </c>
      <c r="G29" s="80">
        <v>1</v>
      </c>
      <c r="H29" s="8">
        <f t="shared" si="0"/>
        <v>300</v>
      </c>
      <c r="I29" s="14">
        <f t="shared" si="3"/>
        <v>0</v>
      </c>
      <c r="J29" s="11">
        <f t="shared" si="1"/>
        <v>300</v>
      </c>
      <c r="K29" s="31" t="s">
        <v>41</v>
      </c>
      <c r="L29" s="16"/>
    </row>
    <row r="30" spans="1:16" x14ac:dyDescent="0.3">
      <c r="A30" s="102"/>
      <c r="B30" s="35" t="s">
        <v>53</v>
      </c>
      <c r="C30" s="3">
        <v>2581.36</v>
      </c>
      <c r="D30" s="4">
        <v>0</v>
      </c>
      <c r="E30" s="81" t="s">
        <v>23</v>
      </c>
      <c r="F30" s="9">
        <v>1</v>
      </c>
      <c r="G30" s="80">
        <v>1</v>
      </c>
      <c r="H30" s="8">
        <f>F30*G30*C30</f>
        <v>2581.36</v>
      </c>
      <c r="I30" s="14">
        <f t="shared" si="3"/>
        <v>0</v>
      </c>
      <c r="J30" s="11">
        <f t="shared" si="1"/>
        <v>2581.36</v>
      </c>
      <c r="K30" s="31" t="s">
        <v>90</v>
      </c>
      <c r="L30" s="16"/>
    </row>
    <row r="31" spans="1:16" x14ac:dyDescent="0.3">
      <c r="A31" s="102"/>
      <c r="B31" s="35" t="s">
        <v>52</v>
      </c>
      <c r="C31" s="3">
        <v>2600</v>
      </c>
      <c r="D31" s="4">
        <v>0</v>
      </c>
      <c r="E31" s="81" t="s">
        <v>23</v>
      </c>
      <c r="F31" s="9">
        <v>1</v>
      </c>
      <c r="G31" s="80">
        <v>1</v>
      </c>
      <c r="H31" s="8">
        <f t="shared" si="0"/>
        <v>2600</v>
      </c>
      <c r="I31" s="14">
        <f t="shared" si="3"/>
        <v>0</v>
      </c>
      <c r="J31" s="11">
        <f t="shared" si="1"/>
        <v>2600</v>
      </c>
      <c r="K31" s="31" t="s">
        <v>91</v>
      </c>
      <c r="L31" s="16"/>
    </row>
    <row r="32" spans="1:16" x14ac:dyDescent="0.3">
      <c r="A32" s="102"/>
      <c r="B32" s="26" t="s">
        <v>58</v>
      </c>
      <c r="C32" s="3">
        <v>968</v>
      </c>
      <c r="D32" s="4">
        <v>0</v>
      </c>
      <c r="E32" s="81" t="s">
        <v>88</v>
      </c>
      <c r="F32" s="9">
        <v>1</v>
      </c>
      <c r="G32" s="80">
        <v>1</v>
      </c>
      <c r="H32" s="8">
        <f t="shared" si="0"/>
        <v>968</v>
      </c>
      <c r="I32" s="14">
        <f t="shared" si="3"/>
        <v>0</v>
      </c>
      <c r="J32" s="11">
        <f t="shared" si="1"/>
        <v>968</v>
      </c>
      <c r="K32" s="31" t="s">
        <v>115</v>
      </c>
      <c r="L32" s="16"/>
    </row>
    <row r="33" spans="1:12" x14ac:dyDescent="0.3">
      <c r="A33" s="102"/>
      <c r="B33" s="26" t="s">
        <v>87</v>
      </c>
      <c r="C33" s="3">
        <v>1921</v>
      </c>
      <c r="D33" s="4">
        <v>0</v>
      </c>
      <c r="E33" s="81" t="s">
        <v>48</v>
      </c>
      <c r="F33" s="9">
        <v>1</v>
      </c>
      <c r="G33" s="80">
        <v>1</v>
      </c>
      <c r="H33" s="8">
        <f>F33*G33*C33</f>
        <v>1921</v>
      </c>
      <c r="I33" s="14">
        <f t="shared" si="3"/>
        <v>0</v>
      </c>
      <c r="J33" s="11">
        <f t="shared" si="1"/>
        <v>1921</v>
      </c>
      <c r="K33" s="31" t="s">
        <v>63</v>
      </c>
      <c r="L33" s="16"/>
    </row>
    <row r="34" spans="1:12" x14ac:dyDescent="0.3">
      <c r="A34" s="102"/>
      <c r="B34" s="26" t="s">
        <v>95</v>
      </c>
      <c r="C34" s="3">
        <v>4329</v>
      </c>
      <c r="D34" s="4">
        <v>0</v>
      </c>
      <c r="E34" s="81" t="s">
        <v>88</v>
      </c>
      <c r="F34" s="9">
        <v>1</v>
      </c>
      <c r="G34" s="80">
        <v>1</v>
      </c>
      <c r="H34" s="8">
        <f t="shared" ref="H34" si="4">F34*G34*C34</f>
        <v>4329</v>
      </c>
      <c r="I34" s="14">
        <f t="shared" si="3"/>
        <v>0</v>
      </c>
      <c r="J34" s="11">
        <f t="shared" si="1"/>
        <v>4329</v>
      </c>
      <c r="K34" s="31" t="s">
        <v>101</v>
      </c>
      <c r="L34" s="16"/>
    </row>
    <row r="35" spans="1:12" x14ac:dyDescent="0.3">
      <c r="A35" s="102"/>
      <c r="B35" s="27" t="s">
        <v>42</v>
      </c>
      <c r="C35" s="3">
        <v>500</v>
      </c>
      <c r="D35" s="4">
        <v>0</v>
      </c>
      <c r="E35" s="81" t="s">
        <v>23</v>
      </c>
      <c r="F35" s="9">
        <v>3</v>
      </c>
      <c r="G35" s="80">
        <v>3</v>
      </c>
      <c r="H35" s="8">
        <f>F35*G35*C35</f>
        <v>4500</v>
      </c>
      <c r="I35" s="14">
        <f t="shared" si="3"/>
        <v>0</v>
      </c>
      <c r="J35" s="11">
        <f t="shared" si="1"/>
        <v>4500</v>
      </c>
      <c r="K35" s="31" t="s">
        <v>103</v>
      </c>
      <c r="L35" s="16"/>
    </row>
    <row r="36" spans="1:12" x14ac:dyDescent="0.3">
      <c r="A36" s="102"/>
      <c r="B36" s="27" t="s">
        <v>43</v>
      </c>
      <c r="C36" s="3">
        <v>80</v>
      </c>
      <c r="D36" s="4">
        <v>0</v>
      </c>
      <c r="E36" s="81" t="s">
        <v>23</v>
      </c>
      <c r="F36" s="9">
        <v>3</v>
      </c>
      <c r="G36" s="80">
        <v>3</v>
      </c>
      <c r="H36" s="8">
        <f t="shared" si="0"/>
        <v>720</v>
      </c>
      <c r="I36" s="14">
        <f t="shared" si="3"/>
        <v>0</v>
      </c>
      <c r="J36" s="11">
        <f t="shared" si="1"/>
        <v>720</v>
      </c>
      <c r="K36" s="31" t="s">
        <v>102</v>
      </c>
      <c r="L36" s="16"/>
    </row>
    <row r="37" spans="1:12" x14ac:dyDescent="0.3">
      <c r="A37" s="102"/>
      <c r="B37" s="27" t="s">
        <v>44</v>
      </c>
      <c r="C37" s="3">
        <v>30</v>
      </c>
      <c r="D37" s="4">
        <v>0</v>
      </c>
      <c r="E37" s="81" t="s">
        <v>23</v>
      </c>
      <c r="F37" s="9">
        <v>3</v>
      </c>
      <c r="G37" s="80">
        <v>3</v>
      </c>
      <c r="H37" s="8">
        <f t="shared" si="0"/>
        <v>270</v>
      </c>
      <c r="I37" s="14">
        <f t="shared" si="3"/>
        <v>0</v>
      </c>
      <c r="J37" s="11">
        <f t="shared" si="1"/>
        <v>270</v>
      </c>
      <c r="K37" s="38" t="s">
        <v>49</v>
      </c>
      <c r="L37" s="16"/>
    </row>
    <row r="38" spans="1:12" x14ac:dyDescent="0.3">
      <c r="A38" s="112" t="s">
        <v>8</v>
      </c>
      <c r="B38" s="113"/>
      <c r="C38" s="113"/>
      <c r="D38" s="113"/>
      <c r="E38" s="113"/>
      <c r="F38" s="113"/>
      <c r="G38" s="114"/>
      <c r="H38" s="8">
        <f>SUM(H3:H37)</f>
        <v>174231.55999999997</v>
      </c>
      <c r="I38" s="14">
        <f>SUM(I3:I37)</f>
        <v>44750</v>
      </c>
      <c r="J38" s="11">
        <f>SUM(J3:J37)</f>
        <v>129481.56</v>
      </c>
      <c r="K38" s="23"/>
      <c r="L38" s="16"/>
    </row>
    <row r="39" spans="1:12" x14ac:dyDescent="0.3">
      <c r="A39" s="109" t="s">
        <v>45</v>
      </c>
      <c r="B39" s="110"/>
      <c r="C39" s="110"/>
      <c r="D39" s="110"/>
      <c r="E39" s="110"/>
      <c r="F39" s="110"/>
      <c r="G39" s="111"/>
      <c r="H39" s="8">
        <f>H38*0.06</f>
        <v>10453.893599999998</v>
      </c>
      <c r="I39" s="14">
        <v>0</v>
      </c>
      <c r="J39" s="11">
        <f>H39</f>
        <v>10453.893599999998</v>
      </c>
      <c r="K39" s="45"/>
      <c r="L39" s="17"/>
    </row>
    <row r="40" spans="1:12" x14ac:dyDescent="0.3">
      <c r="A40" s="106" t="s">
        <v>46</v>
      </c>
      <c r="B40" s="107"/>
      <c r="C40" s="107"/>
      <c r="D40" s="107"/>
      <c r="E40" s="107"/>
      <c r="F40" s="107"/>
      <c r="G40" s="108"/>
      <c r="H40" s="8">
        <f>(H38+H39)*0.06</f>
        <v>11081.127215999999</v>
      </c>
      <c r="I40" s="14">
        <v>0</v>
      </c>
      <c r="J40" s="11">
        <f>(J38+J39)*0.06</f>
        <v>8396.1272160000008</v>
      </c>
      <c r="K40" s="47"/>
      <c r="L40" s="17"/>
    </row>
    <row r="41" spans="1:12" x14ac:dyDescent="0.3">
      <c r="A41" s="103" t="s">
        <v>47</v>
      </c>
      <c r="B41" s="104"/>
      <c r="C41" s="104"/>
      <c r="D41" s="104"/>
      <c r="E41" s="104"/>
      <c r="F41" s="104"/>
      <c r="G41" s="105"/>
      <c r="H41" s="22">
        <f>SUM(H38:H40)</f>
        <v>195766.58081599997</v>
      </c>
      <c r="I41" s="24">
        <f>I38</f>
        <v>44750</v>
      </c>
      <c r="J41" s="44">
        <f>J38+J39+J40</f>
        <v>148331.580816</v>
      </c>
      <c r="K41" s="43"/>
      <c r="L41" s="18"/>
    </row>
  </sheetData>
  <mergeCells count="9">
    <mergeCell ref="A39:G39"/>
    <mergeCell ref="A40:G40"/>
    <mergeCell ref="A41:G41"/>
    <mergeCell ref="A1:K1"/>
    <mergeCell ref="A4:A5"/>
    <mergeCell ref="A6:A11"/>
    <mergeCell ref="A12:A14"/>
    <mergeCell ref="A15:A37"/>
    <mergeCell ref="A38:G38"/>
  </mergeCells>
  <phoneticPr fontId="12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协会酒店酒店</vt:lpstr>
      <vt:lpstr>昆明温德姆酒店 完整版本结算单</vt:lpstr>
      <vt:lpstr>10w组</vt:lpstr>
      <vt:lpstr>蒋苗组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来 张</cp:lastModifiedBy>
  <cp:lastPrinted>2025-01-09T02:32:56Z</cp:lastPrinted>
  <dcterms:created xsi:type="dcterms:W3CDTF">2015-06-06T18:19:00Z</dcterms:created>
  <dcterms:modified xsi:type="dcterms:W3CDTF">2025-01-17T04:56:26Z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27834D0FD0D84AED8F24AA464F2FB670_13</vt:lpwstr>
  </property>
  <property fmtid="{D5CDD505-2E9C-101B-9397-08002B2CF9AE}" pid="3" name="KSOProductBuildVer">
    <vt:lpwstr>2052-6.5.2.8766</vt:lpwstr>
  </property>
</Properties>
</file>