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2025年工作\4月迪拜\"/>
    </mc:Choice>
  </mc:AlternateContent>
  <xr:revisionPtr revIDLastSave="0" documentId="13_ncr:1_{E4DC2380-BF03-46E2-98AD-28E1F3F87142}" xr6:coauthVersionLast="47" xr6:coauthVersionMax="47" xr10:uidLastSave="{00000000-0000-0000-0000-000000000000}"/>
  <bookViews>
    <workbookView xWindow="-110" yWindow="-110" windowWidth="19420" windowHeight="10560" firstSheet="3" activeTab="3" xr2:uid="{00000000-000D-0000-FFFF-FFFF00000000}"/>
  </bookViews>
  <sheets>
    <sheet name="五星" sheetId="13" state="hidden" r:id="rId1"/>
    <sheet name="四星" sheetId="14" state="hidden" r:id="rId2"/>
    <sheet name="五星双人间" sheetId="15" state="hidden" r:id="rId3"/>
    <sheet name="四星双人间" sheetId="16" r:id="rId4"/>
  </sheets>
  <calcPr calcId="181029"/>
</workbook>
</file>

<file path=xl/calcChain.xml><?xml version="1.0" encoding="utf-8"?>
<calcChain xmlns="http://schemas.openxmlformats.org/spreadsheetml/2006/main">
  <c r="I62" i="16" l="1"/>
  <c r="I63" i="16"/>
  <c r="I61" i="16"/>
  <c r="I60" i="16"/>
  <c r="I59" i="16"/>
  <c r="I58" i="16"/>
  <c r="F38" i="16"/>
  <c r="F37" i="16"/>
  <c r="F35" i="16"/>
  <c r="I55" i="16"/>
  <c r="F55" i="16"/>
  <c r="F14" i="16" l="1"/>
  <c r="F13" i="16"/>
  <c r="F41" i="16" l="1"/>
  <c r="I41" i="16" s="1"/>
  <c r="F46" i="16"/>
  <c r="I46" i="16" s="1"/>
  <c r="F47" i="16"/>
  <c r="I47" i="16" s="1"/>
  <c r="F48" i="16"/>
  <c r="I48" i="16" s="1"/>
  <c r="F49" i="16"/>
  <c r="I49" i="16" s="1"/>
  <c r="F50" i="16"/>
  <c r="F51" i="16"/>
  <c r="F52" i="16"/>
  <c r="I52" i="16" s="1"/>
  <c r="F53" i="16"/>
  <c r="I53" i="16" s="1"/>
  <c r="F54" i="16"/>
  <c r="F45" i="16"/>
  <c r="I45" i="16" s="1"/>
  <c r="F44" i="16"/>
  <c r="I44" i="16" s="1"/>
  <c r="I37" i="16"/>
  <c r="I35" i="16"/>
  <c r="I36" i="16" s="1"/>
  <c r="F26" i="16"/>
  <c r="I26" i="16" s="1"/>
  <c r="F27" i="16"/>
  <c r="F28" i="16"/>
  <c r="I28" i="16" s="1"/>
  <c r="F29" i="16"/>
  <c r="I29" i="16" s="1"/>
  <c r="F30" i="16"/>
  <c r="I30" i="16" s="1"/>
  <c r="F31" i="16"/>
  <c r="F32" i="16"/>
  <c r="F33" i="16"/>
  <c r="I33" i="16" s="1"/>
  <c r="F25" i="16"/>
  <c r="I25" i="16" s="1"/>
  <c r="I56" i="16"/>
  <c r="I54" i="16"/>
  <c r="I51" i="16"/>
  <c r="I50" i="16"/>
  <c r="I43" i="16"/>
  <c r="I40" i="16"/>
  <c r="I38" i="16"/>
  <c r="I32" i="16"/>
  <c r="I31" i="16"/>
  <c r="I27" i="16"/>
  <c r="I23" i="16"/>
  <c r="I22" i="16"/>
  <c r="I21" i="16"/>
  <c r="I20" i="16"/>
  <c r="I19" i="16"/>
  <c r="I18" i="16"/>
  <c r="I17" i="16"/>
  <c r="I16" i="16"/>
  <c r="I14" i="16"/>
  <c r="I13" i="16"/>
  <c r="I15" i="16" s="1"/>
  <c r="I11" i="16"/>
  <c r="I10" i="16"/>
  <c r="I9" i="16"/>
  <c r="F59" i="13"/>
  <c r="I59" i="13" s="1"/>
  <c r="I60" i="13" s="1"/>
  <c r="I58" i="13"/>
  <c r="F56" i="13"/>
  <c r="I56" i="13" s="1"/>
  <c r="F55" i="13"/>
  <c r="I55" i="13" s="1"/>
  <c r="I57" i="13" s="1"/>
  <c r="F53" i="13"/>
  <c r="I53" i="13" s="1"/>
  <c r="I54" i="13" s="1"/>
  <c r="I60" i="15"/>
  <c r="F23" i="15"/>
  <c r="F24" i="15"/>
  <c r="F25" i="15"/>
  <c r="F26" i="15"/>
  <c r="F27" i="15"/>
  <c r="F28" i="15"/>
  <c r="F29" i="15"/>
  <c r="F30" i="15"/>
  <c r="I30" i="15" s="1"/>
  <c r="F31" i="15"/>
  <c r="F32" i="15"/>
  <c r="F33" i="15"/>
  <c r="F34" i="15"/>
  <c r="I34" i="15" s="1"/>
  <c r="F35" i="15"/>
  <c r="F36" i="15"/>
  <c r="F37" i="15"/>
  <c r="F38" i="15"/>
  <c r="F39" i="15"/>
  <c r="F22" i="15"/>
  <c r="I22" i="15"/>
  <c r="I20" i="15"/>
  <c r="I19" i="15"/>
  <c r="I18" i="15"/>
  <c r="I17" i="15"/>
  <c r="I16" i="15"/>
  <c r="I15" i="15"/>
  <c r="I14" i="15"/>
  <c r="I13" i="15"/>
  <c r="I61" i="15"/>
  <c r="F59" i="15"/>
  <c r="I59" i="15" s="1"/>
  <c r="I58" i="15"/>
  <c r="F56" i="15"/>
  <c r="I56" i="15" s="1"/>
  <c r="F55" i="15"/>
  <c r="I55" i="15" s="1"/>
  <c r="I57" i="15" s="1"/>
  <c r="F53" i="15"/>
  <c r="I53" i="15" s="1"/>
  <c r="I54" i="15" s="1"/>
  <c r="I75" i="15"/>
  <c r="I76" i="15" s="1"/>
  <c r="I74" i="15"/>
  <c r="F73" i="15"/>
  <c r="I73" i="15" s="1"/>
  <c r="F72" i="15"/>
  <c r="I72" i="15" s="1"/>
  <c r="F71" i="15"/>
  <c r="I71" i="15" s="1"/>
  <c r="F70" i="15"/>
  <c r="I70" i="15" s="1"/>
  <c r="F69" i="15"/>
  <c r="I69" i="15" s="1"/>
  <c r="F68" i="15"/>
  <c r="I68" i="15" s="1"/>
  <c r="F67" i="15"/>
  <c r="I67" i="15" s="1"/>
  <c r="F66" i="15"/>
  <c r="I66" i="15" s="1"/>
  <c r="F65" i="15"/>
  <c r="I65" i="15" s="1"/>
  <c r="F64" i="15"/>
  <c r="I64" i="15" s="1"/>
  <c r="F63" i="15"/>
  <c r="I63" i="15" s="1"/>
  <c r="F62" i="15"/>
  <c r="I62" i="15" s="1"/>
  <c r="I51" i="15"/>
  <c r="I50" i="15"/>
  <c r="I49" i="15"/>
  <c r="I48" i="15"/>
  <c r="F47" i="15"/>
  <c r="I47" i="15" s="1"/>
  <c r="I46" i="15"/>
  <c r="I45" i="15"/>
  <c r="I44" i="15"/>
  <c r="I43" i="15"/>
  <c r="F42" i="15"/>
  <c r="I42" i="15" s="1"/>
  <c r="I41" i="15"/>
  <c r="I39" i="15"/>
  <c r="I38" i="15"/>
  <c r="I35" i="15"/>
  <c r="I33" i="15"/>
  <c r="I32" i="15"/>
  <c r="I31" i="15"/>
  <c r="I23" i="15"/>
  <c r="I11" i="15"/>
  <c r="I10" i="15"/>
  <c r="I9" i="15"/>
  <c r="I81" i="14"/>
  <c r="I80" i="14"/>
  <c r="I79" i="14"/>
  <c r="I78" i="14"/>
  <c r="I76" i="14"/>
  <c r="F59" i="14"/>
  <c r="F56" i="14"/>
  <c r="F55" i="14"/>
  <c r="I52" i="14"/>
  <c r="I40" i="14"/>
  <c r="I36" i="14"/>
  <c r="I37" i="14"/>
  <c r="F62" i="14"/>
  <c r="I24" i="14"/>
  <c r="I25" i="14"/>
  <c r="I26" i="14"/>
  <c r="I27" i="14"/>
  <c r="I28" i="14"/>
  <c r="I29" i="14"/>
  <c r="I75" i="14"/>
  <c r="I74" i="14"/>
  <c r="F73" i="14"/>
  <c r="I73" i="14" s="1"/>
  <c r="I72" i="14"/>
  <c r="F72" i="14"/>
  <c r="F71" i="14"/>
  <c r="I71" i="14" s="1"/>
  <c r="I70" i="14"/>
  <c r="F70" i="14"/>
  <c r="F69" i="14"/>
  <c r="I69" i="14" s="1"/>
  <c r="I68" i="14"/>
  <c r="F68" i="14"/>
  <c r="F67" i="14"/>
  <c r="I67" i="14" s="1"/>
  <c r="I66" i="14"/>
  <c r="F66" i="14"/>
  <c r="F65" i="14"/>
  <c r="I65" i="14" s="1"/>
  <c r="I64" i="14"/>
  <c r="F64" i="14"/>
  <c r="F63" i="14"/>
  <c r="I63" i="14" s="1"/>
  <c r="I62" i="14"/>
  <c r="I61" i="14"/>
  <c r="I59" i="14"/>
  <c r="I58" i="14"/>
  <c r="I56" i="14"/>
  <c r="I55" i="14"/>
  <c r="F53" i="14"/>
  <c r="I53" i="14" s="1"/>
  <c r="I54" i="14" s="1"/>
  <c r="I51" i="14"/>
  <c r="I50" i="14"/>
  <c r="I49" i="14"/>
  <c r="I48" i="14"/>
  <c r="F47" i="14"/>
  <c r="I47" i="14" s="1"/>
  <c r="I46" i="14"/>
  <c r="I45" i="14"/>
  <c r="I44" i="14"/>
  <c r="I43" i="14"/>
  <c r="I42" i="14"/>
  <c r="F42" i="14"/>
  <c r="I41" i="14"/>
  <c r="I39" i="14"/>
  <c r="I38" i="14"/>
  <c r="I35" i="14"/>
  <c r="I34" i="14"/>
  <c r="I33" i="14"/>
  <c r="I32" i="14"/>
  <c r="I31" i="14"/>
  <c r="I30" i="14"/>
  <c r="I23" i="14"/>
  <c r="I22" i="14"/>
  <c r="I20" i="14"/>
  <c r="I19" i="14"/>
  <c r="I21" i="14" s="1"/>
  <c r="I18" i="14"/>
  <c r="I17" i="14"/>
  <c r="I16" i="14"/>
  <c r="I15" i="14"/>
  <c r="I14" i="14"/>
  <c r="I13" i="14"/>
  <c r="I11" i="14"/>
  <c r="I12" i="14" s="1"/>
  <c r="I10" i="14"/>
  <c r="I9" i="14"/>
  <c r="I75" i="13"/>
  <c r="I74" i="13"/>
  <c r="F73" i="13"/>
  <c r="I73" i="13" s="1"/>
  <c r="I72" i="13"/>
  <c r="F72" i="13"/>
  <c r="F71" i="13"/>
  <c r="I71" i="13" s="1"/>
  <c r="I70" i="13"/>
  <c r="F70" i="13"/>
  <c r="F69" i="13"/>
  <c r="I69" i="13" s="1"/>
  <c r="I68" i="13"/>
  <c r="F68" i="13"/>
  <c r="F67" i="13"/>
  <c r="I67" i="13" s="1"/>
  <c r="I66" i="13"/>
  <c r="F66" i="13"/>
  <c r="F65" i="13"/>
  <c r="I65" i="13" s="1"/>
  <c r="I64" i="13"/>
  <c r="F64" i="13"/>
  <c r="F63" i="13"/>
  <c r="I63" i="13" s="1"/>
  <c r="I62" i="13"/>
  <c r="F62" i="13"/>
  <c r="I61" i="13"/>
  <c r="I51" i="13"/>
  <c r="I50" i="13"/>
  <c r="I49" i="13"/>
  <c r="I48" i="13"/>
  <c r="I47" i="13"/>
  <c r="F47" i="13"/>
  <c r="I46" i="13"/>
  <c r="I45" i="13"/>
  <c r="I44" i="13"/>
  <c r="I43" i="13"/>
  <c r="F42" i="13"/>
  <c r="I42" i="13" s="1"/>
  <c r="I41" i="13"/>
  <c r="I39" i="13"/>
  <c r="I38" i="13"/>
  <c r="I35" i="13"/>
  <c r="I34" i="13"/>
  <c r="I33" i="13"/>
  <c r="I32" i="13"/>
  <c r="I31" i="13"/>
  <c r="I30" i="13"/>
  <c r="I23" i="13"/>
  <c r="I22" i="13"/>
  <c r="I40" i="13" s="1"/>
  <c r="I20" i="13"/>
  <c r="I19" i="13"/>
  <c r="I18" i="13"/>
  <c r="I17" i="13"/>
  <c r="I16" i="13"/>
  <c r="I15" i="13"/>
  <c r="I14" i="13"/>
  <c r="I13" i="13"/>
  <c r="I21" i="13" s="1"/>
  <c r="I11" i="13"/>
  <c r="I10" i="13"/>
  <c r="I9" i="13"/>
  <c r="I34" i="16" l="1"/>
  <c r="I24" i="16"/>
  <c r="I42" i="16"/>
  <c r="I12" i="16"/>
  <c r="I39" i="16"/>
  <c r="I12" i="13"/>
  <c r="I52" i="13"/>
  <c r="I76" i="13"/>
  <c r="I12" i="15"/>
  <c r="I21" i="15"/>
  <c r="I40" i="15"/>
  <c r="I52" i="15"/>
  <c r="I57" i="14"/>
  <c r="I60" i="14"/>
  <c r="I77" i="13" l="1"/>
  <c r="I78" i="13" s="1"/>
  <c r="I79" i="13" s="1"/>
  <c r="I80" i="13" s="1"/>
  <c r="I77" i="15"/>
  <c r="I78" i="15" s="1"/>
  <c r="I81" i="15" s="1"/>
  <c r="I77" i="14"/>
  <c r="I81" i="13" l="1"/>
  <c r="I79" i="15"/>
  <c r="I80" i="15" s="1"/>
</calcChain>
</file>

<file path=xl/sharedStrings.xml><?xml version="1.0" encoding="utf-8"?>
<sst xmlns="http://schemas.openxmlformats.org/spreadsheetml/2006/main" count="843" uniqueCount="160">
  <si>
    <t>报   价   单</t>
  </si>
  <si>
    <t>2025年4月1日-4月7日</t>
  </si>
  <si>
    <t>项目</t>
  </si>
  <si>
    <t>内容</t>
  </si>
  <si>
    <t>美元</t>
  </si>
  <si>
    <t>人民币单价</t>
  </si>
  <si>
    <t>单位</t>
  </si>
  <si>
    <t>数量</t>
  </si>
  <si>
    <t>小计</t>
  </si>
  <si>
    <t>描述</t>
  </si>
  <si>
    <t>国内集合</t>
  </si>
  <si>
    <t>酒店</t>
  </si>
  <si>
    <t>住房</t>
  </si>
  <si>
    <t>——</t>
  </si>
  <si>
    <t>元/人</t>
  </si>
  <si>
    <t>五星酒店或同级（机场附近）</t>
  </si>
  <si>
    <t>用餐</t>
  </si>
  <si>
    <t>午餐</t>
  </si>
  <si>
    <t>元/桌</t>
  </si>
  <si>
    <t>机场附近</t>
  </si>
  <si>
    <t>用车</t>
  </si>
  <si>
    <t>元/车</t>
  </si>
  <si>
    <t>接送机用车</t>
  </si>
  <si>
    <t>Total小计</t>
  </si>
  <si>
    <t>境外段</t>
  </si>
  <si>
    <t>北京往返经济舱</t>
  </si>
  <si>
    <t>北京-迪拜CA941 17:45-23:15   直飞
迪拜-北京CA942 01:15-12:45</t>
  </si>
  <si>
    <t>北京往返公务舱</t>
  </si>
  <si>
    <t>北京-迪拜CA941 1745-2315   直飞
迪拜-北京CA942 0115-1245</t>
  </si>
  <si>
    <t>国内段</t>
  </si>
  <si>
    <t>威海往返北京经济舱机票</t>
  </si>
  <si>
    <t>以实际出票为准</t>
  </si>
  <si>
    <t>威海往返北京公务舱机票</t>
  </si>
  <si>
    <t>机票</t>
  </si>
  <si>
    <t>广州往返经济舱</t>
  </si>
  <si>
    <t xml:space="preserve">广州-迪拜CZ8057 14:30-19:10
迪拜-广州CZ384  01:15-12:45 </t>
  </si>
  <si>
    <t>广州往返公务舱</t>
  </si>
  <si>
    <t>威海往返广州经济舱机票</t>
  </si>
  <si>
    <t>威海往返广州公务舱机票</t>
  </si>
  <si>
    <t>境外酒店</t>
  </si>
  <si>
    <t>迪拜(景观大)</t>
  </si>
  <si>
    <t>元/间</t>
  </si>
  <si>
    <t>迪拜五星DoubleTree by Hilton Dubai M Square Hotel</t>
  </si>
  <si>
    <t>迪拜（普通大）</t>
  </si>
  <si>
    <t>参考</t>
  </si>
  <si>
    <t>迪拜(行政大)</t>
  </si>
  <si>
    <t>迪拜五星 Hilton Dubai Al Habtoor City</t>
  </si>
  <si>
    <t>迪拜四星Novotel Dubai al Barsha</t>
  </si>
  <si>
    <t>迪拜四星Holiday inn Dubai business bay</t>
  </si>
  <si>
    <t>阿布扎比(行政大)</t>
  </si>
  <si>
    <t>阿布扎比五星Marriott Hotel Downtown Abu Dhabi</t>
  </si>
  <si>
    <t>阿布扎比（普通大）</t>
  </si>
  <si>
    <t>阿布扎比四星Wyndham Abu Dhabi Corniche</t>
  </si>
  <si>
    <t>餐</t>
  </si>
  <si>
    <t>境外午餐</t>
  </si>
  <si>
    <t>4月1日 午餐</t>
  </si>
  <si>
    <t>酒店会议室午餐</t>
  </si>
  <si>
    <t>4月1日 晚餐</t>
  </si>
  <si>
    <t>伊拉克烤鱼晚餐</t>
  </si>
  <si>
    <t>4月2日 午餐</t>
  </si>
  <si>
    <t>中餐厅午餐</t>
  </si>
  <si>
    <t>4月2日 晚餐</t>
  </si>
  <si>
    <t>营地晚餐</t>
  </si>
  <si>
    <t>4月3日 午餐</t>
  </si>
  <si>
    <t>4月3日 晚餐</t>
  </si>
  <si>
    <t>乐园内餐券</t>
  </si>
  <si>
    <t>4月4日 午餐</t>
  </si>
  <si>
    <t>Al Dhafra 阿布扎比特色餐</t>
  </si>
  <si>
    <t>4月4日 晚餐</t>
  </si>
  <si>
    <t>迪拜中餐厅</t>
  </si>
  <si>
    <t>4月5日 午餐</t>
  </si>
  <si>
    <t>4月5日 晚餐</t>
  </si>
  <si>
    <t>Dubai Mall里面</t>
  </si>
  <si>
    <t>酒水预留</t>
  </si>
  <si>
    <t>酒水预留费用</t>
  </si>
  <si>
    <t>境外</t>
  </si>
  <si>
    <t>迪拜用车</t>
  </si>
  <si>
    <t>元/场</t>
  </si>
  <si>
    <t>（6天用车，每天不超10小时)</t>
  </si>
  <si>
    <t>旅游</t>
  </si>
  <si>
    <t>导游</t>
  </si>
  <si>
    <t>迪拜境内</t>
  </si>
  <si>
    <t>导游(含工资&amp;小费&amp;用餐)</t>
  </si>
  <si>
    <r>
      <rPr>
        <sz val="10.5"/>
        <color indexed="8"/>
        <rFont val="宋体"/>
        <family val="3"/>
        <charset val="134"/>
      </rPr>
      <t xml:space="preserve">金牌导游 </t>
    </r>
    <r>
      <rPr>
        <sz val="10.5"/>
        <color indexed="8"/>
        <rFont val="宋体"/>
        <family val="3"/>
        <charset val="134"/>
      </rPr>
      <t xml:space="preserve">1名 </t>
    </r>
  </si>
  <si>
    <t>司机</t>
  </si>
  <si>
    <t>司机(含工资&amp;小费&amp;用餐&amp;过路费)</t>
  </si>
  <si>
    <t xml:space="preserve">全程大巴车司机 1名 </t>
  </si>
  <si>
    <t>领队</t>
  </si>
  <si>
    <t>工资</t>
  </si>
  <si>
    <t>领队工资</t>
  </si>
  <si>
    <t>7天*1人</t>
  </si>
  <si>
    <t>住宿+餐</t>
  </si>
  <si>
    <t>5晚*1人</t>
  </si>
  <si>
    <t>保险</t>
  </si>
  <si>
    <t>意外保险费</t>
  </si>
  <si>
    <t>会场</t>
  </si>
  <si>
    <t>会场（迪拜五星DoubleTree by Hilton Dubai M Square Hotel）</t>
  </si>
  <si>
    <t>门票</t>
  </si>
  <si>
    <t>迪拜：金相框</t>
  </si>
  <si>
    <t>元/次</t>
  </si>
  <si>
    <t>迪拜：水上TAXI</t>
  </si>
  <si>
    <t>迪拜：未来博物馆</t>
  </si>
  <si>
    <t>迪拜：沙漠营地</t>
  </si>
  <si>
    <t>阿布扎比：清真寺</t>
  </si>
  <si>
    <t>阿布扎比：阿布扎比总统府</t>
  </si>
  <si>
    <t>阿布扎比：法拉利乐园</t>
  </si>
  <si>
    <t>阿布扎比：阿布扎比卢浮宫</t>
  </si>
  <si>
    <t>迪拜：辛达加博物馆</t>
  </si>
  <si>
    <t>迪拜：帆船酒店入内</t>
  </si>
  <si>
    <t>迪拜：哈利法塔124层</t>
  </si>
  <si>
    <t>（15：00-18：30）71美金/人</t>
  </si>
  <si>
    <t>元/份</t>
  </si>
  <si>
    <t>横幅</t>
  </si>
  <si>
    <t>元/条</t>
  </si>
  <si>
    <t>拍照横幅</t>
  </si>
  <si>
    <t>矿泉水</t>
  </si>
  <si>
    <t>6天矿泉水费用</t>
  </si>
  <si>
    <t>合计</t>
  </si>
  <si>
    <t>服务费</t>
  </si>
  <si>
    <t>以上总费用的10%</t>
  </si>
  <si>
    <t>税</t>
  </si>
  <si>
    <t>增值税发票（全款的6%）</t>
  </si>
  <si>
    <t>共计</t>
  </si>
  <si>
    <t>人均</t>
  </si>
  <si>
    <t>报价有效期限： 发送日起30天内</t>
    <phoneticPr fontId="16" type="noConversion"/>
  </si>
  <si>
    <t>包含茶歇，场地</t>
    <phoneticPr fontId="16" type="noConversion"/>
  </si>
  <si>
    <t>元/场</t>
    <phoneticPr fontId="16" type="noConversion"/>
  </si>
  <si>
    <t>40座大巴</t>
    <phoneticPr fontId="16" type="noConversion"/>
  </si>
  <si>
    <t>迪拜（普通双）</t>
    <phoneticPr fontId="16" type="noConversion"/>
  </si>
  <si>
    <t>阿布扎比（普通双）</t>
    <phoneticPr fontId="16" type="noConversion"/>
  </si>
  <si>
    <t>6天*1人</t>
    <phoneticPr fontId="16" type="noConversion"/>
  </si>
  <si>
    <t>4晚*1人</t>
    <phoneticPr fontId="16" type="noConversion"/>
  </si>
  <si>
    <t>会场（迪拜四星）</t>
    <phoneticPr fontId="16" type="noConversion"/>
  </si>
  <si>
    <t>拍照横幅（赠送）</t>
    <phoneticPr fontId="16" type="noConversion"/>
  </si>
  <si>
    <t>5天矿泉水费用（赠送）</t>
    <phoneticPr fontId="16" type="noConversion"/>
  </si>
  <si>
    <t>2025年4月7日-4月12日</t>
    <phoneticPr fontId="16" type="noConversion"/>
  </si>
  <si>
    <t>北京往返公务舱</t>
    <phoneticPr fontId="16" type="noConversion"/>
  </si>
  <si>
    <t>北京往返经济舱</t>
    <phoneticPr fontId="16" type="noConversion"/>
  </si>
  <si>
    <t>境外酒店</t>
    <phoneticPr fontId="16" type="noConversion"/>
  </si>
  <si>
    <t>酒店</t>
    <phoneticPr fontId="16" type="noConversion"/>
  </si>
  <si>
    <t>4月8日 午餐</t>
    <phoneticPr fontId="16" type="noConversion"/>
  </si>
  <si>
    <t>4月8日 晚餐</t>
    <phoneticPr fontId="16" type="noConversion"/>
  </si>
  <si>
    <t>4月9日 午餐</t>
    <phoneticPr fontId="16" type="noConversion"/>
  </si>
  <si>
    <t>4月9日 晚餐</t>
    <phoneticPr fontId="16" type="noConversion"/>
  </si>
  <si>
    <t>4月10日 午餐</t>
    <phoneticPr fontId="16" type="noConversion"/>
  </si>
  <si>
    <t>4月10日 晚餐</t>
    <phoneticPr fontId="16" type="noConversion"/>
  </si>
  <si>
    <t>4月11日 午餐</t>
    <phoneticPr fontId="16" type="noConversion"/>
  </si>
  <si>
    <t>4月11日 晚餐</t>
    <phoneticPr fontId="16" type="noConversion"/>
  </si>
  <si>
    <t>4月12日 午餐</t>
    <phoneticPr fontId="16" type="noConversion"/>
  </si>
  <si>
    <r>
      <t xml:space="preserve">4月7日威海-北京T2 CA1588 0950-1125                   北京T3-迪拜 CA941 1710-2220
4月12日迪拜-北京T3 CA942 0010-1140                    北京大兴-威海 CA8641 1800-1930                 </t>
    </r>
    <r>
      <rPr>
        <sz val="10.5"/>
        <color rgb="FFFF0000"/>
        <rFont val="宋体"/>
        <family val="3"/>
        <charset val="134"/>
      </rPr>
      <t>（以实际出票为准）</t>
    </r>
    <phoneticPr fontId="16" type="noConversion"/>
  </si>
  <si>
    <r>
      <rPr>
        <sz val="10.5"/>
        <rFont val="宋体"/>
        <family val="3"/>
        <charset val="134"/>
      </rPr>
      <t xml:space="preserve">4月7日威海-北京T2 CA1588 0950-1125                   北京T3-迪拜 CA941 1710-2220
4月12日迪拜-北京T3 CA942 0010-1140                    北京大兴-威海 CA8641 1800-1930   </t>
    </r>
    <r>
      <rPr>
        <sz val="10.5"/>
        <color rgb="FFFF0000"/>
        <rFont val="宋体"/>
        <family val="3"/>
        <charset val="134"/>
      </rPr>
      <t xml:space="preserve">           （以实际出票为准）</t>
    </r>
  </si>
  <si>
    <t>迪拜：世博</t>
    <phoneticPr fontId="16" type="noConversion"/>
  </si>
  <si>
    <t>送机用车（首都机场-大兴机场）</t>
    <phoneticPr fontId="16" type="noConversion"/>
  </si>
  <si>
    <t>（5天用车，每天不超10小时)，超过10小时，每小时60美金</t>
    <phoneticPr fontId="16" type="noConversion"/>
  </si>
  <si>
    <t>金牌导游1名，工作时长10小时，超过10小时，每小时60美金</t>
    <phoneticPr fontId="16" type="noConversion"/>
  </si>
  <si>
    <t>全程大巴车司机1名，工作时长10小时，超过10小时，每小时20美金</t>
    <phoneticPr fontId="16" type="noConversion"/>
  </si>
  <si>
    <t>迪拜四星Holiday inn Dubai business bay或同级</t>
    <phoneticPr fontId="16" type="noConversion"/>
  </si>
  <si>
    <t>当地 人员</t>
    <phoneticPr fontId="16" type="noConversion"/>
  </si>
  <si>
    <t>机票</t>
    <phoneticPr fontId="16" type="noConversion"/>
  </si>
  <si>
    <t>其他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</si>
</sst>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);[Red]\(#,##0.00\)"/>
    <numFmt numFmtId="177" formatCode="\¥#,##0.00_);[Red]\(\¥#,##0.00\)"/>
    <numFmt numFmtId="178" formatCode="0.00_ "/>
  </numFmts>
  <fonts count="18">
    <font>
      <sz val="11"/>
      <color theme="1"/>
      <name val="宋体"/>
      <charset val="134"/>
      <scheme val="minor"/>
    </font>
    <font>
      <sz val="11"/>
      <name val="华文细黑"/>
      <charset val="134"/>
    </font>
    <font>
      <sz val="11"/>
      <color indexed="9"/>
      <name val="华文细黑"/>
      <charset val="134"/>
    </font>
    <font>
      <sz val="11"/>
      <name val="宋体"/>
      <family val="3"/>
      <charset val="134"/>
    </font>
    <font>
      <sz val="18"/>
      <name val="黑体"/>
      <family val="3"/>
      <charset val="134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b/>
      <sz val="11"/>
      <color indexed="9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9"/>
      <name val="宋体"/>
      <family val="3"/>
      <charset val="134"/>
    </font>
    <font>
      <sz val="10.5"/>
      <color indexed="9"/>
      <name val="宋体"/>
      <family val="3"/>
      <charset val="134"/>
    </font>
    <font>
      <sz val="11"/>
      <name val="ＭＳ Ｐゴシック"/>
      <family val="2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>
      <alignment horizontal="justify" vertical="justify" textRotation="127" wrapText="1"/>
      <protection hidden="1"/>
    </xf>
    <xf numFmtId="0" fontId="15" fillId="0" borderId="0"/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</cellStyleXfs>
  <cellXfs count="114">
    <xf numFmtId="0" fontId="0" fillId="0" borderId="0" xfId="0">
      <alignment vertical="center"/>
    </xf>
    <xf numFmtId="0" fontId="1" fillId="0" borderId="0" xfId="3" applyFont="1" applyProtection="1">
      <alignment vertical="center"/>
      <protection hidden="1"/>
    </xf>
    <xf numFmtId="0" fontId="2" fillId="0" borderId="0" xfId="3" applyFont="1" applyProtection="1">
      <alignment vertical="center"/>
      <protection hidden="1"/>
    </xf>
    <xf numFmtId="0" fontId="2" fillId="2" borderId="0" xfId="3" applyFont="1" applyFill="1" applyProtection="1">
      <alignment vertical="center"/>
      <protection hidden="1"/>
    </xf>
    <xf numFmtId="0" fontId="1" fillId="2" borderId="0" xfId="3" applyFont="1" applyFill="1" applyProtection="1">
      <alignment vertical="center"/>
      <protection hidden="1"/>
    </xf>
    <xf numFmtId="0" fontId="1" fillId="3" borderId="0" xfId="3" applyFont="1" applyFill="1" applyProtection="1">
      <alignment vertical="center"/>
      <protection hidden="1"/>
    </xf>
    <xf numFmtId="0" fontId="3" fillId="0" borderId="0" xfId="3" applyFont="1" applyProtection="1">
      <alignment vertical="center"/>
      <protection hidden="1"/>
    </xf>
    <xf numFmtId="0" fontId="3" fillId="0" borderId="0" xfId="3" applyFont="1" applyAlignment="1" applyProtection="1">
      <alignment horizontal="left" vertical="center"/>
      <protection hidden="1"/>
    </xf>
    <xf numFmtId="176" fontId="3" fillId="0" borderId="0" xfId="3" applyNumberFormat="1" applyFont="1" applyAlignment="1" applyProtection="1">
      <alignment horizontal="center" vertical="center"/>
      <protection hidden="1"/>
    </xf>
    <xf numFmtId="177" fontId="3" fillId="0" borderId="0" xfId="3" applyNumberFormat="1" applyFont="1" applyAlignment="1" applyProtection="1">
      <alignment horizontal="right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5" fillId="0" borderId="0" xfId="1" applyFont="1" applyAlignment="1" applyProtection="1"/>
    <xf numFmtId="176" fontId="5" fillId="0" borderId="0" xfId="1" applyNumberFormat="1" applyFont="1" applyAlignment="1" applyProtection="1">
      <alignment horizontal="center"/>
    </xf>
    <xf numFmtId="0" fontId="6" fillId="0" borderId="0" xfId="1" applyFont="1" applyAlignment="1" applyProtection="1">
      <alignment horizontal="left"/>
    </xf>
    <xf numFmtId="0" fontId="5" fillId="0" borderId="0" xfId="1" applyFont="1" applyAlignment="1" applyProtection="1">
      <alignment horizontal="left"/>
    </xf>
    <xf numFmtId="0" fontId="5" fillId="0" borderId="1" xfId="1" applyFont="1" applyBorder="1" applyAlignment="1" applyProtection="1"/>
    <xf numFmtId="0" fontId="7" fillId="4" borderId="2" xfId="3" applyFont="1" applyFill="1" applyBorder="1" applyAlignment="1" applyProtection="1">
      <alignment horizontal="center" vertical="center" wrapText="1"/>
      <protection hidden="1"/>
    </xf>
    <xf numFmtId="176" fontId="7" fillId="4" borderId="5" xfId="3" applyNumberFormat="1" applyFont="1" applyFill="1" applyBorder="1" applyAlignment="1" applyProtection="1">
      <alignment horizontal="center" vertical="center" wrapText="1"/>
      <protection hidden="1"/>
    </xf>
    <xf numFmtId="177" fontId="7" fillId="4" borderId="6" xfId="3" applyNumberFormat="1" applyFont="1" applyFill="1" applyBorder="1" applyAlignment="1" applyProtection="1">
      <alignment horizontal="center" vertical="center" wrapText="1"/>
      <protection hidden="1"/>
    </xf>
    <xf numFmtId="0" fontId="7" fillId="4" borderId="6" xfId="3" applyFont="1" applyFill="1" applyBorder="1" applyAlignment="1" applyProtection="1">
      <alignment horizontal="center" vertical="center" wrapText="1"/>
      <protection hidden="1"/>
    </xf>
    <xf numFmtId="0" fontId="8" fillId="2" borderId="7" xfId="3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left" vertical="center" wrapText="1"/>
      <protection hidden="1"/>
    </xf>
    <xf numFmtId="176" fontId="8" fillId="0" borderId="6" xfId="0" applyNumberFormat="1" applyFont="1" applyBorder="1" applyAlignment="1" applyProtection="1">
      <alignment horizontal="center" vertical="center" wrapText="1"/>
      <protection hidden="1"/>
    </xf>
    <xf numFmtId="177" fontId="8" fillId="0" borderId="6" xfId="0" applyNumberFormat="1" applyFont="1" applyBorder="1" applyAlignment="1" applyProtection="1">
      <alignment horizontal="right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2" borderId="2" xfId="3" applyFont="1" applyFill="1" applyBorder="1" applyAlignment="1" applyProtection="1">
      <alignment horizontal="center" vertical="center" wrapText="1"/>
      <protection hidden="1"/>
    </xf>
    <xf numFmtId="0" fontId="8" fillId="2" borderId="6" xfId="3" applyFont="1" applyFill="1" applyBorder="1" applyAlignment="1" applyProtection="1">
      <alignment horizontal="left" vertical="center" wrapText="1"/>
      <protection hidden="1"/>
    </xf>
    <xf numFmtId="176" fontId="8" fillId="2" borderId="6" xfId="3" applyNumberFormat="1" applyFont="1" applyFill="1" applyBorder="1" applyAlignment="1" applyProtection="1">
      <alignment horizontal="center" vertical="center" wrapText="1"/>
      <protection hidden="1"/>
    </xf>
    <xf numFmtId="177" fontId="8" fillId="2" borderId="6" xfId="3" applyNumberFormat="1" applyFont="1" applyFill="1" applyBorder="1" applyAlignment="1" applyProtection="1">
      <alignment horizontal="right" vertical="center" wrapText="1"/>
      <protection hidden="1"/>
    </xf>
    <xf numFmtId="0" fontId="8" fillId="2" borderId="6" xfId="3" applyFont="1" applyFill="1" applyBorder="1" applyAlignment="1" applyProtection="1">
      <alignment horizontal="center" vertical="center" wrapText="1"/>
      <protection hidden="1"/>
    </xf>
    <xf numFmtId="0" fontId="8" fillId="2" borderId="2" xfId="3" applyFont="1" applyFill="1" applyBorder="1" applyAlignment="1" applyProtection="1">
      <alignment horizontal="left" vertical="center" wrapText="1"/>
      <protection hidden="1"/>
    </xf>
    <xf numFmtId="176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58" fontId="8" fillId="2" borderId="7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3" applyFont="1" applyBorder="1" applyAlignment="1" applyProtection="1">
      <alignment horizontal="left" vertical="center" wrapText="1"/>
      <protection hidden="1"/>
    </xf>
    <xf numFmtId="176" fontId="8" fillId="0" borderId="2" xfId="3" applyNumberFormat="1" applyFont="1" applyBorder="1" applyAlignment="1" applyProtection="1">
      <alignment horizontal="center" vertical="center" wrapText="1"/>
      <protection hidden="1"/>
    </xf>
    <xf numFmtId="177" fontId="8" fillId="0" borderId="2" xfId="3" applyNumberFormat="1" applyFont="1" applyBorder="1" applyAlignment="1" applyProtection="1">
      <alignment horizontal="right" vertical="center" wrapText="1"/>
      <protection hidden="1"/>
    </xf>
    <xf numFmtId="0" fontId="8" fillId="0" borderId="6" xfId="3" applyFont="1" applyBorder="1" applyAlignment="1" applyProtection="1">
      <alignment horizontal="center" vertical="center" wrapText="1"/>
      <protection hidden="1"/>
    </xf>
    <xf numFmtId="0" fontId="8" fillId="0" borderId="10" xfId="3" applyFont="1" applyBorder="1" applyAlignment="1" applyProtection="1">
      <alignment horizontal="center" vertical="center" wrapText="1"/>
      <protection hidden="1"/>
    </xf>
    <xf numFmtId="176" fontId="8" fillId="0" borderId="6" xfId="3" applyNumberFormat="1" applyFont="1" applyBorder="1" applyAlignment="1" applyProtection="1">
      <alignment horizontal="center" vertical="center" wrapText="1"/>
      <protection hidden="1"/>
    </xf>
    <xf numFmtId="177" fontId="8" fillId="0" borderId="6" xfId="3" applyNumberFormat="1" applyFont="1" applyBorder="1" applyAlignment="1" applyProtection="1">
      <alignment horizontal="right" vertical="center" wrapText="1"/>
      <protection hidden="1"/>
    </xf>
    <xf numFmtId="176" fontId="8" fillId="0" borderId="5" xfId="3" applyNumberFormat="1" applyFont="1" applyBorder="1" applyAlignment="1" applyProtection="1">
      <alignment horizontal="center" vertical="center" wrapText="1"/>
      <protection hidden="1"/>
    </xf>
    <xf numFmtId="0" fontId="8" fillId="2" borderId="3" xfId="3" applyFont="1" applyFill="1" applyBorder="1" applyAlignment="1" applyProtection="1">
      <alignment vertical="center" wrapText="1"/>
      <protection hidden="1"/>
    </xf>
    <xf numFmtId="0" fontId="8" fillId="2" borderId="5" xfId="3" applyFont="1" applyFill="1" applyBorder="1" applyAlignment="1" applyProtection="1">
      <alignment vertical="center" wrapText="1"/>
      <protection hidden="1"/>
    </xf>
    <xf numFmtId="38" fontId="5" fillId="0" borderId="0" xfId="5" applyNumberFormat="1" applyFont="1" applyAlignment="1">
      <alignment horizontal="center"/>
    </xf>
    <xf numFmtId="38" fontId="5" fillId="0" borderId="0" xfId="5" applyNumberFormat="1" applyFont="1" applyAlignment="1">
      <alignment horizontal="right"/>
    </xf>
    <xf numFmtId="38" fontId="5" fillId="0" borderId="0" xfId="5" applyNumberFormat="1" applyFont="1" applyAlignment="1"/>
    <xf numFmtId="177" fontId="7" fillId="4" borderId="6" xfId="3" applyNumberFormat="1" applyFont="1" applyFill="1" applyBorder="1" applyAlignment="1" applyProtection="1">
      <alignment horizontal="right" vertical="center" wrapText="1"/>
      <protection hidden="1"/>
    </xf>
    <xf numFmtId="0" fontId="8" fillId="0" borderId="2" xfId="0" applyFont="1" applyBorder="1" applyAlignment="1" applyProtection="1">
      <alignment horizontal="left" vertical="center" wrapText="1"/>
      <protection hidden="1"/>
    </xf>
    <xf numFmtId="177" fontId="9" fillId="3" borderId="6" xfId="3" applyNumberFormat="1" applyFont="1" applyFill="1" applyBorder="1" applyAlignment="1" applyProtection="1">
      <alignment horizontal="right" vertical="center" wrapText="1"/>
      <protection hidden="1"/>
    </xf>
    <xf numFmtId="0" fontId="9" fillId="3" borderId="6" xfId="3" applyFont="1" applyFill="1" applyBorder="1" applyAlignment="1" applyProtection="1">
      <alignment horizontal="left" vertical="center" wrapText="1"/>
      <protection hidden="1"/>
    </xf>
    <xf numFmtId="0" fontId="8" fillId="2" borderId="6" xfId="0" applyFont="1" applyFill="1" applyBorder="1" applyAlignment="1" applyProtection="1">
      <alignment vertical="center" wrapText="1"/>
      <protection hidden="1"/>
    </xf>
    <xf numFmtId="0" fontId="8" fillId="2" borderId="10" xfId="0" applyFont="1" applyFill="1" applyBorder="1" applyAlignment="1" applyProtection="1">
      <alignment horizontal="left" vertical="center" wrapText="1"/>
      <protection hidden="1"/>
    </xf>
    <xf numFmtId="177" fontId="8" fillId="3" borderId="6" xfId="3" applyNumberFormat="1" applyFont="1" applyFill="1" applyBorder="1" applyAlignment="1" applyProtection="1">
      <alignment horizontal="right" vertical="center" wrapText="1"/>
      <protection hidden="1"/>
    </xf>
    <xf numFmtId="0" fontId="8" fillId="3" borderId="6" xfId="3" applyFont="1" applyFill="1" applyBorder="1" applyAlignment="1" applyProtection="1">
      <alignment horizontal="left" vertical="center" wrapText="1"/>
      <protection hidden="1"/>
    </xf>
    <xf numFmtId="177" fontId="9" fillId="0" borderId="6" xfId="3" applyNumberFormat="1" applyFont="1" applyBorder="1" applyAlignment="1" applyProtection="1">
      <alignment horizontal="right" vertical="center" wrapText="1"/>
      <protection hidden="1"/>
    </xf>
    <xf numFmtId="0" fontId="8" fillId="3" borderId="6" xfId="3" applyFont="1" applyFill="1" applyBorder="1" applyAlignment="1" applyProtection="1">
      <alignment horizontal="center" vertical="center" wrapText="1"/>
      <protection hidden="1"/>
    </xf>
    <xf numFmtId="0" fontId="8" fillId="0" borderId="6" xfId="3" applyFont="1" applyBorder="1" applyAlignment="1" applyProtection="1">
      <alignment vertical="center" wrapText="1"/>
      <protection hidden="1"/>
    </xf>
    <xf numFmtId="0" fontId="8" fillId="2" borderId="6" xfId="3" applyFont="1" applyFill="1" applyBorder="1" applyAlignment="1" applyProtection="1">
      <alignment vertical="center" wrapText="1"/>
      <protection hidden="1"/>
    </xf>
    <xf numFmtId="0" fontId="9" fillId="0" borderId="6" xfId="3" applyFont="1" applyBorder="1" applyAlignment="1" applyProtection="1">
      <alignment horizontal="center" vertical="center" wrapText="1"/>
      <protection hidden="1"/>
    </xf>
    <xf numFmtId="176" fontId="9" fillId="0" borderId="5" xfId="3" applyNumberFormat="1" applyFont="1" applyBorder="1" applyAlignment="1" applyProtection="1">
      <alignment horizontal="center" vertical="center" wrapText="1"/>
      <protection hidden="1"/>
    </xf>
    <xf numFmtId="0" fontId="8" fillId="6" borderId="6" xfId="3" applyFont="1" applyFill="1" applyBorder="1" applyAlignment="1" applyProtection="1">
      <alignment horizontal="center" vertical="center" wrapText="1"/>
      <protection hidden="1"/>
    </xf>
    <xf numFmtId="178" fontId="10" fillId="4" borderId="6" xfId="3" applyNumberFormat="1" applyFont="1" applyFill="1" applyBorder="1" applyAlignment="1" applyProtection="1">
      <alignment horizontal="right" vertical="center" wrapText="1"/>
      <protection hidden="1"/>
    </xf>
    <xf numFmtId="178" fontId="10" fillId="4" borderId="6" xfId="3" applyNumberFormat="1" applyFont="1" applyFill="1" applyBorder="1" applyAlignment="1" applyProtection="1">
      <alignment horizontal="left" vertical="center" wrapText="1"/>
      <protection hidden="1"/>
    </xf>
    <xf numFmtId="176" fontId="10" fillId="4" borderId="6" xfId="3" applyNumberFormat="1" applyFont="1" applyFill="1" applyBorder="1" applyAlignment="1" applyProtection="1">
      <alignment horizontal="center" vertical="center" wrapText="1"/>
      <protection hidden="1"/>
    </xf>
    <xf numFmtId="177" fontId="10" fillId="4" borderId="6" xfId="3" applyNumberFormat="1" applyFont="1" applyFill="1" applyBorder="1" applyAlignment="1" applyProtection="1">
      <alignment horizontal="right" vertical="center" wrapText="1"/>
      <protection hidden="1"/>
    </xf>
    <xf numFmtId="178" fontId="10" fillId="4" borderId="6" xfId="3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3" applyFont="1" applyBorder="1" applyAlignment="1" applyProtection="1">
      <alignment vertical="center" wrapText="1"/>
      <protection hidden="1"/>
    </xf>
    <xf numFmtId="177" fontId="9" fillId="5" borderId="6" xfId="3" applyNumberFormat="1" applyFont="1" applyFill="1" applyBorder="1" applyAlignment="1" applyProtection="1">
      <alignment horizontal="right" vertical="center" wrapText="1"/>
      <protection hidden="1"/>
    </xf>
    <xf numFmtId="0" fontId="9" fillId="5" borderId="6" xfId="3" applyFont="1" applyFill="1" applyBorder="1" applyAlignment="1" applyProtection="1">
      <alignment horizontal="left" vertical="center" wrapText="1"/>
      <protection hidden="1"/>
    </xf>
    <xf numFmtId="0" fontId="11" fillId="4" borderId="6" xfId="3" applyFont="1" applyFill="1" applyBorder="1" applyAlignment="1" applyProtection="1">
      <alignment horizontal="left" vertical="center" wrapText="1"/>
      <protection hidden="1"/>
    </xf>
    <xf numFmtId="177" fontId="8" fillId="6" borderId="6" xfId="3" applyNumberFormat="1" applyFont="1" applyFill="1" applyBorder="1" applyAlignment="1" applyProtection="1">
      <alignment horizontal="right" vertical="center" wrapText="1"/>
      <protection hidden="1"/>
    </xf>
    <xf numFmtId="0" fontId="8" fillId="6" borderId="6" xfId="3" applyFont="1" applyFill="1" applyBorder="1" applyAlignment="1" applyProtection="1">
      <alignment horizontal="left" vertical="center" wrapText="1"/>
      <protection hidden="1"/>
    </xf>
    <xf numFmtId="0" fontId="9" fillId="6" borderId="6" xfId="3" applyFont="1" applyFill="1" applyBorder="1" applyAlignment="1" applyProtection="1">
      <alignment horizontal="left" vertical="center" wrapText="1"/>
      <protection hidden="1"/>
    </xf>
    <xf numFmtId="178" fontId="11" fillId="4" borderId="6" xfId="3" applyNumberFormat="1" applyFont="1" applyFill="1" applyBorder="1" applyAlignment="1" applyProtection="1">
      <alignment horizontal="left" vertical="center" wrapText="1"/>
      <protection hidden="1"/>
    </xf>
    <xf numFmtId="0" fontId="17" fillId="2" borderId="2" xfId="3" applyFont="1" applyFill="1" applyBorder="1" applyAlignment="1" applyProtection="1">
      <alignment horizontal="left" vertical="center" wrapText="1"/>
      <protection hidden="1"/>
    </xf>
    <xf numFmtId="0" fontId="8" fillId="5" borderId="6" xfId="3" applyFont="1" applyFill="1" applyBorder="1" applyAlignment="1" applyProtection="1">
      <alignment horizontal="right" vertical="center" wrapText="1"/>
      <protection hidden="1"/>
    </xf>
    <xf numFmtId="0" fontId="10" fillId="4" borderId="3" xfId="3" applyFont="1" applyFill="1" applyBorder="1" applyAlignment="1" applyProtection="1">
      <alignment horizontal="right" vertical="center" wrapText="1"/>
      <protection hidden="1"/>
    </xf>
    <xf numFmtId="0" fontId="10" fillId="4" borderId="4" xfId="3" applyFont="1" applyFill="1" applyBorder="1" applyAlignment="1" applyProtection="1">
      <alignment horizontal="right" vertical="center" wrapText="1"/>
      <protection hidden="1"/>
    </xf>
    <xf numFmtId="0" fontId="10" fillId="4" borderId="5" xfId="3" applyFont="1" applyFill="1" applyBorder="1" applyAlignment="1" applyProtection="1">
      <alignment horizontal="right" vertical="center" wrapText="1"/>
      <protection hidden="1"/>
    </xf>
    <xf numFmtId="0" fontId="8" fillId="6" borderId="6" xfId="3" applyFont="1" applyFill="1" applyBorder="1" applyAlignment="1" applyProtection="1">
      <alignment horizontal="center" vertical="center" wrapText="1"/>
      <protection hidden="1"/>
    </xf>
    <xf numFmtId="0" fontId="8" fillId="2" borderId="7" xfId="3" applyFont="1" applyFill="1" applyBorder="1" applyAlignment="1" applyProtection="1">
      <alignment horizontal="center" vertical="center" wrapText="1"/>
      <protection hidden="1"/>
    </xf>
    <xf numFmtId="0" fontId="8" fillId="2" borderId="2" xfId="3" applyFont="1" applyFill="1" applyBorder="1" applyAlignment="1" applyProtection="1">
      <alignment horizontal="center" vertical="center" wrapText="1"/>
      <protection hidden="1"/>
    </xf>
    <xf numFmtId="0" fontId="9" fillId="0" borderId="7" xfId="3" applyFont="1" applyBorder="1" applyAlignment="1" applyProtection="1">
      <alignment horizontal="center" vertical="center" wrapText="1"/>
      <protection hidden="1"/>
    </xf>
    <xf numFmtId="0" fontId="9" fillId="0" borderId="2" xfId="3" applyFont="1" applyBorder="1" applyAlignment="1" applyProtection="1">
      <alignment horizontal="center" vertical="center" wrapText="1"/>
      <protection hidden="1"/>
    </xf>
    <xf numFmtId="0" fontId="9" fillId="2" borderId="10" xfId="3" applyFont="1" applyFill="1" applyBorder="1" applyAlignment="1" applyProtection="1">
      <alignment horizontal="center" vertical="center" wrapText="1"/>
      <protection hidden="1"/>
    </xf>
    <xf numFmtId="0" fontId="9" fillId="2" borderId="7" xfId="3" applyFont="1" applyFill="1" applyBorder="1" applyAlignment="1" applyProtection="1">
      <alignment horizontal="center" vertical="center" wrapText="1"/>
      <protection hidden="1"/>
    </xf>
    <xf numFmtId="0" fontId="9" fillId="2" borderId="2" xfId="3" applyFont="1" applyFill="1" applyBorder="1" applyAlignment="1" applyProtection="1">
      <alignment horizontal="center" vertical="center" wrapText="1"/>
      <protection hidden="1"/>
    </xf>
    <xf numFmtId="0" fontId="8" fillId="2" borderId="10" xfId="3" applyFont="1" applyFill="1" applyBorder="1" applyAlignment="1" applyProtection="1">
      <alignment horizontal="center" vertical="center" wrapText="1"/>
      <protection hidden="1"/>
    </xf>
    <xf numFmtId="58" fontId="8" fillId="2" borderId="10" xfId="3" applyNumberFormat="1" applyFont="1" applyFill="1" applyBorder="1" applyAlignment="1" applyProtection="1">
      <alignment horizontal="center" vertical="center" wrapText="1"/>
      <protection hidden="1"/>
    </xf>
    <xf numFmtId="0" fontId="8" fillId="2" borderId="3" xfId="3" applyFont="1" applyFill="1" applyBorder="1" applyAlignment="1" applyProtection="1">
      <alignment horizontal="center" vertical="center" wrapText="1"/>
      <protection hidden="1"/>
    </xf>
    <xf numFmtId="0" fontId="8" fillId="2" borderId="5" xfId="3" applyFont="1" applyFill="1" applyBorder="1" applyAlignment="1" applyProtection="1">
      <alignment horizontal="center" vertical="center" wrapText="1"/>
      <protection hidden="1"/>
    </xf>
    <xf numFmtId="0" fontId="9" fillId="0" borderId="3" xfId="3" applyFont="1" applyBorder="1" applyAlignment="1" applyProtection="1">
      <alignment horizontal="center" vertical="center" wrapText="1"/>
      <protection hidden="1"/>
    </xf>
    <xf numFmtId="0" fontId="9" fillId="0" borderId="5" xfId="3" applyFont="1" applyBorder="1" applyAlignment="1" applyProtection="1">
      <alignment horizontal="center" vertical="center" wrapText="1"/>
      <protection hidden="1"/>
    </xf>
    <xf numFmtId="0" fontId="8" fillId="0" borderId="6" xfId="3" applyFont="1" applyBorder="1" applyAlignment="1" applyProtection="1">
      <alignment horizontal="center" vertical="center" wrapText="1"/>
      <protection hidden="1"/>
    </xf>
    <xf numFmtId="0" fontId="8" fillId="3" borderId="6" xfId="3" applyFont="1" applyFill="1" applyBorder="1" applyAlignment="1" applyProtection="1">
      <alignment horizontal="right" vertical="center" wrapText="1"/>
      <protection hidden="1"/>
    </xf>
    <xf numFmtId="0" fontId="8" fillId="0" borderId="3" xfId="3" applyFont="1" applyBorder="1" applyAlignment="1" applyProtection="1">
      <alignment horizontal="center" vertical="center" wrapText="1"/>
      <protection hidden="1"/>
    </xf>
    <xf numFmtId="0" fontId="8" fillId="0" borderId="5" xfId="3" applyFont="1" applyBorder="1" applyAlignment="1" applyProtection="1">
      <alignment horizontal="center" vertical="center" wrapText="1"/>
      <protection hidden="1"/>
    </xf>
    <xf numFmtId="58" fontId="8" fillId="2" borderId="6" xfId="3" applyNumberFormat="1" applyFont="1" applyFill="1" applyBorder="1" applyAlignment="1" applyProtection="1">
      <alignment horizontal="center" vertical="center" wrapText="1"/>
      <protection hidden="1"/>
    </xf>
    <xf numFmtId="0" fontId="8" fillId="2" borderId="6" xfId="3" applyFont="1" applyFill="1" applyBorder="1" applyAlignment="1" applyProtection="1">
      <alignment horizontal="center" vertical="center" wrapText="1"/>
      <protection hidden="1"/>
    </xf>
    <xf numFmtId="0" fontId="8" fillId="0" borderId="8" xfId="3" applyFont="1" applyBorder="1" applyAlignment="1" applyProtection="1">
      <alignment horizontal="center" vertical="center" wrapText="1"/>
      <protection hidden="1"/>
    </xf>
    <xf numFmtId="0" fontId="8" fillId="0" borderId="9" xfId="3" applyFont="1" applyBorder="1" applyAlignment="1" applyProtection="1">
      <alignment horizontal="center" vertical="center" wrapText="1"/>
      <protection hidden="1"/>
    </xf>
    <xf numFmtId="0" fontId="8" fillId="0" borderId="11" xfId="3" applyFont="1" applyBorder="1" applyAlignment="1" applyProtection="1">
      <alignment horizontal="center" vertical="center" wrapText="1"/>
      <protection hidden="1"/>
    </xf>
    <xf numFmtId="0" fontId="8" fillId="0" borderId="12" xfId="3" applyFont="1" applyBorder="1" applyAlignment="1" applyProtection="1">
      <alignment horizontal="center" vertical="center" wrapText="1"/>
      <protection hidden="1"/>
    </xf>
    <xf numFmtId="0" fontId="8" fillId="2" borderId="8" xfId="3" applyFont="1" applyFill="1" applyBorder="1" applyAlignment="1" applyProtection="1">
      <alignment horizontal="center" vertical="center" wrapText="1"/>
      <protection hidden="1"/>
    </xf>
    <xf numFmtId="0" fontId="8" fillId="2" borderId="9" xfId="3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/>
    </xf>
    <xf numFmtId="14" fontId="5" fillId="0" borderId="0" xfId="5" applyNumberFormat="1" applyFont="1" applyAlignment="1">
      <alignment horizontal="right"/>
    </xf>
    <xf numFmtId="0" fontId="7" fillId="4" borderId="3" xfId="3" applyFont="1" applyFill="1" applyBorder="1" applyAlignment="1" applyProtection="1">
      <alignment horizontal="center" vertical="center" wrapText="1"/>
      <protection hidden="1"/>
    </xf>
    <xf numFmtId="0" fontId="7" fillId="4" borderId="4" xfId="3" applyFont="1" applyFill="1" applyBorder="1" applyAlignment="1" applyProtection="1">
      <alignment horizontal="center" vertical="center" wrapText="1"/>
      <protection hidden="1"/>
    </xf>
    <xf numFmtId="0" fontId="7" fillId="4" borderId="5" xfId="3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</cellXfs>
  <cellStyles count="7">
    <cellStyle name="_ET_STYLE_NoName_00_" xfId="6" xr:uid="{00000000-0005-0000-0000-000036000000}"/>
    <cellStyle name="0,0_x000d__x000a_NA_x000d__x000a_" xfId="1" xr:uid="{00000000-0005-0000-0000-000031000000}"/>
    <cellStyle name="常规" xfId="0" builtinId="0"/>
    <cellStyle name="常规 2" xfId="2" xr:uid="{00000000-0005-0000-0000-000032000000}"/>
    <cellStyle name="常规 2 2_LEXUS日本考察请款书15.11.4_1" xfId="3" xr:uid="{00000000-0005-0000-0000-000033000000}"/>
    <cellStyle name="常规 2_LEXUS日本考察报价15.9.29" xfId="4" xr:uid="{00000000-0005-0000-0000-000034000000}"/>
    <cellStyle name="千位分隔 2" xfId="5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2</xdr:row>
      <xdr:rowOff>47625</xdr:rowOff>
    </xdr:from>
    <xdr:to>
      <xdr:col>9</xdr:col>
      <xdr:colOff>3276600</xdr:colOff>
      <xdr:row>6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7591425" y="555625"/>
          <a:ext cx="4308475" cy="9429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0" tIns="18288" rIns="27432" bIns="18288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康辉集团北京国际会议展览有限公司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地址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: 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北京市朝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阳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区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农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展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馆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南路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13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号瑞辰国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际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中心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15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层</a:t>
          </a:r>
          <a:endParaRPr lang="zh-CN" altLang="en-US" sz="1000" b="0" i="0" u="none" strike="noStrike" baseline="0">
            <a:solidFill>
              <a:srgbClr val="FF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r" rtl="0">
            <a:defRPr sz="1000"/>
          </a:pPr>
          <a:endParaRPr lang="en-US" altLang="zh-CN" sz="1000" b="0" i="0" u="none" strike="noStrike" baseline="0">
            <a:solidFill>
              <a:srgbClr val="FF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2</xdr:row>
      <xdr:rowOff>47625</xdr:rowOff>
    </xdr:from>
    <xdr:to>
      <xdr:col>9</xdr:col>
      <xdr:colOff>3276600</xdr:colOff>
      <xdr:row>6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4BE6F959-7762-46DF-8B66-63EA5C00AA89}"/>
            </a:ext>
          </a:extLst>
        </xdr:cNvPr>
        <xdr:cNvSpPr txBox="1">
          <a:spLocks noChangeArrowheads="1"/>
        </xdr:cNvSpPr>
      </xdr:nvSpPr>
      <xdr:spPr>
        <a:xfrm>
          <a:off x="7585075" y="517525"/>
          <a:ext cx="4308475" cy="9334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0" tIns="18288" rIns="27432" bIns="18288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康辉集团北京国际会议展览有限公司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地址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: 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北京市朝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阳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区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农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展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馆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南路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13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号瑞辰国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际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中心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15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层</a:t>
          </a:r>
          <a:endParaRPr lang="zh-CN" altLang="en-US" sz="1000" b="0" i="0" u="none" strike="noStrike" baseline="0">
            <a:solidFill>
              <a:srgbClr val="FF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r" rtl="0">
            <a:defRPr sz="1000"/>
          </a:pPr>
          <a:endParaRPr lang="en-US" altLang="zh-CN" sz="1000" b="0" i="0" u="none" strike="noStrike" baseline="0">
            <a:solidFill>
              <a:srgbClr val="FF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2</xdr:row>
      <xdr:rowOff>47625</xdr:rowOff>
    </xdr:from>
    <xdr:to>
      <xdr:col>9</xdr:col>
      <xdr:colOff>3276600</xdr:colOff>
      <xdr:row>6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65FD328-E065-4230-8F0C-462A00BE3018}"/>
            </a:ext>
          </a:extLst>
        </xdr:cNvPr>
        <xdr:cNvSpPr txBox="1">
          <a:spLocks noChangeArrowheads="1"/>
        </xdr:cNvSpPr>
      </xdr:nvSpPr>
      <xdr:spPr>
        <a:xfrm>
          <a:off x="7585075" y="517525"/>
          <a:ext cx="4308475" cy="9334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0" tIns="18288" rIns="27432" bIns="18288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康辉集团北京国际会议展览有限公司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地址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: 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北京市朝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阳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区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农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展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馆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南路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13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号瑞辰国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际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中心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15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层</a:t>
          </a:r>
          <a:endParaRPr lang="zh-CN" altLang="en-US" sz="1000" b="0" i="0" u="none" strike="noStrike" baseline="0">
            <a:solidFill>
              <a:srgbClr val="FF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r" rtl="0">
            <a:defRPr sz="1000"/>
          </a:pPr>
          <a:endParaRPr lang="en-US" altLang="zh-CN" sz="1000" b="0" i="0" u="none" strike="noStrike" baseline="0">
            <a:solidFill>
              <a:srgbClr val="FF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2</xdr:row>
      <xdr:rowOff>47625</xdr:rowOff>
    </xdr:from>
    <xdr:to>
      <xdr:col>9</xdr:col>
      <xdr:colOff>3276600</xdr:colOff>
      <xdr:row>6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8C9625D6-8B1A-4E68-B3B2-6B49EEC20DEA}"/>
            </a:ext>
          </a:extLst>
        </xdr:cNvPr>
        <xdr:cNvSpPr txBox="1">
          <a:spLocks noChangeArrowheads="1"/>
        </xdr:cNvSpPr>
      </xdr:nvSpPr>
      <xdr:spPr>
        <a:xfrm>
          <a:off x="7585075" y="517525"/>
          <a:ext cx="4308475" cy="9334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0" tIns="18288" rIns="27432" bIns="18288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康辉集团北京国际会议展览有限公司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地址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: 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北京市朝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阳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区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农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展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馆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南路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13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号瑞辰国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际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中心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MS PGothic" panose="020B0600070205080204" charset="-128"/>
              <a:ea typeface="MS PGothic" panose="020B0600070205080204" charset="-128"/>
            </a:rPr>
            <a:t>15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层</a:t>
          </a:r>
          <a:endParaRPr lang="zh-CN" altLang="en-US" sz="1000" b="0" i="0" u="none" strike="noStrike" baseline="0">
            <a:solidFill>
              <a:srgbClr val="FF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r" rtl="0">
            <a:defRPr sz="1000"/>
          </a:pPr>
          <a:endParaRPr lang="en-US" altLang="zh-CN" sz="1000" b="0" i="0" u="none" strike="noStrike" baseline="0">
            <a:solidFill>
              <a:srgbClr val="FF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opLeftCell="A61" zoomScale="90" zoomScaleNormal="90" workbookViewId="0">
      <selection activeCell="G11" sqref="G11"/>
    </sheetView>
  </sheetViews>
  <sheetFormatPr defaultColWidth="9" defaultRowHeight="14"/>
  <cols>
    <col min="1" max="1" width="6.7265625" style="6" customWidth="1"/>
    <col min="2" max="2" width="9.7265625" style="6" customWidth="1"/>
    <col min="3" max="3" width="11.36328125" style="6" customWidth="1"/>
    <col min="4" max="4" width="24.453125" style="7" customWidth="1"/>
    <col min="5" max="5" width="16.90625" style="8" customWidth="1"/>
    <col min="6" max="6" width="12.453125" style="9" customWidth="1"/>
    <col min="7" max="7" width="10.36328125" style="10" customWidth="1"/>
    <col min="8" max="8" width="6.90625" style="6" customWidth="1"/>
    <col min="9" max="9" width="24.453125" style="9" customWidth="1"/>
    <col min="10" max="10" width="46.90625" style="7" customWidth="1"/>
    <col min="11" max="16384" width="9" style="1"/>
  </cols>
  <sheetData>
    <row r="1" spans="1:10" ht="2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2" customForma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s="2" customFormat="1" ht="21" customHeight="1">
      <c r="A3" s="11"/>
      <c r="B3" s="11"/>
      <c r="C3" s="11"/>
      <c r="D3" s="11"/>
      <c r="E3" s="12"/>
      <c r="H3" s="11"/>
      <c r="I3" s="43"/>
      <c r="J3" s="44"/>
    </row>
    <row r="4" spans="1:10" s="2" customFormat="1" ht="15.75" customHeight="1">
      <c r="A4" s="13"/>
      <c r="B4" s="13"/>
      <c r="C4" s="14"/>
      <c r="D4" s="11"/>
      <c r="E4" s="12"/>
      <c r="H4" s="11"/>
      <c r="I4" s="43"/>
      <c r="J4" s="45"/>
    </row>
    <row r="5" spans="1:10" s="2" customFormat="1" ht="15.75" customHeight="1">
      <c r="A5" s="11"/>
      <c r="B5" s="11"/>
      <c r="C5" s="11"/>
      <c r="D5" s="11"/>
      <c r="E5" s="12"/>
      <c r="H5" s="11"/>
      <c r="I5" s="43"/>
      <c r="J5" s="45"/>
    </row>
    <row r="6" spans="1:10" s="2" customFormat="1" ht="15.75" customHeight="1">
      <c r="A6" s="15" t="s">
        <v>124</v>
      </c>
      <c r="B6" s="11"/>
      <c r="C6" s="11"/>
      <c r="D6" s="11"/>
      <c r="E6" s="12"/>
      <c r="H6" s="11"/>
      <c r="I6" s="43"/>
      <c r="J6" s="45"/>
    </row>
    <row r="7" spans="1:10" s="2" customFormat="1" ht="10.5" customHeight="1">
      <c r="A7" s="11"/>
      <c r="B7" s="11"/>
      <c r="C7" s="11"/>
      <c r="D7" s="11"/>
      <c r="E7" s="12"/>
      <c r="H7" s="11"/>
      <c r="I7" s="43"/>
      <c r="J7" s="45"/>
    </row>
    <row r="8" spans="1:10" s="2" customFormat="1" ht="15.75" customHeight="1">
      <c r="A8" s="16" t="s">
        <v>2</v>
      </c>
      <c r="B8" s="109" t="s">
        <v>3</v>
      </c>
      <c r="C8" s="110"/>
      <c r="D8" s="111"/>
      <c r="E8" s="17" t="s">
        <v>4</v>
      </c>
      <c r="F8" s="18" t="s">
        <v>5</v>
      </c>
      <c r="G8" s="19" t="s">
        <v>6</v>
      </c>
      <c r="H8" s="19" t="s">
        <v>7</v>
      </c>
      <c r="I8" s="46" t="s">
        <v>8</v>
      </c>
      <c r="J8" s="19" t="s">
        <v>9</v>
      </c>
    </row>
    <row r="9" spans="1:10" s="2" customFormat="1" ht="17.25" customHeight="1">
      <c r="A9" s="80" t="s">
        <v>10</v>
      </c>
      <c r="B9" s="112" t="s">
        <v>11</v>
      </c>
      <c r="C9" s="113"/>
      <c r="D9" s="21" t="s">
        <v>12</v>
      </c>
      <c r="E9" s="22" t="s">
        <v>13</v>
      </c>
      <c r="F9" s="23">
        <v>0</v>
      </c>
      <c r="G9" s="24" t="s">
        <v>14</v>
      </c>
      <c r="H9" s="24">
        <v>22</v>
      </c>
      <c r="I9" s="23">
        <f>F9*H9</f>
        <v>0</v>
      </c>
      <c r="J9" s="47" t="s">
        <v>15</v>
      </c>
    </row>
    <row r="10" spans="1:10" s="2" customFormat="1" ht="15.75" customHeight="1">
      <c r="A10" s="80"/>
      <c r="B10" s="105" t="s">
        <v>16</v>
      </c>
      <c r="C10" s="106"/>
      <c r="D10" s="21" t="s">
        <v>17</v>
      </c>
      <c r="E10" s="22"/>
      <c r="F10" s="23">
        <v>0</v>
      </c>
      <c r="G10" s="24" t="s">
        <v>18</v>
      </c>
      <c r="H10" s="24">
        <v>2</v>
      </c>
      <c r="I10" s="23">
        <f>F10*H10</f>
        <v>0</v>
      </c>
      <c r="J10" s="47" t="s">
        <v>19</v>
      </c>
    </row>
    <row r="11" spans="1:10" s="2" customFormat="1" ht="15.75" customHeight="1">
      <c r="A11" s="80"/>
      <c r="B11" s="105" t="s">
        <v>20</v>
      </c>
      <c r="C11" s="106"/>
      <c r="D11" s="21" t="s">
        <v>20</v>
      </c>
      <c r="E11" s="22" t="s">
        <v>13</v>
      </c>
      <c r="F11" s="23">
        <v>0</v>
      </c>
      <c r="G11" s="24" t="s">
        <v>21</v>
      </c>
      <c r="H11" s="24">
        <v>2</v>
      </c>
      <c r="I11" s="23">
        <f>F11*H11</f>
        <v>0</v>
      </c>
      <c r="J11" s="47" t="s">
        <v>22</v>
      </c>
    </row>
    <row r="12" spans="1:10" s="3" customFormat="1" ht="15.75" customHeight="1">
      <c r="A12" s="81"/>
      <c r="B12" s="94" t="s">
        <v>23</v>
      </c>
      <c r="C12" s="94"/>
      <c r="D12" s="94"/>
      <c r="E12" s="94"/>
      <c r="F12" s="94"/>
      <c r="G12" s="94"/>
      <c r="H12" s="94"/>
      <c r="I12" s="48">
        <f>SUM(I9:I11)</f>
        <v>0</v>
      </c>
      <c r="J12" s="49"/>
    </row>
    <row r="13" spans="1:10" s="3" customFormat="1" ht="43" customHeight="1">
      <c r="A13" s="20"/>
      <c r="B13" s="103" t="s">
        <v>24</v>
      </c>
      <c r="C13" s="104"/>
      <c r="D13" s="26" t="s">
        <v>25</v>
      </c>
      <c r="E13" s="27" t="s">
        <v>13</v>
      </c>
      <c r="F13" s="28">
        <v>5820</v>
      </c>
      <c r="G13" s="29" t="s">
        <v>14</v>
      </c>
      <c r="H13" s="29">
        <v>15</v>
      </c>
      <c r="I13" s="28">
        <f t="shared" ref="I13:I20" si="0">F13*H13</f>
        <v>87300</v>
      </c>
      <c r="J13" s="30" t="s">
        <v>26</v>
      </c>
    </row>
    <row r="14" spans="1:10" s="3" customFormat="1" ht="58" customHeight="1">
      <c r="A14" s="20"/>
      <c r="B14" s="103" t="s">
        <v>24</v>
      </c>
      <c r="C14" s="104"/>
      <c r="D14" s="26" t="s">
        <v>27</v>
      </c>
      <c r="E14" s="27" t="s">
        <v>13</v>
      </c>
      <c r="F14" s="28">
        <v>29920</v>
      </c>
      <c r="G14" s="29" t="s">
        <v>14</v>
      </c>
      <c r="H14" s="29">
        <v>8</v>
      </c>
      <c r="I14" s="28">
        <f t="shared" si="0"/>
        <v>239360</v>
      </c>
      <c r="J14" s="30" t="s">
        <v>28</v>
      </c>
    </row>
    <row r="15" spans="1:10" s="3" customFormat="1" ht="15.75" customHeight="1">
      <c r="A15" s="20"/>
      <c r="B15" s="89" t="s">
        <v>29</v>
      </c>
      <c r="C15" s="90"/>
      <c r="D15" s="26" t="s">
        <v>30</v>
      </c>
      <c r="E15" s="27" t="s">
        <v>13</v>
      </c>
      <c r="F15" s="28">
        <v>2360</v>
      </c>
      <c r="G15" s="29" t="s">
        <v>14</v>
      </c>
      <c r="H15" s="29">
        <v>14</v>
      </c>
      <c r="I15" s="28">
        <f t="shared" si="0"/>
        <v>33040</v>
      </c>
      <c r="J15" s="30" t="s">
        <v>31</v>
      </c>
    </row>
    <row r="16" spans="1:10" s="3" customFormat="1" ht="15.75" customHeight="1">
      <c r="A16" s="20"/>
      <c r="B16" s="89" t="s">
        <v>29</v>
      </c>
      <c r="C16" s="90"/>
      <c r="D16" s="26" t="s">
        <v>32</v>
      </c>
      <c r="E16" s="27" t="s">
        <v>13</v>
      </c>
      <c r="F16" s="28">
        <v>9080</v>
      </c>
      <c r="G16" s="29" t="s">
        <v>14</v>
      </c>
      <c r="H16" s="29">
        <v>8</v>
      </c>
      <c r="I16" s="28">
        <f t="shared" si="0"/>
        <v>72640</v>
      </c>
      <c r="J16" s="30" t="s">
        <v>31</v>
      </c>
    </row>
    <row r="17" spans="1:10" s="3" customFormat="1" ht="64" customHeight="1">
      <c r="A17" s="80" t="s">
        <v>33</v>
      </c>
      <c r="B17" s="103" t="s">
        <v>24</v>
      </c>
      <c r="C17" s="104"/>
      <c r="D17" s="26" t="s">
        <v>34</v>
      </c>
      <c r="E17" s="27" t="s">
        <v>13</v>
      </c>
      <c r="F17" s="28">
        <v>5410</v>
      </c>
      <c r="G17" s="29" t="s">
        <v>14</v>
      </c>
      <c r="H17" s="29">
        <v>0</v>
      </c>
      <c r="I17" s="28">
        <f t="shared" si="0"/>
        <v>0</v>
      </c>
      <c r="J17" s="30" t="s">
        <v>35</v>
      </c>
    </row>
    <row r="18" spans="1:10" s="3" customFormat="1" ht="73" customHeight="1">
      <c r="A18" s="80"/>
      <c r="B18" s="103" t="s">
        <v>24</v>
      </c>
      <c r="C18" s="104"/>
      <c r="D18" s="26" t="s">
        <v>36</v>
      </c>
      <c r="E18" s="27" t="s">
        <v>13</v>
      </c>
      <c r="F18" s="28">
        <v>19970</v>
      </c>
      <c r="G18" s="29" t="s">
        <v>14</v>
      </c>
      <c r="H18" s="29">
        <v>0</v>
      </c>
      <c r="I18" s="28">
        <f t="shared" si="0"/>
        <v>0</v>
      </c>
      <c r="J18" s="30" t="s">
        <v>35</v>
      </c>
    </row>
    <row r="19" spans="1:10" s="3" customFormat="1" ht="15.75" customHeight="1">
      <c r="A19" s="80"/>
      <c r="B19" s="89" t="s">
        <v>29</v>
      </c>
      <c r="C19" s="90"/>
      <c r="D19" s="26" t="s">
        <v>37</v>
      </c>
      <c r="E19" s="27" t="s">
        <v>13</v>
      </c>
      <c r="F19" s="28">
        <v>3100</v>
      </c>
      <c r="G19" s="29" t="s">
        <v>14</v>
      </c>
      <c r="H19" s="29">
        <v>0</v>
      </c>
      <c r="I19" s="28">
        <f t="shared" si="0"/>
        <v>0</v>
      </c>
      <c r="J19" s="30" t="s">
        <v>31</v>
      </c>
    </row>
    <row r="20" spans="1:10" s="3" customFormat="1" ht="15.75" customHeight="1">
      <c r="A20" s="80"/>
      <c r="B20" s="89" t="s">
        <v>29</v>
      </c>
      <c r="C20" s="90"/>
      <c r="D20" s="26" t="s">
        <v>38</v>
      </c>
      <c r="E20" s="27" t="s">
        <v>13</v>
      </c>
      <c r="F20" s="28">
        <v>8220</v>
      </c>
      <c r="G20" s="29" t="s">
        <v>14</v>
      </c>
      <c r="H20" s="29">
        <v>0</v>
      </c>
      <c r="I20" s="28">
        <f t="shared" si="0"/>
        <v>0</v>
      </c>
      <c r="J20" s="30" t="s">
        <v>31</v>
      </c>
    </row>
    <row r="21" spans="1:10" s="3" customFormat="1" ht="15.75" customHeight="1">
      <c r="A21" s="81"/>
      <c r="B21" s="94" t="s">
        <v>23</v>
      </c>
      <c r="C21" s="94"/>
      <c r="D21" s="94"/>
      <c r="E21" s="94"/>
      <c r="F21" s="94"/>
      <c r="G21" s="94"/>
      <c r="H21" s="94"/>
      <c r="I21" s="48">
        <f>SUM(I13:I20)</f>
        <v>432340</v>
      </c>
      <c r="J21" s="49"/>
    </row>
    <row r="22" spans="1:10" s="3" customFormat="1" ht="39" customHeight="1">
      <c r="A22" s="80" t="s">
        <v>11</v>
      </c>
      <c r="B22" s="87" t="s">
        <v>39</v>
      </c>
      <c r="C22" s="88">
        <v>45748</v>
      </c>
      <c r="D22" s="30" t="s">
        <v>40</v>
      </c>
      <c r="E22" s="31">
        <v>184</v>
      </c>
      <c r="F22" s="28">
        <v>1362</v>
      </c>
      <c r="G22" s="29" t="s">
        <v>41</v>
      </c>
      <c r="H22" s="25">
        <v>8</v>
      </c>
      <c r="I22" s="28">
        <f>F22*H22</f>
        <v>10896</v>
      </c>
      <c r="J22" s="50" t="s">
        <v>42</v>
      </c>
    </row>
    <row r="23" spans="1:10" s="3" customFormat="1" ht="29" customHeight="1">
      <c r="A23" s="80"/>
      <c r="B23" s="80"/>
      <c r="C23" s="80"/>
      <c r="D23" s="30" t="s">
        <v>43</v>
      </c>
      <c r="E23" s="31">
        <v>170</v>
      </c>
      <c r="F23" s="28">
        <v>1258</v>
      </c>
      <c r="G23" s="29" t="s">
        <v>41</v>
      </c>
      <c r="H23" s="25">
        <v>14</v>
      </c>
      <c r="I23" s="28">
        <f>F23*H23</f>
        <v>17612</v>
      </c>
      <c r="J23" s="50"/>
    </row>
    <row r="24" spans="1:10" s="3" customFormat="1" ht="15.75" customHeight="1">
      <c r="A24" s="80"/>
      <c r="B24" s="80"/>
      <c r="C24" s="87" t="s">
        <v>44</v>
      </c>
      <c r="D24" s="30" t="s">
        <v>45</v>
      </c>
      <c r="E24" s="31">
        <v>220</v>
      </c>
      <c r="F24" s="28">
        <v>1631</v>
      </c>
      <c r="G24" s="29" t="s">
        <v>41</v>
      </c>
      <c r="H24" s="25">
        <v>0</v>
      </c>
      <c r="I24" s="28">
        <v>0</v>
      </c>
      <c r="J24" s="51" t="s">
        <v>46</v>
      </c>
    </row>
    <row r="25" spans="1:10" s="3" customFormat="1" ht="15.75" customHeight="1">
      <c r="A25" s="80"/>
      <c r="B25" s="80"/>
      <c r="C25" s="80"/>
      <c r="D25" s="30" t="s">
        <v>43</v>
      </c>
      <c r="E25" s="31">
        <v>181</v>
      </c>
      <c r="F25" s="28">
        <v>1346</v>
      </c>
      <c r="G25" s="29" t="s">
        <v>41</v>
      </c>
      <c r="H25" s="25">
        <v>0</v>
      </c>
      <c r="I25" s="28">
        <v>0</v>
      </c>
      <c r="J25" s="51"/>
    </row>
    <row r="26" spans="1:10" s="3" customFormat="1" ht="15.75" customHeight="1">
      <c r="A26" s="80"/>
      <c r="B26" s="80"/>
      <c r="C26" s="80"/>
      <c r="D26" s="30" t="s">
        <v>45</v>
      </c>
      <c r="E26" s="31">
        <v>151.08000000000001</v>
      </c>
      <c r="F26" s="28">
        <v>1118</v>
      </c>
      <c r="G26" s="29" t="s">
        <v>41</v>
      </c>
      <c r="H26" s="25">
        <v>0</v>
      </c>
      <c r="I26" s="28">
        <v>0</v>
      </c>
      <c r="J26" s="51" t="s">
        <v>47</v>
      </c>
    </row>
    <row r="27" spans="1:10" s="3" customFormat="1" ht="15.75" customHeight="1">
      <c r="A27" s="80"/>
      <c r="B27" s="80"/>
      <c r="C27" s="80"/>
      <c r="D27" s="30" t="s">
        <v>43</v>
      </c>
      <c r="E27" s="31">
        <v>116.35</v>
      </c>
      <c r="F27" s="28">
        <v>861</v>
      </c>
      <c r="G27" s="29" t="s">
        <v>41</v>
      </c>
      <c r="H27" s="25">
        <v>0</v>
      </c>
      <c r="I27" s="28">
        <v>0</v>
      </c>
      <c r="J27" s="51"/>
    </row>
    <row r="28" spans="1:10" s="3" customFormat="1" ht="15.75" customHeight="1">
      <c r="A28" s="80"/>
      <c r="B28" s="80"/>
      <c r="C28" s="32"/>
      <c r="D28" s="30" t="s">
        <v>45</v>
      </c>
      <c r="E28" s="31">
        <v>150.94</v>
      </c>
      <c r="F28" s="28">
        <v>1117</v>
      </c>
      <c r="G28" s="29" t="s">
        <v>41</v>
      </c>
      <c r="H28" s="25">
        <v>0</v>
      </c>
      <c r="I28" s="28">
        <v>0</v>
      </c>
      <c r="J28" s="51" t="s">
        <v>48</v>
      </c>
    </row>
    <row r="29" spans="1:10" s="3" customFormat="1" ht="15.75" customHeight="1">
      <c r="A29" s="80"/>
      <c r="B29" s="80"/>
      <c r="C29" s="32"/>
      <c r="D29" s="30" t="s">
        <v>43</v>
      </c>
      <c r="E29" s="31">
        <v>125.94</v>
      </c>
      <c r="F29" s="28">
        <v>932</v>
      </c>
      <c r="G29" s="29" t="s">
        <v>41</v>
      </c>
      <c r="H29" s="25">
        <v>0</v>
      </c>
      <c r="I29" s="28">
        <v>0</v>
      </c>
      <c r="J29" s="51"/>
    </row>
    <row r="30" spans="1:10" s="3" customFormat="1" ht="15.75" customHeight="1">
      <c r="A30" s="80"/>
      <c r="B30" s="80"/>
      <c r="C30" s="88">
        <v>45749</v>
      </c>
      <c r="D30" s="30" t="s">
        <v>40</v>
      </c>
      <c r="E30" s="31">
        <v>184</v>
      </c>
      <c r="F30" s="28">
        <v>1362</v>
      </c>
      <c r="G30" s="29" t="s">
        <v>41</v>
      </c>
      <c r="H30" s="25">
        <v>8</v>
      </c>
      <c r="I30" s="28">
        <f t="shared" ref="I30:I35" si="1">F30*H30</f>
        <v>10896</v>
      </c>
      <c r="J30" s="51"/>
    </row>
    <row r="31" spans="1:10" s="3" customFormat="1" ht="15.75" customHeight="1">
      <c r="A31" s="80"/>
      <c r="B31" s="80"/>
      <c r="C31" s="80"/>
      <c r="D31" s="30" t="s">
        <v>43</v>
      </c>
      <c r="E31" s="31">
        <v>170</v>
      </c>
      <c r="F31" s="28">
        <v>1258</v>
      </c>
      <c r="G31" s="29" t="s">
        <v>41</v>
      </c>
      <c r="H31" s="25">
        <v>14</v>
      </c>
      <c r="I31" s="28">
        <f t="shared" si="1"/>
        <v>17612</v>
      </c>
      <c r="J31" s="51"/>
    </row>
    <row r="32" spans="1:10" s="3" customFormat="1" ht="15.75" customHeight="1">
      <c r="A32" s="80"/>
      <c r="B32" s="80"/>
      <c r="C32" s="88">
        <v>45750</v>
      </c>
      <c r="D32" s="30" t="s">
        <v>40</v>
      </c>
      <c r="E32" s="31">
        <v>184</v>
      </c>
      <c r="F32" s="28">
        <v>1362</v>
      </c>
      <c r="G32" s="29" t="s">
        <v>41</v>
      </c>
      <c r="H32" s="25">
        <v>8</v>
      </c>
      <c r="I32" s="28">
        <f t="shared" si="1"/>
        <v>10896</v>
      </c>
      <c r="J32" s="51"/>
    </row>
    <row r="33" spans="1:11" s="3" customFormat="1" ht="15.75" customHeight="1">
      <c r="A33" s="80"/>
      <c r="B33" s="80"/>
      <c r="C33" s="80"/>
      <c r="D33" s="30" t="s">
        <v>43</v>
      </c>
      <c r="E33" s="31">
        <v>170</v>
      </c>
      <c r="F33" s="28">
        <v>1258</v>
      </c>
      <c r="G33" s="29" t="s">
        <v>41</v>
      </c>
      <c r="H33" s="25">
        <v>14</v>
      </c>
      <c r="I33" s="28">
        <f t="shared" si="1"/>
        <v>17612</v>
      </c>
      <c r="J33" s="51"/>
    </row>
    <row r="34" spans="1:11" s="3" customFormat="1" ht="15.75" customHeight="1">
      <c r="A34" s="80"/>
      <c r="B34" s="80"/>
      <c r="C34" s="97">
        <v>45751</v>
      </c>
      <c r="D34" s="30" t="s">
        <v>49</v>
      </c>
      <c r="E34" s="31">
        <v>243</v>
      </c>
      <c r="F34" s="28">
        <v>1799</v>
      </c>
      <c r="G34" s="29" t="s">
        <v>41</v>
      </c>
      <c r="H34" s="25">
        <v>8</v>
      </c>
      <c r="I34" s="28">
        <f t="shared" si="1"/>
        <v>14392</v>
      </c>
      <c r="J34" s="51" t="s">
        <v>50</v>
      </c>
    </row>
    <row r="35" spans="1:11" s="3" customFormat="1" ht="15.75" customHeight="1">
      <c r="A35" s="80"/>
      <c r="B35" s="80"/>
      <c r="C35" s="98"/>
      <c r="D35" s="30" t="s">
        <v>51</v>
      </c>
      <c r="E35" s="31">
        <v>221</v>
      </c>
      <c r="F35" s="28">
        <v>1637</v>
      </c>
      <c r="G35" s="29" t="s">
        <v>41</v>
      </c>
      <c r="H35" s="25">
        <v>14</v>
      </c>
      <c r="I35" s="28">
        <f t="shared" si="1"/>
        <v>22918</v>
      </c>
      <c r="J35" s="51"/>
    </row>
    <row r="36" spans="1:11" s="3" customFormat="1" ht="15.75" customHeight="1">
      <c r="A36" s="80"/>
      <c r="B36" s="80"/>
      <c r="C36" s="80" t="s">
        <v>44</v>
      </c>
      <c r="D36" s="30" t="s">
        <v>49</v>
      </c>
      <c r="E36" s="31">
        <v>189.86</v>
      </c>
      <c r="F36" s="28">
        <v>1405</v>
      </c>
      <c r="G36" s="29" t="s">
        <v>41</v>
      </c>
      <c r="H36" s="25">
        <v>0</v>
      </c>
      <c r="I36" s="28">
        <v>0</v>
      </c>
      <c r="J36" s="51" t="s">
        <v>52</v>
      </c>
    </row>
    <row r="37" spans="1:11" s="3" customFormat="1" ht="15.75" customHeight="1">
      <c r="A37" s="80"/>
      <c r="B37" s="80"/>
      <c r="C37" s="80"/>
      <c r="D37" s="30" t="s">
        <v>51</v>
      </c>
      <c r="E37" s="31">
        <v>113.78</v>
      </c>
      <c r="F37" s="28">
        <v>842</v>
      </c>
      <c r="G37" s="29" t="s">
        <v>41</v>
      </c>
      <c r="H37" s="25">
        <v>0</v>
      </c>
      <c r="I37" s="28">
        <v>0</v>
      </c>
      <c r="J37" s="51"/>
    </row>
    <row r="38" spans="1:11" s="3" customFormat="1" ht="15.75" customHeight="1">
      <c r="A38" s="80"/>
      <c r="B38" s="80"/>
      <c r="C38" s="88">
        <v>45752</v>
      </c>
      <c r="D38" s="30" t="s">
        <v>40</v>
      </c>
      <c r="E38" s="31">
        <v>184</v>
      </c>
      <c r="F38" s="28">
        <v>1362</v>
      </c>
      <c r="G38" s="29" t="s">
        <v>41</v>
      </c>
      <c r="H38" s="25">
        <v>8</v>
      </c>
      <c r="I38" s="28">
        <f>F38*H38</f>
        <v>10896</v>
      </c>
      <c r="J38" s="51"/>
    </row>
    <row r="39" spans="1:11" s="3" customFormat="1" ht="15.75" customHeight="1">
      <c r="A39" s="80"/>
      <c r="B39" s="80"/>
      <c r="C39" s="80"/>
      <c r="D39" s="30" t="s">
        <v>43</v>
      </c>
      <c r="E39" s="31">
        <v>170</v>
      </c>
      <c r="F39" s="28">
        <v>1258</v>
      </c>
      <c r="G39" s="29" t="s">
        <v>41</v>
      </c>
      <c r="H39" s="25">
        <v>14</v>
      </c>
      <c r="I39" s="28">
        <f>F39*H39</f>
        <v>17612</v>
      </c>
      <c r="J39" s="51"/>
    </row>
    <row r="40" spans="1:11" s="3" customFormat="1" ht="15.75" customHeight="1">
      <c r="A40" s="81"/>
      <c r="B40" s="94" t="s">
        <v>23</v>
      </c>
      <c r="C40" s="94"/>
      <c r="D40" s="94"/>
      <c r="E40" s="94"/>
      <c r="F40" s="94"/>
      <c r="G40" s="94"/>
      <c r="H40" s="94"/>
      <c r="I40" s="52">
        <f>SUM(I22:I39)</f>
        <v>151342</v>
      </c>
      <c r="J40" s="53"/>
      <c r="K40" s="4"/>
    </row>
    <row r="41" spans="1:11" s="2" customFormat="1" ht="21" customHeight="1">
      <c r="A41" s="80" t="s">
        <v>53</v>
      </c>
      <c r="B41" s="99" t="s">
        <v>54</v>
      </c>
      <c r="C41" s="100"/>
      <c r="D41" s="33" t="s">
        <v>55</v>
      </c>
      <c r="E41" s="34">
        <v>40</v>
      </c>
      <c r="F41" s="35">
        <v>200</v>
      </c>
      <c r="G41" s="36" t="s">
        <v>14</v>
      </c>
      <c r="H41" s="36">
        <v>22</v>
      </c>
      <c r="I41" s="54">
        <f t="shared" ref="I41:I51" si="2">F41*H41</f>
        <v>4400</v>
      </c>
      <c r="J41" s="33" t="s">
        <v>56</v>
      </c>
      <c r="K41" s="1"/>
    </row>
    <row r="42" spans="1:11" s="2" customFormat="1" ht="15.75" customHeight="1">
      <c r="A42" s="80"/>
      <c r="B42" s="101"/>
      <c r="C42" s="102"/>
      <c r="D42" s="33" t="s">
        <v>57</v>
      </c>
      <c r="E42" s="34">
        <v>55</v>
      </c>
      <c r="F42" s="35">
        <f t="shared" ref="F42:F47" si="3">E42*7.4</f>
        <v>407</v>
      </c>
      <c r="G42" s="36" t="s">
        <v>14</v>
      </c>
      <c r="H42" s="36">
        <v>22</v>
      </c>
      <c r="I42" s="54">
        <f t="shared" si="2"/>
        <v>8954</v>
      </c>
      <c r="J42" s="33" t="s">
        <v>58</v>
      </c>
      <c r="K42" s="1"/>
    </row>
    <row r="43" spans="1:11" s="2" customFormat="1" ht="15.75" customHeight="1">
      <c r="A43" s="80"/>
      <c r="B43" s="101"/>
      <c r="C43" s="102"/>
      <c r="D43" s="33" t="s">
        <v>59</v>
      </c>
      <c r="E43" s="34">
        <v>40</v>
      </c>
      <c r="F43" s="35">
        <v>200</v>
      </c>
      <c r="G43" s="36" t="s">
        <v>14</v>
      </c>
      <c r="H43" s="36">
        <v>22</v>
      </c>
      <c r="I43" s="54">
        <f t="shared" si="2"/>
        <v>4400</v>
      </c>
      <c r="J43" s="33" t="s">
        <v>60</v>
      </c>
      <c r="K43" s="1"/>
    </row>
    <row r="44" spans="1:11" s="2" customFormat="1" ht="15.75" customHeight="1">
      <c r="A44" s="80"/>
      <c r="B44" s="101"/>
      <c r="C44" s="102"/>
      <c r="D44" s="33" t="s">
        <v>61</v>
      </c>
      <c r="E44" s="34">
        <v>40</v>
      </c>
      <c r="F44" s="35">
        <v>200</v>
      </c>
      <c r="G44" s="36" t="s">
        <v>14</v>
      </c>
      <c r="H44" s="36">
        <v>22</v>
      </c>
      <c r="I44" s="54">
        <f t="shared" si="2"/>
        <v>4400</v>
      </c>
      <c r="J44" s="33" t="s">
        <v>62</v>
      </c>
      <c r="K44" s="1"/>
    </row>
    <row r="45" spans="1:11" s="2" customFormat="1" ht="15.75" customHeight="1">
      <c r="A45" s="80"/>
      <c r="B45" s="101"/>
      <c r="C45" s="102"/>
      <c r="D45" s="33" t="s">
        <v>63</v>
      </c>
      <c r="E45" s="34">
        <v>40</v>
      </c>
      <c r="F45" s="35">
        <v>200</v>
      </c>
      <c r="G45" s="36" t="s">
        <v>14</v>
      </c>
      <c r="H45" s="36">
        <v>22</v>
      </c>
      <c r="I45" s="54">
        <f t="shared" si="2"/>
        <v>4400</v>
      </c>
      <c r="J45" s="33" t="s">
        <v>60</v>
      </c>
      <c r="K45" s="1"/>
    </row>
    <row r="46" spans="1:11" s="2" customFormat="1" ht="15.75" customHeight="1">
      <c r="A46" s="80"/>
      <c r="B46" s="101"/>
      <c r="C46" s="102"/>
      <c r="D46" s="33" t="s">
        <v>64</v>
      </c>
      <c r="E46" s="34">
        <v>40</v>
      </c>
      <c r="F46" s="35">
        <v>200</v>
      </c>
      <c r="G46" s="36" t="s">
        <v>14</v>
      </c>
      <c r="H46" s="36">
        <v>22</v>
      </c>
      <c r="I46" s="54">
        <f t="shared" si="2"/>
        <v>4400</v>
      </c>
      <c r="J46" s="33" t="s">
        <v>65</v>
      </c>
      <c r="K46" s="1"/>
    </row>
    <row r="47" spans="1:11" s="2" customFormat="1" ht="15.75" customHeight="1">
      <c r="A47" s="80"/>
      <c r="B47" s="101"/>
      <c r="C47" s="102"/>
      <c r="D47" s="33" t="s">
        <v>66</v>
      </c>
      <c r="E47" s="34">
        <v>55</v>
      </c>
      <c r="F47" s="35">
        <f t="shared" si="3"/>
        <v>407</v>
      </c>
      <c r="G47" s="36" t="s">
        <v>14</v>
      </c>
      <c r="H47" s="36">
        <v>22</v>
      </c>
      <c r="I47" s="54">
        <f t="shared" si="2"/>
        <v>8954</v>
      </c>
      <c r="J47" s="33" t="s">
        <v>67</v>
      </c>
      <c r="K47" s="1"/>
    </row>
    <row r="48" spans="1:11" ht="15.75" customHeight="1">
      <c r="A48" s="80"/>
      <c r="B48" s="101"/>
      <c r="C48" s="102"/>
      <c r="D48" s="33" t="s">
        <v>68</v>
      </c>
      <c r="E48" s="34">
        <v>40</v>
      </c>
      <c r="F48" s="35">
        <v>200</v>
      </c>
      <c r="G48" s="36" t="s">
        <v>14</v>
      </c>
      <c r="H48" s="36">
        <v>22</v>
      </c>
      <c r="I48" s="54">
        <f t="shared" si="2"/>
        <v>4400</v>
      </c>
      <c r="J48" s="33" t="s">
        <v>69</v>
      </c>
    </row>
    <row r="49" spans="1:10" s="4" customFormat="1" ht="15.75" customHeight="1">
      <c r="A49" s="80"/>
      <c r="B49" s="101"/>
      <c r="C49" s="102"/>
      <c r="D49" s="33" t="s">
        <v>70</v>
      </c>
      <c r="E49" s="34">
        <v>40</v>
      </c>
      <c r="F49" s="35">
        <v>200</v>
      </c>
      <c r="G49" s="36" t="s">
        <v>14</v>
      </c>
      <c r="H49" s="36">
        <v>22</v>
      </c>
      <c r="I49" s="54">
        <f t="shared" si="2"/>
        <v>4400</v>
      </c>
      <c r="J49" s="33" t="s">
        <v>69</v>
      </c>
    </row>
    <row r="50" spans="1:10" s="4" customFormat="1" ht="15.75" customHeight="1">
      <c r="A50" s="80"/>
      <c r="B50" s="101"/>
      <c r="C50" s="102"/>
      <c r="D50" s="33" t="s">
        <v>71</v>
      </c>
      <c r="E50" s="34">
        <v>40</v>
      </c>
      <c r="F50" s="35">
        <v>200</v>
      </c>
      <c r="G50" s="36" t="s">
        <v>14</v>
      </c>
      <c r="H50" s="36">
        <v>22</v>
      </c>
      <c r="I50" s="54">
        <f t="shared" si="2"/>
        <v>4400</v>
      </c>
      <c r="J50" s="33" t="s">
        <v>72</v>
      </c>
    </row>
    <row r="51" spans="1:10" s="4" customFormat="1" ht="15.75" customHeight="1">
      <c r="A51" s="80"/>
      <c r="B51" s="101"/>
      <c r="C51" s="102"/>
      <c r="D51" s="33" t="s">
        <v>73</v>
      </c>
      <c r="E51" s="34">
        <v>100</v>
      </c>
      <c r="F51" s="35">
        <v>550</v>
      </c>
      <c r="G51" s="36" t="s">
        <v>14</v>
      </c>
      <c r="H51" s="36">
        <v>22</v>
      </c>
      <c r="I51" s="54">
        <f t="shared" si="2"/>
        <v>12100</v>
      </c>
      <c r="J51" s="33" t="s">
        <v>74</v>
      </c>
    </row>
    <row r="52" spans="1:10" s="4" customFormat="1" ht="15.75" customHeight="1">
      <c r="A52" s="81"/>
      <c r="B52" s="94" t="s">
        <v>23</v>
      </c>
      <c r="C52" s="94"/>
      <c r="D52" s="94"/>
      <c r="E52" s="94"/>
      <c r="F52" s="94"/>
      <c r="G52" s="94"/>
      <c r="H52" s="94"/>
      <c r="I52" s="48">
        <f>SUM(I41:I51)</f>
        <v>65208</v>
      </c>
      <c r="J52" s="53"/>
    </row>
    <row r="53" spans="1:10" ht="27.75" customHeight="1">
      <c r="A53" s="82" t="s">
        <v>20</v>
      </c>
      <c r="B53" s="37" t="s">
        <v>75</v>
      </c>
      <c r="C53" s="37" t="s">
        <v>76</v>
      </c>
      <c r="D53" s="33" t="s">
        <v>127</v>
      </c>
      <c r="E53" s="38">
        <v>3500</v>
      </c>
      <c r="F53" s="39">
        <f>E53*7.4</f>
        <v>25900</v>
      </c>
      <c r="G53" s="36" t="s">
        <v>77</v>
      </c>
      <c r="H53" s="36">
        <v>1</v>
      </c>
      <c r="I53" s="54">
        <f>F53*H53</f>
        <v>25900</v>
      </c>
      <c r="J53" s="33" t="s">
        <v>78</v>
      </c>
    </row>
    <row r="54" spans="1:10" s="5" customFormat="1" ht="15.75" customHeight="1">
      <c r="A54" s="83"/>
      <c r="B54" s="94" t="s">
        <v>23</v>
      </c>
      <c r="C54" s="94"/>
      <c r="D54" s="94"/>
      <c r="E54" s="94"/>
      <c r="F54" s="94"/>
      <c r="G54" s="94"/>
      <c r="H54" s="94"/>
      <c r="I54" s="48">
        <f>SUM(I53:I53)</f>
        <v>25900</v>
      </c>
      <c r="J54" s="53"/>
    </row>
    <row r="55" spans="1:10" ht="30.75" customHeight="1">
      <c r="A55" s="84" t="s">
        <v>79</v>
      </c>
      <c r="B55" s="36" t="s">
        <v>80</v>
      </c>
      <c r="C55" s="36" t="s">
        <v>81</v>
      </c>
      <c r="D55" s="33" t="s">
        <v>82</v>
      </c>
      <c r="E55" s="38">
        <v>2500</v>
      </c>
      <c r="F55" s="39">
        <f>E55*7.4</f>
        <v>18500</v>
      </c>
      <c r="G55" s="36" t="s">
        <v>14</v>
      </c>
      <c r="H55" s="36">
        <v>1</v>
      </c>
      <c r="I55" s="54">
        <f>F55*H55</f>
        <v>18500</v>
      </c>
      <c r="J55" s="33" t="s">
        <v>83</v>
      </c>
    </row>
    <row r="56" spans="1:10" ht="30.75" customHeight="1">
      <c r="A56" s="85"/>
      <c r="B56" s="36" t="s">
        <v>84</v>
      </c>
      <c r="C56" s="36" t="s">
        <v>81</v>
      </c>
      <c r="D56" s="33" t="s">
        <v>85</v>
      </c>
      <c r="E56" s="38">
        <v>500</v>
      </c>
      <c r="F56" s="39">
        <f>E56*7.4</f>
        <v>3700</v>
      </c>
      <c r="G56" s="36" t="s">
        <v>14</v>
      </c>
      <c r="H56" s="36">
        <v>1</v>
      </c>
      <c r="I56" s="54">
        <f>F56*H56</f>
        <v>3700</v>
      </c>
      <c r="J56" s="33" t="s">
        <v>86</v>
      </c>
    </row>
    <row r="57" spans="1:10" s="4" customFormat="1" ht="15.75" customHeight="1">
      <c r="A57" s="86"/>
      <c r="B57" s="94" t="s">
        <v>23</v>
      </c>
      <c r="C57" s="94"/>
      <c r="D57" s="94"/>
      <c r="E57" s="94"/>
      <c r="F57" s="94"/>
      <c r="G57" s="94"/>
      <c r="H57" s="94"/>
      <c r="I57" s="48">
        <f>SUM(I55:I56)</f>
        <v>22200</v>
      </c>
      <c r="J57" s="55"/>
    </row>
    <row r="58" spans="1:10" ht="15.75" customHeight="1">
      <c r="A58" s="87" t="s">
        <v>87</v>
      </c>
      <c r="B58" s="36" t="s">
        <v>88</v>
      </c>
      <c r="C58" s="93" t="s">
        <v>89</v>
      </c>
      <c r="D58" s="93"/>
      <c r="E58" s="38"/>
      <c r="F58" s="39">
        <v>10500</v>
      </c>
      <c r="G58" s="36" t="s">
        <v>14</v>
      </c>
      <c r="H58" s="36">
        <v>1</v>
      </c>
      <c r="I58" s="54">
        <f>F58*H58</f>
        <v>10500</v>
      </c>
      <c r="J58" s="33" t="s">
        <v>90</v>
      </c>
    </row>
    <row r="59" spans="1:10" ht="15.75" customHeight="1">
      <c r="A59" s="80"/>
      <c r="B59" s="36" t="s">
        <v>91</v>
      </c>
      <c r="C59" s="93" t="s">
        <v>11</v>
      </c>
      <c r="D59" s="93"/>
      <c r="E59" s="38">
        <v>1000</v>
      </c>
      <c r="F59" s="39">
        <f>E59*7.4</f>
        <v>7400</v>
      </c>
      <c r="G59" s="36" t="s">
        <v>14</v>
      </c>
      <c r="H59" s="36">
        <v>1</v>
      </c>
      <c r="I59" s="54">
        <f>F59*H59</f>
        <v>7400</v>
      </c>
      <c r="J59" s="56" t="s">
        <v>92</v>
      </c>
    </row>
    <row r="60" spans="1:10" s="4" customFormat="1" ht="15.75" customHeight="1">
      <c r="A60" s="81"/>
      <c r="B60" s="94" t="s">
        <v>23</v>
      </c>
      <c r="C60" s="94"/>
      <c r="D60" s="94"/>
      <c r="E60" s="94"/>
      <c r="F60" s="94"/>
      <c r="G60" s="94"/>
      <c r="H60" s="94"/>
      <c r="I60" s="48">
        <f>SUM(I58:I59)</f>
        <v>17900</v>
      </c>
      <c r="J60" s="49"/>
    </row>
    <row r="61" spans="1:10" ht="17.25" customHeight="1">
      <c r="A61" s="80"/>
      <c r="B61" s="36" t="s">
        <v>93</v>
      </c>
      <c r="C61" s="95" t="s">
        <v>94</v>
      </c>
      <c r="D61" s="96"/>
      <c r="E61" s="38"/>
      <c r="F61" s="39">
        <v>55</v>
      </c>
      <c r="G61" s="36" t="s">
        <v>14</v>
      </c>
      <c r="H61" s="36">
        <v>22</v>
      </c>
      <c r="I61" s="54">
        <f t="shared" ref="I61:I75" si="4">F61*H61</f>
        <v>1210</v>
      </c>
      <c r="J61" s="56"/>
    </row>
    <row r="62" spans="1:10" ht="39" customHeight="1">
      <c r="A62" s="80"/>
      <c r="B62" s="36" t="s">
        <v>95</v>
      </c>
      <c r="C62" s="95" t="s">
        <v>96</v>
      </c>
      <c r="D62" s="96"/>
      <c r="E62" s="40">
        <v>2500</v>
      </c>
      <c r="F62" s="39">
        <f>E62*7.4</f>
        <v>18500</v>
      </c>
      <c r="G62" s="36" t="s">
        <v>126</v>
      </c>
      <c r="H62" s="36">
        <v>1</v>
      </c>
      <c r="I62" s="54">
        <f t="shared" si="4"/>
        <v>18500</v>
      </c>
      <c r="J62" s="56" t="s">
        <v>125</v>
      </c>
    </row>
    <row r="63" spans="1:10" s="4" customFormat="1" ht="15.75" customHeight="1">
      <c r="A63" s="80"/>
      <c r="B63" s="80" t="s">
        <v>97</v>
      </c>
      <c r="C63" s="89" t="s">
        <v>98</v>
      </c>
      <c r="D63" s="90"/>
      <c r="E63" s="40">
        <v>17</v>
      </c>
      <c r="F63" s="28">
        <f>E63*7.4</f>
        <v>125.80000000000001</v>
      </c>
      <c r="G63" s="29" t="s">
        <v>99</v>
      </c>
      <c r="H63" s="36">
        <v>22</v>
      </c>
      <c r="I63" s="54">
        <f t="shared" si="4"/>
        <v>2767.6000000000004</v>
      </c>
      <c r="J63" s="57"/>
    </row>
    <row r="64" spans="1:10" s="4" customFormat="1">
      <c r="A64" s="80"/>
      <c r="B64" s="80"/>
      <c r="C64" s="41"/>
      <c r="D64" s="42" t="s">
        <v>100</v>
      </c>
      <c r="E64" s="40">
        <v>5</v>
      </c>
      <c r="F64" s="28">
        <f>E64*7.4</f>
        <v>37</v>
      </c>
      <c r="G64" s="29" t="s">
        <v>99</v>
      </c>
      <c r="H64" s="36">
        <v>22</v>
      </c>
      <c r="I64" s="54">
        <f t="shared" si="4"/>
        <v>814</v>
      </c>
      <c r="J64" s="57"/>
    </row>
    <row r="65" spans="1:10">
      <c r="A65" s="80"/>
      <c r="B65" s="80"/>
      <c r="C65" s="41"/>
      <c r="D65" s="42" t="s">
        <v>101</v>
      </c>
      <c r="E65" s="40">
        <v>60</v>
      </c>
      <c r="F65" s="28">
        <f>E65*7.4</f>
        <v>444</v>
      </c>
      <c r="G65" s="29" t="s">
        <v>99</v>
      </c>
      <c r="H65" s="36">
        <v>22</v>
      </c>
      <c r="I65" s="54">
        <f t="shared" si="4"/>
        <v>9768</v>
      </c>
      <c r="J65" s="56"/>
    </row>
    <row r="66" spans="1:10">
      <c r="A66" s="80"/>
      <c r="B66" s="80"/>
      <c r="C66" s="41"/>
      <c r="D66" s="42" t="s">
        <v>102</v>
      </c>
      <c r="E66" s="40">
        <v>60</v>
      </c>
      <c r="F66" s="28">
        <f>E66*7.4</f>
        <v>444</v>
      </c>
      <c r="G66" s="29" t="s">
        <v>99</v>
      </c>
      <c r="H66" s="36">
        <v>22</v>
      </c>
      <c r="I66" s="54">
        <f t="shared" si="4"/>
        <v>9768</v>
      </c>
      <c r="J66" s="56"/>
    </row>
    <row r="67" spans="1:10">
      <c r="A67" s="80"/>
      <c r="B67" s="80"/>
      <c r="C67" s="41"/>
      <c r="D67" s="42" t="s">
        <v>103</v>
      </c>
      <c r="E67" s="40">
        <v>30</v>
      </c>
      <c r="F67" s="28">
        <f t="shared" ref="F67:F73" si="5">E67*7.4</f>
        <v>222</v>
      </c>
      <c r="G67" s="29" t="s">
        <v>99</v>
      </c>
      <c r="H67" s="36">
        <v>1</v>
      </c>
      <c r="I67" s="54">
        <f t="shared" si="4"/>
        <v>222</v>
      </c>
      <c r="J67" s="56"/>
    </row>
    <row r="68" spans="1:10">
      <c r="A68" s="80"/>
      <c r="B68" s="80"/>
      <c r="C68" s="41"/>
      <c r="D68" s="42" t="s">
        <v>104</v>
      </c>
      <c r="E68" s="40">
        <v>18</v>
      </c>
      <c r="F68" s="28">
        <f t="shared" si="5"/>
        <v>133.20000000000002</v>
      </c>
      <c r="G68" s="29" t="s">
        <v>99</v>
      </c>
      <c r="H68" s="36">
        <v>22</v>
      </c>
      <c r="I68" s="54">
        <f t="shared" si="4"/>
        <v>2930.4000000000005</v>
      </c>
      <c r="J68" s="56"/>
    </row>
    <row r="69" spans="1:10">
      <c r="A69" s="80"/>
      <c r="B69" s="80"/>
      <c r="C69" s="41"/>
      <c r="D69" s="42" t="s">
        <v>105</v>
      </c>
      <c r="E69" s="40">
        <v>90</v>
      </c>
      <c r="F69" s="28">
        <f t="shared" si="5"/>
        <v>666</v>
      </c>
      <c r="G69" s="29" t="s">
        <v>99</v>
      </c>
      <c r="H69" s="36">
        <v>22</v>
      </c>
      <c r="I69" s="54">
        <f t="shared" si="4"/>
        <v>14652</v>
      </c>
      <c r="J69" s="56" t="s">
        <v>97</v>
      </c>
    </row>
    <row r="70" spans="1:10">
      <c r="A70" s="80"/>
      <c r="B70" s="80"/>
      <c r="C70" s="41"/>
      <c r="D70" s="42" t="s">
        <v>106</v>
      </c>
      <c r="E70" s="40">
        <v>20</v>
      </c>
      <c r="F70" s="28">
        <f t="shared" si="5"/>
        <v>148</v>
      </c>
      <c r="G70" s="29" t="s">
        <v>99</v>
      </c>
      <c r="H70" s="36">
        <v>22</v>
      </c>
      <c r="I70" s="54">
        <f t="shared" si="4"/>
        <v>3256</v>
      </c>
      <c r="J70" s="56"/>
    </row>
    <row r="71" spans="1:10">
      <c r="A71" s="80"/>
      <c r="B71" s="80"/>
      <c r="C71" s="41"/>
      <c r="D71" s="42" t="s">
        <v>107</v>
      </c>
      <c r="E71" s="40">
        <v>16</v>
      </c>
      <c r="F71" s="28">
        <f t="shared" si="5"/>
        <v>118.4</v>
      </c>
      <c r="G71" s="29" t="s">
        <v>99</v>
      </c>
      <c r="H71" s="36">
        <v>22</v>
      </c>
      <c r="I71" s="54">
        <f t="shared" si="4"/>
        <v>2604.8000000000002</v>
      </c>
      <c r="J71" s="56"/>
    </row>
    <row r="72" spans="1:10">
      <c r="A72" s="80"/>
      <c r="B72" s="80"/>
      <c r="C72" s="41"/>
      <c r="D72" s="42" t="s">
        <v>108</v>
      </c>
      <c r="E72" s="40">
        <v>70</v>
      </c>
      <c r="F72" s="28">
        <f t="shared" si="5"/>
        <v>518</v>
      </c>
      <c r="G72" s="29" t="s">
        <v>99</v>
      </c>
      <c r="H72" s="36">
        <v>22</v>
      </c>
      <c r="I72" s="54">
        <f t="shared" si="4"/>
        <v>11396</v>
      </c>
      <c r="J72" s="56"/>
    </row>
    <row r="73" spans="1:10">
      <c r="A73" s="80"/>
      <c r="B73" s="80"/>
      <c r="C73" s="41"/>
      <c r="D73" s="42" t="s">
        <v>109</v>
      </c>
      <c r="E73" s="40">
        <v>71</v>
      </c>
      <c r="F73" s="28">
        <f t="shared" si="5"/>
        <v>525.4</v>
      </c>
      <c r="G73" s="29" t="s">
        <v>99</v>
      </c>
      <c r="H73" s="36">
        <v>22</v>
      </c>
      <c r="I73" s="54">
        <f t="shared" si="4"/>
        <v>11558.8</v>
      </c>
      <c r="J73" s="56" t="s">
        <v>110</v>
      </c>
    </row>
    <row r="74" spans="1:10" ht="15.65" customHeight="1">
      <c r="A74" s="80"/>
      <c r="B74" s="80"/>
      <c r="C74" s="91" t="s">
        <v>112</v>
      </c>
      <c r="D74" s="92"/>
      <c r="E74" s="59"/>
      <c r="F74" s="54">
        <v>400</v>
      </c>
      <c r="G74" s="58" t="s">
        <v>113</v>
      </c>
      <c r="H74" s="58">
        <v>1</v>
      </c>
      <c r="I74" s="54">
        <f t="shared" si="4"/>
        <v>400</v>
      </c>
      <c r="J74" s="66" t="s">
        <v>114</v>
      </c>
    </row>
    <row r="75" spans="1:10">
      <c r="A75" s="80"/>
      <c r="B75" s="80"/>
      <c r="C75" s="89" t="s">
        <v>115</v>
      </c>
      <c r="D75" s="90"/>
      <c r="E75" s="59"/>
      <c r="F75" s="54">
        <v>80</v>
      </c>
      <c r="G75" s="58" t="s">
        <v>111</v>
      </c>
      <c r="H75" s="58">
        <v>22</v>
      </c>
      <c r="I75" s="54">
        <f t="shared" si="4"/>
        <v>1760</v>
      </c>
      <c r="J75" s="66" t="s">
        <v>116</v>
      </c>
    </row>
    <row r="76" spans="1:10" s="4" customFormat="1">
      <c r="A76" s="81"/>
      <c r="B76" s="75" t="s">
        <v>23</v>
      </c>
      <c r="C76" s="75"/>
      <c r="D76" s="75"/>
      <c r="E76" s="75"/>
      <c r="F76" s="75"/>
      <c r="G76" s="75"/>
      <c r="H76" s="75"/>
      <c r="I76" s="67">
        <f>SUM(I61:I75)</f>
        <v>91607.6</v>
      </c>
      <c r="J76" s="68"/>
    </row>
    <row r="77" spans="1:10">
      <c r="A77" s="76" t="s">
        <v>117</v>
      </c>
      <c r="B77" s="77"/>
      <c r="C77" s="77"/>
      <c r="D77" s="77"/>
      <c r="E77" s="77"/>
      <c r="F77" s="77"/>
      <c r="G77" s="77"/>
      <c r="H77" s="78"/>
      <c r="I77" s="64">
        <f>I12+I21+I40+I52+I54+I57+I60+I76</f>
        <v>806497.6</v>
      </c>
      <c r="J77" s="69"/>
    </row>
    <row r="78" spans="1:10">
      <c r="A78" s="60" t="s">
        <v>118</v>
      </c>
      <c r="B78" s="79" t="s">
        <v>119</v>
      </c>
      <c r="C78" s="79"/>
      <c r="D78" s="79"/>
      <c r="E78" s="79"/>
      <c r="F78" s="79"/>
      <c r="G78" s="79"/>
      <c r="H78" s="79"/>
      <c r="I78" s="70">
        <f>I77*0.1</f>
        <v>80649.760000000009</v>
      </c>
      <c r="J78" s="71"/>
    </row>
    <row r="79" spans="1:10">
      <c r="A79" s="60" t="s">
        <v>120</v>
      </c>
      <c r="B79" s="79" t="s">
        <v>121</v>
      </c>
      <c r="C79" s="79"/>
      <c r="D79" s="79"/>
      <c r="E79" s="79"/>
      <c r="F79" s="79"/>
      <c r="G79" s="79"/>
      <c r="H79" s="79"/>
      <c r="I79" s="70">
        <f>SUM(I77:I78)*0.06</f>
        <v>53228.8416</v>
      </c>
      <c r="J79" s="72"/>
    </row>
    <row r="80" spans="1:10">
      <c r="A80" s="61"/>
      <c r="B80" s="61"/>
      <c r="C80" s="61"/>
      <c r="D80" s="62"/>
      <c r="E80" s="63"/>
      <c r="F80" s="64"/>
      <c r="G80" s="65"/>
      <c r="H80" s="61" t="s">
        <v>122</v>
      </c>
      <c r="I80" s="64">
        <f>I79+I78+I77</f>
        <v>940376.20160000003</v>
      </c>
      <c r="J80" s="73"/>
    </row>
    <row r="81" spans="1:10">
      <c r="A81" s="61"/>
      <c r="B81" s="61"/>
      <c r="C81" s="61"/>
      <c r="D81" s="62"/>
      <c r="E81" s="63"/>
      <c r="F81" s="64"/>
      <c r="G81" s="65"/>
      <c r="H81" s="61" t="s">
        <v>123</v>
      </c>
      <c r="I81" s="64">
        <f>(I77+I78)/22</f>
        <v>40324.879999999997</v>
      </c>
      <c r="J81" s="73"/>
    </row>
  </sheetData>
  <mergeCells count="50">
    <mergeCell ref="A1:J1"/>
    <mergeCell ref="A2:J2"/>
    <mergeCell ref="B8:D8"/>
    <mergeCell ref="B9:C9"/>
    <mergeCell ref="B10:C10"/>
    <mergeCell ref="B11:C11"/>
    <mergeCell ref="B12:H12"/>
    <mergeCell ref="B13:C13"/>
    <mergeCell ref="B14:C14"/>
    <mergeCell ref="B15:C15"/>
    <mergeCell ref="B16:C16"/>
    <mergeCell ref="B17:C17"/>
    <mergeCell ref="B18:C18"/>
    <mergeCell ref="B19:C19"/>
    <mergeCell ref="B20:C20"/>
    <mergeCell ref="B21:H21"/>
    <mergeCell ref="B40:H40"/>
    <mergeCell ref="B52:H52"/>
    <mergeCell ref="B54:H54"/>
    <mergeCell ref="B57:H57"/>
    <mergeCell ref="C30:C31"/>
    <mergeCell ref="C32:C33"/>
    <mergeCell ref="C34:C35"/>
    <mergeCell ref="C36:C37"/>
    <mergeCell ref="C38:C39"/>
    <mergeCell ref="B41:C51"/>
    <mergeCell ref="C63:D63"/>
    <mergeCell ref="C74:D74"/>
    <mergeCell ref="C75:D75"/>
    <mergeCell ref="C58:D58"/>
    <mergeCell ref="C59:D59"/>
    <mergeCell ref="B60:H60"/>
    <mergeCell ref="C61:D61"/>
    <mergeCell ref="C62:D62"/>
    <mergeCell ref="B76:H76"/>
    <mergeCell ref="A77:H77"/>
    <mergeCell ref="B78:H78"/>
    <mergeCell ref="B79:H79"/>
    <mergeCell ref="A9:A12"/>
    <mergeCell ref="A17:A21"/>
    <mergeCell ref="A22:A40"/>
    <mergeCell ref="A41:A52"/>
    <mergeCell ref="A53:A54"/>
    <mergeCell ref="A55:A57"/>
    <mergeCell ref="A58:A60"/>
    <mergeCell ref="A61:A76"/>
    <mergeCell ref="B22:B39"/>
    <mergeCell ref="B63:B75"/>
    <mergeCell ref="C22:C23"/>
    <mergeCell ref="C24:C27"/>
  </mergeCells>
  <phoneticPr fontId="16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A6ED5-5F63-4AC8-8A8A-95F74E861AA1}">
  <dimension ref="A1:K81"/>
  <sheetViews>
    <sheetView topLeftCell="A57" zoomScale="90" zoomScaleNormal="90" workbookViewId="0">
      <selection activeCell="B13" sqref="B13:J20"/>
    </sheetView>
  </sheetViews>
  <sheetFormatPr defaultColWidth="9" defaultRowHeight="14"/>
  <cols>
    <col min="1" max="1" width="6.7265625" style="6" customWidth="1"/>
    <col min="2" max="2" width="9.7265625" style="6" customWidth="1"/>
    <col min="3" max="3" width="11.36328125" style="6" customWidth="1"/>
    <col min="4" max="4" width="24.453125" style="7" customWidth="1"/>
    <col min="5" max="5" width="16.90625" style="8" customWidth="1"/>
    <col min="6" max="6" width="12.453125" style="9" customWidth="1"/>
    <col min="7" max="7" width="10.36328125" style="10" customWidth="1"/>
    <col min="8" max="8" width="6.90625" style="6" customWidth="1"/>
    <col min="9" max="9" width="24.453125" style="9" customWidth="1"/>
    <col min="10" max="10" width="46.90625" style="7" customWidth="1"/>
    <col min="11" max="16384" width="9" style="1"/>
  </cols>
  <sheetData>
    <row r="1" spans="1:10" ht="2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2" customForma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s="2" customFormat="1" ht="21" customHeight="1">
      <c r="A3" s="11"/>
      <c r="B3" s="11"/>
      <c r="C3" s="11"/>
      <c r="D3" s="11"/>
      <c r="E3" s="12"/>
      <c r="H3" s="11"/>
      <c r="I3" s="43"/>
      <c r="J3" s="44"/>
    </row>
    <row r="4" spans="1:10" s="2" customFormat="1" ht="15.75" customHeight="1">
      <c r="A4" s="13"/>
      <c r="B4" s="13"/>
      <c r="C4" s="14"/>
      <c r="D4" s="11"/>
      <c r="E4" s="12"/>
      <c r="H4" s="11"/>
      <c r="I4" s="43"/>
      <c r="J4" s="45"/>
    </row>
    <row r="5" spans="1:10" s="2" customFormat="1" ht="15.75" customHeight="1">
      <c r="A5" s="11"/>
      <c r="B5" s="11"/>
      <c r="C5" s="11"/>
      <c r="D5" s="11"/>
      <c r="E5" s="12"/>
      <c r="H5" s="11"/>
      <c r="I5" s="43"/>
      <c r="J5" s="45"/>
    </row>
    <row r="6" spans="1:10" s="2" customFormat="1" ht="15.75" customHeight="1">
      <c r="A6" s="15" t="s">
        <v>124</v>
      </c>
      <c r="B6" s="11"/>
      <c r="C6" s="11"/>
      <c r="D6" s="11"/>
      <c r="E6" s="12"/>
      <c r="H6" s="11"/>
      <c r="I6" s="43"/>
      <c r="J6" s="45"/>
    </row>
    <row r="7" spans="1:10" s="2" customFormat="1" ht="10.5" customHeight="1">
      <c r="A7" s="11"/>
      <c r="B7" s="11"/>
      <c r="C7" s="11"/>
      <c r="D7" s="11"/>
      <c r="E7" s="12"/>
      <c r="H7" s="11"/>
      <c r="I7" s="43"/>
      <c r="J7" s="45"/>
    </row>
    <row r="8" spans="1:10" s="2" customFormat="1" ht="15.75" customHeight="1">
      <c r="A8" s="16" t="s">
        <v>2</v>
      </c>
      <c r="B8" s="109" t="s">
        <v>3</v>
      </c>
      <c r="C8" s="110"/>
      <c r="D8" s="111"/>
      <c r="E8" s="17" t="s">
        <v>4</v>
      </c>
      <c r="F8" s="18" t="s">
        <v>5</v>
      </c>
      <c r="G8" s="19" t="s">
        <v>6</v>
      </c>
      <c r="H8" s="19" t="s">
        <v>7</v>
      </c>
      <c r="I8" s="46" t="s">
        <v>8</v>
      </c>
      <c r="J8" s="19" t="s">
        <v>9</v>
      </c>
    </row>
    <row r="9" spans="1:10" s="2" customFormat="1" ht="17.25" customHeight="1">
      <c r="A9" s="80" t="s">
        <v>10</v>
      </c>
      <c r="B9" s="112" t="s">
        <v>11</v>
      </c>
      <c r="C9" s="113"/>
      <c r="D9" s="21" t="s">
        <v>12</v>
      </c>
      <c r="E9" s="22" t="s">
        <v>13</v>
      </c>
      <c r="F9" s="23">
        <v>0</v>
      </c>
      <c r="G9" s="24" t="s">
        <v>14</v>
      </c>
      <c r="H9" s="24">
        <v>22</v>
      </c>
      <c r="I9" s="23">
        <f>F9*H9</f>
        <v>0</v>
      </c>
      <c r="J9" s="47" t="s">
        <v>15</v>
      </c>
    </row>
    <row r="10" spans="1:10" s="2" customFormat="1" ht="15.75" customHeight="1">
      <c r="A10" s="80"/>
      <c r="B10" s="105" t="s">
        <v>16</v>
      </c>
      <c r="C10" s="106"/>
      <c r="D10" s="21" t="s">
        <v>17</v>
      </c>
      <c r="E10" s="22"/>
      <c r="F10" s="23">
        <v>0</v>
      </c>
      <c r="G10" s="24" t="s">
        <v>18</v>
      </c>
      <c r="H10" s="24">
        <v>2</v>
      </c>
      <c r="I10" s="23">
        <f>F10*H10</f>
        <v>0</v>
      </c>
      <c r="J10" s="47" t="s">
        <v>19</v>
      </c>
    </row>
    <row r="11" spans="1:10" s="2" customFormat="1" ht="15.75" customHeight="1">
      <c r="A11" s="80"/>
      <c r="B11" s="105" t="s">
        <v>20</v>
      </c>
      <c r="C11" s="106"/>
      <c r="D11" s="21" t="s">
        <v>20</v>
      </c>
      <c r="E11" s="22" t="s">
        <v>13</v>
      </c>
      <c r="F11" s="23">
        <v>0</v>
      </c>
      <c r="G11" s="24" t="s">
        <v>21</v>
      </c>
      <c r="H11" s="24">
        <v>2</v>
      </c>
      <c r="I11" s="23">
        <f>F11*H11</f>
        <v>0</v>
      </c>
      <c r="J11" s="47" t="s">
        <v>22</v>
      </c>
    </row>
    <row r="12" spans="1:10" s="3" customFormat="1" ht="15.75" customHeight="1">
      <c r="A12" s="81"/>
      <c r="B12" s="94" t="s">
        <v>23</v>
      </c>
      <c r="C12" s="94"/>
      <c r="D12" s="94"/>
      <c r="E12" s="94"/>
      <c r="F12" s="94"/>
      <c r="G12" s="94"/>
      <c r="H12" s="94"/>
      <c r="I12" s="48">
        <f>SUM(I9:I11)</f>
        <v>0</v>
      </c>
      <c r="J12" s="49"/>
    </row>
    <row r="13" spans="1:10" s="3" customFormat="1" ht="43" customHeight="1">
      <c r="A13" s="20"/>
      <c r="B13" s="103" t="s">
        <v>24</v>
      </c>
      <c r="C13" s="104"/>
      <c r="D13" s="26" t="s">
        <v>25</v>
      </c>
      <c r="E13" s="27" t="s">
        <v>13</v>
      </c>
      <c r="F13" s="28">
        <v>5820</v>
      </c>
      <c r="G13" s="29" t="s">
        <v>14</v>
      </c>
      <c r="H13" s="29">
        <v>0</v>
      </c>
      <c r="I13" s="28">
        <f t="shared" ref="I13:I20" si="0">F13*H13</f>
        <v>0</v>
      </c>
      <c r="J13" s="30" t="s">
        <v>26</v>
      </c>
    </row>
    <row r="14" spans="1:10" s="3" customFormat="1" ht="58" customHeight="1">
      <c r="A14" s="20"/>
      <c r="B14" s="103" t="s">
        <v>24</v>
      </c>
      <c r="C14" s="104"/>
      <c r="D14" s="26" t="s">
        <v>27</v>
      </c>
      <c r="E14" s="27" t="s">
        <v>13</v>
      </c>
      <c r="F14" s="28">
        <v>29920</v>
      </c>
      <c r="G14" s="29" t="s">
        <v>14</v>
      </c>
      <c r="H14" s="29">
        <v>0</v>
      </c>
      <c r="I14" s="28">
        <f t="shared" si="0"/>
        <v>0</v>
      </c>
      <c r="J14" s="30" t="s">
        <v>28</v>
      </c>
    </row>
    <row r="15" spans="1:10" s="3" customFormat="1" ht="15.75" customHeight="1">
      <c r="A15" s="20"/>
      <c r="B15" s="89" t="s">
        <v>29</v>
      </c>
      <c r="C15" s="90"/>
      <c r="D15" s="26" t="s">
        <v>30</v>
      </c>
      <c r="E15" s="27" t="s">
        <v>13</v>
      </c>
      <c r="F15" s="28">
        <v>2360</v>
      </c>
      <c r="G15" s="29" t="s">
        <v>14</v>
      </c>
      <c r="H15" s="29">
        <v>0</v>
      </c>
      <c r="I15" s="28">
        <f t="shared" si="0"/>
        <v>0</v>
      </c>
      <c r="J15" s="30" t="s">
        <v>31</v>
      </c>
    </row>
    <row r="16" spans="1:10" s="3" customFormat="1" ht="15.75" customHeight="1">
      <c r="A16" s="20"/>
      <c r="B16" s="89" t="s">
        <v>29</v>
      </c>
      <c r="C16" s="90"/>
      <c r="D16" s="26" t="s">
        <v>32</v>
      </c>
      <c r="E16" s="27" t="s">
        <v>13</v>
      </c>
      <c r="F16" s="28">
        <v>9080</v>
      </c>
      <c r="G16" s="29" t="s">
        <v>14</v>
      </c>
      <c r="H16" s="29">
        <v>0</v>
      </c>
      <c r="I16" s="28">
        <f t="shared" si="0"/>
        <v>0</v>
      </c>
      <c r="J16" s="30" t="s">
        <v>31</v>
      </c>
    </row>
    <row r="17" spans="1:10" s="3" customFormat="1" ht="64" customHeight="1">
      <c r="A17" s="80" t="s">
        <v>33</v>
      </c>
      <c r="B17" s="103" t="s">
        <v>24</v>
      </c>
      <c r="C17" s="104"/>
      <c r="D17" s="26" t="s">
        <v>34</v>
      </c>
      <c r="E17" s="27" t="s">
        <v>13</v>
      </c>
      <c r="F17" s="28">
        <v>5410</v>
      </c>
      <c r="G17" s="29" t="s">
        <v>14</v>
      </c>
      <c r="H17" s="29">
        <v>15</v>
      </c>
      <c r="I17" s="28">
        <f t="shared" si="0"/>
        <v>81150</v>
      </c>
      <c r="J17" s="30" t="s">
        <v>35</v>
      </c>
    </row>
    <row r="18" spans="1:10" s="3" customFormat="1" ht="73" customHeight="1">
      <c r="A18" s="80"/>
      <c r="B18" s="103" t="s">
        <v>24</v>
      </c>
      <c r="C18" s="104"/>
      <c r="D18" s="26" t="s">
        <v>36</v>
      </c>
      <c r="E18" s="27" t="s">
        <v>13</v>
      </c>
      <c r="F18" s="28">
        <v>19970</v>
      </c>
      <c r="G18" s="29" t="s">
        <v>14</v>
      </c>
      <c r="H18" s="29">
        <v>8</v>
      </c>
      <c r="I18" s="28">
        <f t="shared" si="0"/>
        <v>159760</v>
      </c>
      <c r="J18" s="30" t="s">
        <v>35</v>
      </c>
    </row>
    <row r="19" spans="1:10" s="3" customFormat="1" ht="15.75" customHeight="1">
      <c r="A19" s="80"/>
      <c r="B19" s="89" t="s">
        <v>29</v>
      </c>
      <c r="C19" s="90"/>
      <c r="D19" s="26" t="s">
        <v>37</v>
      </c>
      <c r="E19" s="27" t="s">
        <v>13</v>
      </c>
      <c r="F19" s="28">
        <v>3100</v>
      </c>
      <c r="G19" s="29" t="s">
        <v>14</v>
      </c>
      <c r="H19" s="29">
        <v>15</v>
      </c>
      <c r="I19" s="28">
        <f t="shared" si="0"/>
        <v>46500</v>
      </c>
      <c r="J19" s="30" t="s">
        <v>31</v>
      </c>
    </row>
    <row r="20" spans="1:10" s="3" customFormat="1" ht="15.75" customHeight="1">
      <c r="A20" s="80"/>
      <c r="B20" s="89" t="s">
        <v>29</v>
      </c>
      <c r="C20" s="90"/>
      <c r="D20" s="26" t="s">
        <v>38</v>
      </c>
      <c r="E20" s="27" t="s">
        <v>13</v>
      </c>
      <c r="F20" s="28">
        <v>8220</v>
      </c>
      <c r="G20" s="29" t="s">
        <v>14</v>
      </c>
      <c r="H20" s="29">
        <v>8</v>
      </c>
      <c r="I20" s="28">
        <f t="shared" si="0"/>
        <v>65760</v>
      </c>
      <c r="J20" s="30" t="s">
        <v>31</v>
      </c>
    </row>
    <row r="21" spans="1:10" s="3" customFormat="1" ht="15.75" customHeight="1">
      <c r="A21" s="81"/>
      <c r="B21" s="94" t="s">
        <v>23</v>
      </c>
      <c r="C21" s="94"/>
      <c r="D21" s="94"/>
      <c r="E21" s="94"/>
      <c r="F21" s="94"/>
      <c r="G21" s="94"/>
      <c r="H21" s="94"/>
      <c r="I21" s="48">
        <f>SUM(I13:I20)</f>
        <v>353170</v>
      </c>
      <c r="J21" s="49"/>
    </row>
    <row r="22" spans="1:10" s="3" customFormat="1" ht="39" customHeight="1">
      <c r="A22" s="80" t="s">
        <v>11</v>
      </c>
      <c r="B22" s="87" t="s">
        <v>39</v>
      </c>
      <c r="C22" s="88">
        <v>45748</v>
      </c>
      <c r="D22" s="30" t="s">
        <v>40</v>
      </c>
      <c r="E22" s="31">
        <v>184</v>
      </c>
      <c r="F22" s="28">
        <v>1362</v>
      </c>
      <c r="G22" s="29" t="s">
        <v>41</v>
      </c>
      <c r="H22" s="25">
        <v>0</v>
      </c>
      <c r="I22" s="28">
        <f>F22*H22</f>
        <v>0</v>
      </c>
      <c r="J22" s="50" t="s">
        <v>42</v>
      </c>
    </row>
    <row r="23" spans="1:10" s="3" customFormat="1" ht="29" customHeight="1">
      <c r="A23" s="80"/>
      <c r="B23" s="80"/>
      <c r="C23" s="80"/>
      <c r="D23" s="30" t="s">
        <v>43</v>
      </c>
      <c r="E23" s="31">
        <v>170</v>
      </c>
      <c r="F23" s="28">
        <v>1258</v>
      </c>
      <c r="G23" s="29" t="s">
        <v>41</v>
      </c>
      <c r="H23" s="25">
        <v>0</v>
      </c>
      <c r="I23" s="28">
        <f>F23*H23</f>
        <v>0</v>
      </c>
      <c r="J23" s="50"/>
    </row>
    <row r="24" spans="1:10" s="3" customFormat="1" ht="15.75" customHeight="1">
      <c r="A24" s="80"/>
      <c r="B24" s="80"/>
      <c r="C24" s="87" t="s">
        <v>44</v>
      </c>
      <c r="D24" s="30" t="s">
        <v>45</v>
      </c>
      <c r="E24" s="31">
        <v>220</v>
      </c>
      <c r="F24" s="28">
        <v>1631</v>
      </c>
      <c r="G24" s="29" t="s">
        <v>41</v>
      </c>
      <c r="H24" s="25">
        <v>0</v>
      </c>
      <c r="I24" s="28">
        <f t="shared" ref="I24:I29" si="1">F24*H24</f>
        <v>0</v>
      </c>
      <c r="J24" s="51" t="s">
        <v>46</v>
      </c>
    </row>
    <row r="25" spans="1:10" s="3" customFormat="1" ht="15.75" customHeight="1">
      <c r="A25" s="80"/>
      <c r="B25" s="80"/>
      <c r="C25" s="80"/>
      <c r="D25" s="30" t="s">
        <v>43</v>
      </c>
      <c r="E25" s="31">
        <v>181</v>
      </c>
      <c r="F25" s="28">
        <v>1346</v>
      </c>
      <c r="G25" s="29" t="s">
        <v>41</v>
      </c>
      <c r="H25" s="25">
        <v>0</v>
      </c>
      <c r="I25" s="28">
        <f t="shared" si="1"/>
        <v>0</v>
      </c>
      <c r="J25" s="51"/>
    </row>
    <row r="26" spans="1:10" s="3" customFormat="1" ht="15.75" customHeight="1">
      <c r="A26" s="80"/>
      <c r="B26" s="80"/>
      <c r="C26" s="80"/>
      <c r="D26" s="30" t="s">
        <v>45</v>
      </c>
      <c r="E26" s="31">
        <v>151.08000000000001</v>
      </c>
      <c r="F26" s="28">
        <v>1118</v>
      </c>
      <c r="G26" s="29" t="s">
        <v>41</v>
      </c>
      <c r="H26" s="25">
        <v>0</v>
      </c>
      <c r="I26" s="28">
        <f t="shared" si="1"/>
        <v>0</v>
      </c>
      <c r="J26" s="51" t="s">
        <v>47</v>
      </c>
    </row>
    <row r="27" spans="1:10" s="3" customFormat="1" ht="15.75" customHeight="1">
      <c r="A27" s="80"/>
      <c r="B27" s="80"/>
      <c r="C27" s="80"/>
      <c r="D27" s="30" t="s">
        <v>43</v>
      </c>
      <c r="E27" s="31">
        <v>116.35</v>
      </c>
      <c r="F27" s="28">
        <v>861</v>
      </c>
      <c r="G27" s="29" t="s">
        <v>41</v>
      </c>
      <c r="H27" s="25">
        <v>0</v>
      </c>
      <c r="I27" s="28">
        <f t="shared" si="1"/>
        <v>0</v>
      </c>
      <c r="J27" s="51"/>
    </row>
    <row r="28" spans="1:10" s="3" customFormat="1" ht="15.75" customHeight="1">
      <c r="A28" s="80"/>
      <c r="B28" s="80"/>
      <c r="C28" s="32"/>
      <c r="D28" s="30" t="s">
        <v>45</v>
      </c>
      <c r="E28" s="31">
        <v>150.94</v>
      </c>
      <c r="F28" s="28">
        <v>1117</v>
      </c>
      <c r="G28" s="29" t="s">
        <v>41</v>
      </c>
      <c r="H28" s="25">
        <v>8</v>
      </c>
      <c r="I28" s="28">
        <f t="shared" si="1"/>
        <v>8936</v>
      </c>
      <c r="J28" s="51" t="s">
        <v>48</v>
      </c>
    </row>
    <row r="29" spans="1:10" s="3" customFormat="1" ht="15.75" customHeight="1">
      <c r="A29" s="80"/>
      <c r="B29" s="80"/>
      <c r="C29" s="32"/>
      <c r="D29" s="30" t="s">
        <v>43</v>
      </c>
      <c r="E29" s="31">
        <v>125.94</v>
      </c>
      <c r="F29" s="28">
        <v>932</v>
      </c>
      <c r="G29" s="29" t="s">
        <v>41</v>
      </c>
      <c r="H29" s="25">
        <v>14</v>
      </c>
      <c r="I29" s="28">
        <f t="shared" si="1"/>
        <v>13048</v>
      </c>
      <c r="J29" s="51"/>
    </row>
    <row r="30" spans="1:10" s="3" customFormat="1" ht="15.75" customHeight="1">
      <c r="A30" s="80"/>
      <c r="B30" s="80"/>
      <c r="C30" s="88">
        <v>45749</v>
      </c>
      <c r="D30" s="30" t="s">
        <v>40</v>
      </c>
      <c r="E30" s="31">
        <v>184</v>
      </c>
      <c r="F30" s="28">
        <v>1117</v>
      </c>
      <c r="G30" s="29" t="s">
        <v>41</v>
      </c>
      <c r="H30" s="25">
        <v>8</v>
      </c>
      <c r="I30" s="28">
        <f t="shared" ref="I30:I37" si="2">F30*H30</f>
        <v>8936</v>
      </c>
      <c r="J30" s="51"/>
    </row>
    <row r="31" spans="1:10" s="3" customFormat="1" ht="15.75" customHeight="1">
      <c r="A31" s="80"/>
      <c r="B31" s="80"/>
      <c r="C31" s="80"/>
      <c r="D31" s="30" t="s">
        <v>43</v>
      </c>
      <c r="E31" s="31">
        <v>170</v>
      </c>
      <c r="F31" s="28">
        <v>932</v>
      </c>
      <c r="G31" s="29" t="s">
        <v>41</v>
      </c>
      <c r="H31" s="25">
        <v>14</v>
      </c>
      <c r="I31" s="28">
        <f t="shared" si="2"/>
        <v>13048</v>
      </c>
      <c r="J31" s="51"/>
    </row>
    <row r="32" spans="1:10" s="3" customFormat="1" ht="15.75" customHeight="1">
      <c r="A32" s="80"/>
      <c r="B32" s="80"/>
      <c r="C32" s="88">
        <v>45750</v>
      </c>
      <c r="D32" s="30" t="s">
        <v>40</v>
      </c>
      <c r="E32" s="31">
        <v>184</v>
      </c>
      <c r="F32" s="28">
        <v>1117</v>
      </c>
      <c r="G32" s="29" t="s">
        <v>41</v>
      </c>
      <c r="H32" s="25">
        <v>8</v>
      </c>
      <c r="I32" s="28">
        <f t="shared" si="2"/>
        <v>8936</v>
      </c>
      <c r="J32" s="51"/>
    </row>
    <row r="33" spans="1:11" s="3" customFormat="1" ht="15.75" customHeight="1">
      <c r="A33" s="80"/>
      <c r="B33" s="80"/>
      <c r="C33" s="80"/>
      <c r="D33" s="30" t="s">
        <v>43</v>
      </c>
      <c r="E33" s="31">
        <v>170</v>
      </c>
      <c r="F33" s="28">
        <v>932</v>
      </c>
      <c r="G33" s="29" t="s">
        <v>41</v>
      </c>
      <c r="H33" s="25">
        <v>14</v>
      </c>
      <c r="I33" s="28">
        <f t="shared" si="2"/>
        <v>13048</v>
      </c>
      <c r="J33" s="51"/>
    </row>
    <row r="34" spans="1:11" s="3" customFormat="1" ht="15.75" customHeight="1">
      <c r="A34" s="80"/>
      <c r="B34" s="80"/>
      <c r="C34" s="97">
        <v>45751</v>
      </c>
      <c r="D34" s="30" t="s">
        <v>49</v>
      </c>
      <c r="E34" s="31">
        <v>243</v>
      </c>
      <c r="F34" s="28">
        <v>1799</v>
      </c>
      <c r="G34" s="29" t="s">
        <v>41</v>
      </c>
      <c r="H34" s="25">
        <v>0</v>
      </c>
      <c r="I34" s="28">
        <f t="shared" si="2"/>
        <v>0</v>
      </c>
      <c r="J34" s="51" t="s">
        <v>50</v>
      </c>
    </row>
    <row r="35" spans="1:11" s="3" customFormat="1" ht="15.75" customHeight="1">
      <c r="A35" s="80"/>
      <c r="B35" s="80"/>
      <c r="C35" s="98"/>
      <c r="D35" s="30" t="s">
        <v>51</v>
      </c>
      <c r="E35" s="31">
        <v>221</v>
      </c>
      <c r="F35" s="28">
        <v>1637</v>
      </c>
      <c r="G35" s="29" t="s">
        <v>41</v>
      </c>
      <c r="H35" s="25">
        <v>0</v>
      </c>
      <c r="I35" s="28">
        <f t="shared" si="2"/>
        <v>0</v>
      </c>
      <c r="J35" s="51"/>
    </row>
    <row r="36" spans="1:11" s="3" customFormat="1" ht="15.75" customHeight="1">
      <c r="A36" s="80"/>
      <c r="B36" s="80"/>
      <c r="C36" s="80" t="s">
        <v>44</v>
      </c>
      <c r="D36" s="30" t="s">
        <v>49</v>
      </c>
      <c r="E36" s="31">
        <v>189.86</v>
      </c>
      <c r="F36" s="28">
        <v>1405</v>
      </c>
      <c r="G36" s="29" t="s">
        <v>41</v>
      </c>
      <c r="H36" s="25">
        <v>8</v>
      </c>
      <c r="I36" s="28">
        <f t="shared" si="2"/>
        <v>11240</v>
      </c>
      <c r="J36" s="51" t="s">
        <v>52</v>
      </c>
    </row>
    <row r="37" spans="1:11" s="3" customFormat="1" ht="15.75" customHeight="1">
      <c r="A37" s="80"/>
      <c r="B37" s="80"/>
      <c r="C37" s="80"/>
      <c r="D37" s="30" t="s">
        <v>51</v>
      </c>
      <c r="E37" s="31">
        <v>113.78</v>
      </c>
      <c r="F37" s="28">
        <v>842</v>
      </c>
      <c r="G37" s="29" t="s">
        <v>41</v>
      </c>
      <c r="H37" s="25">
        <v>14</v>
      </c>
      <c r="I37" s="28">
        <f t="shared" si="2"/>
        <v>11788</v>
      </c>
      <c r="J37" s="51"/>
    </row>
    <row r="38" spans="1:11" s="3" customFormat="1" ht="15.75" customHeight="1">
      <c r="A38" s="80"/>
      <c r="B38" s="80"/>
      <c r="C38" s="88">
        <v>45752</v>
      </c>
      <c r="D38" s="30" t="s">
        <v>40</v>
      </c>
      <c r="E38" s="31">
        <v>184</v>
      </c>
      <c r="F38" s="28">
        <v>1117</v>
      </c>
      <c r="G38" s="29" t="s">
        <v>41</v>
      </c>
      <c r="H38" s="25">
        <v>8</v>
      </c>
      <c r="I38" s="28">
        <f>F38*H38</f>
        <v>8936</v>
      </c>
      <c r="J38" s="51"/>
    </row>
    <row r="39" spans="1:11" s="3" customFormat="1" ht="15.75" customHeight="1">
      <c r="A39" s="80"/>
      <c r="B39" s="80"/>
      <c r="C39" s="80"/>
      <c r="D39" s="30" t="s">
        <v>43</v>
      </c>
      <c r="E39" s="31">
        <v>170</v>
      </c>
      <c r="F39" s="28">
        <v>932</v>
      </c>
      <c r="G39" s="29" t="s">
        <v>41</v>
      </c>
      <c r="H39" s="25">
        <v>14</v>
      </c>
      <c r="I39" s="28">
        <f>F39*H39</f>
        <v>13048</v>
      </c>
      <c r="J39" s="51"/>
    </row>
    <row r="40" spans="1:11" s="3" customFormat="1" ht="15.75" customHeight="1">
      <c r="A40" s="81"/>
      <c r="B40" s="94" t="s">
        <v>23</v>
      </c>
      <c r="C40" s="94"/>
      <c r="D40" s="94"/>
      <c r="E40" s="94"/>
      <c r="F40" s="94"/>
      <c r="G40" s="94"/>
      <c r="H40" s="94"/>
      <c r="I40" s="52">
        <f>SUM(I22:I39)</f>
        <v>110964</v>
      </c>
      <c r="J40" s="53"/>
      <c r="K40" s="4"/>
    </row>
    <row r="41" spans="1:11" s="2" customFormat="1" ht="21" customHeight="1">
      <c r="A41" s="80" t="s">
        <v>53</v>
      </c>
      <c r="B41" s="99" t="s">
        <v>54</v>
      </c>
      <c r="C41" s="100"/>
      <c r="D41" s="33" t="s">
        <v>55</v>
      </c>
      <c r="E41" s="34">
        <v>40</v>
      </c>
      <c r="F41" s="35">
        <v>200</v>
      </c>
      <c r="G41" s="36" t="s">
        <v>14</v>
      </c>
      <c r="H41" s="36">
        <v>22</v>
      </c>
      <c r="I41" s="54">
        <f t="shared" ref="I41:I51" si="3">F41*H41</f>
        <v>4400</v>
      </c>
      <c r="J41" s="33" t="s">
        <v>56</v>
      </c>
      <c r="K41" s="1"/>
    </row>
    <row r="42" spans="1:11" s="2" customFormat="1" ht="15.75" customHeight="1">
      <c r="A42" s="80"/>
      <c r="B42" s="101"/>
      <c r="C42" s="102"/>
      <c r="D42" s="33" t="s">
        <v>57</v>
      </c>
      <c r="E42" s="34">
        <v>55</v>
      </c>
      <c r="F42" s="35">
        <f t="shared" ref="F42:F47" si="4">E42*7.4</f>
        <v>407</v>
      </c>
      <c r="G42" s="36" t="s">
        <v>14</v>
      </c>
      <c r="H42" s="36">
        <v>22</v>
      </c>
      <c r="I42" s="54">
        <f t="shared" si="3"/>
        <v>8954</v>
      </c>
      <c r="J42" s="33" t="s">
        <v>58</v>
      </c>
      <c r="K42" s="1"/>
    </row>
    <row r="43" spans="1:11" s="2" customFormat="1" ht="15.75" customHeight="1">
      <c r="A43" s="80"/>
      <c r="B43" s="101"/>
      <c r="C43" s="102"/>
      <c r="D43" s="33" t="s">
        <v>59</v>
      </c>
      <c r="E43" s="34">
        <v>40</v>
      </c>
      <c r="F43" s="35">
        <v>200</v>
      </c>
      <c r="G43" s="36" t="s">
        <v>14</v>
      </c>
      <c r="H43" s="36">
        <v>22</v>
      </c>
      <c r="I43" s="54">
        <f t="shared" si="3"/>
        <v>4400</v>
      </c>
      <c r="J43" s="33" t="s">
        <v>60</v>
      </c>
      <c r="K43" s="1"/>
    </row>
    <row r="44" spans="1:11" s="2" customFormat="1" ht="15.75" customHeight="1">
      <c r="A44" s="80"/>
      <c r="B44" s="101"/>
      <c r="C44" s="102"/>
      <c r="D44" s="33" t="s">
        <v>61</v>
      </c>
      <c r="E44" s="34">
        <v>40</v>
      </c>
      <c r="F44" s="35">
        <v>200</v>
      </c>
      <c r="G44" s="36" t="s">
        <v>14</v>
      </c>
      <c r="H44" s="36">
        <v>22</v>
      </c>
      <c r="I44" s="54">
        <f t="shared" si="3"/>
        <v>4400</v>
      </c>
      <c r="J44" s="33" t="s">
        <v>62</v>
      </c>
      <c r="K44" s="1"/>
    </row>
    <row r="45" spans="1:11" s="2" customFormat="1" ht="15.75" customHeight="1">
      <c r="A45" s="80"/>
      <c r="B45" s="101"/>
      <c r="C45" s="102"/>
      <c r="D45" s="33" t="s">
        <v>63</v>
      </c>
      <c r="E45" s="34">
        <v>40</v>
      </c>
      <c r="F45" s="35">
        <v>200</v>
      </c>
      <c r="G45" s="36" t="s">
        <v>14</v>
      </c>
      <c r="H45" s="36">
        <v>22</v>
      </c>
      <c r="I45" s="54">
        <f t="shared" si="3"/>
        <v>4400</v>
      </c>
      <c r="J45" s="33" t="s">
        <v>60</v>
      </c>
      <c r="K45" s="1"/>
    </row>
    <row r="46" spans="1:11" s="2" customFormat="1" ht="15.75" customHeight="1">
      <c r="A46" s="80"/>
      <c r="B46" s="101"/>
      <c r="C46" s="102"/>
      <c r="D46" s="33" t="s">
        <v>64</v>
      </c>
      <c r="E46" s="34">
        <v>40</v>
      </c>
      <c r="F46" s="35">
        <v>200</v>
      </c>
      <c r="G46" s="36" t="s">
        <v>14</v>
      </c>
      <c r="H46" s="36">
        <v>22</v>
      </c>
      <c r="I46" s="54">
        <f t="shared" si="3"/>
        <v>4400</v>
      </c>
      <c r="J46" s="33" t="s">
        <v>65</v>
      </c>
      <c r="K46" s="1"/>
    </row>
    <row r="47" spans="1:11" s="2" customFormat="1" ht="15.75" customHeight="1">
      <c r="A47" s="80"/>
      <c r="B47" s="101"/>
      <c r="C47" s="102"/>
      <c r="D47" s="33" t="s">
        <v>66</v>
      </c>
      <c r="E47" s="34">
        <v>55</v>
      </c>
      <c r="F47" s="35">
        <f t="shared" si="4"/>
        <v>407</v>
      </c>
      <c r="G47" s="36" t="s">
        <v>14</v>
      </c>
      <c r="H47" s="36">
        <v>22</v>
      </c>
      <c r="I47" s="54">
        <f t="shared" si="3"/>
        <v>8954</v>
      </c>
      <c r="J47" s="33" t="s">
        <v>67</v>
      </c>
      <c r="K47" s="1"/>
    </row>
    <row r="48" spans="1:11" ht="15.75" customHeight="1">
      <c r="A48" s="80"/>
      <c r="B48" s="101"/>
      <c r="C48" s="102"/>
      <c r="D48" s="33" t="s">
        <v>68</v>
      </c>
      <c r="E48" s="34">
        <v>40</v>
      </c>
      <c r="F48" s="35">
        <v>200</v>
      </c>
      <c r="G48" s="36" t="s">
        <v>14</v>
      </c>
      <c r="H48" s="36">
        <v>22</v>
      </c>
      <c r="I48" s="54">
        <f t="shared" si="3"/>
        <v>4400</v>
      </c>
      <c r="J48" s="33" t="s">
        <v>69</v>
      </c>
    </row>
    <row r="49" spans="1:10" s="4" customFormat="1" ht="15.75" customHeight="1">
      <c r="A49" s="80"/>
      <c r="B49" s="101"/>
      <c r="C49" s="102"/>
      <c r="D49" s="33" t="s">
        <v>70</v>
      </c>
      <c r="E49" s="34">
        <v>40</v>
      </c>
      <c r="F49" s="35">
        <v>200</v>
      </c>
      <c r="G49" s="36" t="s">
        <v>14</v>
      </c>
      <c r="H49" s="36">
        <v>22</v>
      </c>
      <c r="I49" s="54">
        <f t="shared" si="3"/>
        <v>4400</v>
      </c>
      <c r="J49" s="33" t="s">
        <v>69</v>
      </c>
    </row>
    <row r="50" spans="1:10" s="4" customFormat="1" ht="15.75" customHeight="1">
      <c r="A50" s="80"/>
      <c r="B50" s="101"/>
      <c r="C50" s="102"/>
      <c r="D50" s="33" t="s">
        <v>71</v>
      </c>
      <c r="E50" s="34">
        <v>40</v>
      </c>
      <c r="F50" s="35">
        <v>200</v>
      </c>
      <c r="G50" s="36" t="s">
        <v>14</v>
      </c>
      <c r="H50" s="36">
        <v>22</v>
      </c>
      <c r="I50" s="54">
        <f t="shared" si="3"/>
        <v>4400</v>
      </c>
      <c r="J50" s="33" t="s">
        <v>72</v>
      </c>
    </row>
    <row r="51" spans="1:10" s="4" customFormat="1" ht="15.75" customHeight="1">
      <c r="A51" s="80"/>
      <c r="B51" s="101"/>
      <c r="C51" s="102"/>
      <c r="D51" s="33" t="s">
        <v>73</v>
      </c>
      <c r="E51" s="34">
        <v>100</v>
      </c>
      <c r="F51" s="35">
        <v>300</v>
      </c>
      <c r="G51" s="36" t="s">
        <v>14</v>
      </c>
      <c r="H51" s="36">
        <v>22</v>
      </c>
      <c r="I51" s="54">
        <f t="shared" si="3"/>
        <v>6600</v>
      </c>
      <c r="J51" s="33" t="s">
        <v>74</v>
      </c>
    </row>
    <row r="52" spans="1:10" s="4" customFormat="1" ht="15.75" customHeight="1">
      <c r="A52" s="81"/>
      <c r="B52" s="94" t="s">
        <v>23</v>
      </c>
      <c r="C52" s="94"/>
      <c r="D52" s="94"/>
      <c r="E52" s="94"/>
      <c r="F52" s="94"/>
      <c r="G52" s="94"/>
      <c r="H52" s="94"/>
      <c r="I52" s="48">
        <f>SUM(I41:I51)</f>
        <v>59708</v>
      </c>
      <c r="J52" s="53"/>
    </row>
    <row r="53" spans="1:10" ht="27.75" customHeight="1">
      <c r="A53" s="82" t="s">
        <v>20</v>
      </c>
      <c r="B53" s="37" t="s">
        <v>75</v>
      </c>
      <c r="C53" s="37" t="s">
        <v>76</v>
      </c>
      <c r="D53" s="33" t="s">
        <v>127</v>
      </c>
      <c r="E53" s="38">
        <v>3500</v>
      </c>
      <c r="F53" s="39">
        <f>E53*7.4</f>
        <v>25900</v>
      </c>
      <c r="G53" s="36" t="s">
        <v>77</v>
      </c>
      <c r="H53" s="36">
        <v>1</v>
      </c>
      <c r="I53" s="54">
        <f>F53*H53</f>
        <v>25900</v>
      </c>
      <c r="J53" s="33" t="s">
        <v>78</v>
      </c>
    </row>
    <row r="54" spans="1:10" s="5" customFormat="1" ht="15.75" customHeight="1">
      <c r="A54" s="83"/>
      <c r="B54" s="94" t="s">
        <v>23</v>
      </c>
      <c r="C54" s="94"/>
      <c r="D54" s="94"/>
      <c r="E54" s="94"/>
      <c r="F54" s="94"/>
      <c r="G54" s="94"/>
      <c r="H54" s="94"/>
      <c r="I54" s="48">
        <f>SUM(I53:I53)</f>
        <v>25900</v>
      </c>
      <c r="J54" s="53"/>
    </row>
    <row r="55" spans="1:10" ht="30.75" customHeight="1">
      <c r="A55" s="84" t="s">
        <v>79</v>
      </c>
      <c r="B55" s="36" t="s">
        <v>80</v>
      </c>
      <c r="C55" s="36" t="s">
        <v>81</v>
      </c>
      <c r="D55" s="33" t="s">
        <v>82</v>
      </c>
      <c r="E55" s="38">
        <v>2500</v>
      </c>
      <c r="F55" s="39">
        <f>E55*7.4</f>
        <v>18500</v>
      </c>
      <c r="G55" s="36" t="s">
        <v>14</v>
      </c>
      <c r="H55" s="36">
        <v>1</v>
      </c>
      <c r="I55" s="54">
        <f>F55*H55</f>
        <v>18500</v>
      </c>
      <c r="J55" s="33" t="s">
        <v>83</v>
      </c>
    </row>
    <row r="56" spans="1:10" ht="30.75" customHeight="1">
      <c r="A56" s="85"/>
      <c r="B56" s="36" t="s">
        <v>84</v>
      </c>
      <c r="C56" s="36" t="s">
        <v>81</v>
      </c>
      <c r="D56" s="33" t="s">
        <v>85</v>
      </c>
      <c r="E56" s="38">
        <v>500</v>
      </c>
      <c r="F56" s="39">
        <f>E56*7.4</f>
        <v>3700</v>
      </c>
      <c r="G56" s="36" t="s">
        <v>14</v>
      </c>
      <c r="H56" s="36">
        <v>1</v>
      </c>
      <c r="I56" s="54">
        <f>F56*H56</f>
        <v>3700</v>
      </c>
      <c r="J56" s="33" t="s">
        <v>86</v>
      </c>
    </row>
    <row r="57" spans="1:10" s="4" customFormat="1" ht="15.75" customHeight="1">
      <c r="A57" s="86"/>
      <c r="B57" s="94" t="s">
        <v>23</v>
      </c>
      <c r="C57" s="94"/>
      <c r="D57" s="94"/>
      <c r="E57" s="94"/>
      <c r="F57" s="94"/>
      <c r="G57" s="94"/>
      <c r="H57" s="94"/>
      <c r="I57" s="48">
        <f>SUM(I55:I56)</f>
        <v>22200</v>
      </c>
      <c r="J57" s="55"/>
    </row>
    <row r="58" spans="1:10" ht="15.75" customHeight="1">
      <c r="A58" s="87" t="s">
        <v>87</v>
      </c>
      <c r="B58" s="36" t="s">
        <v>88</v>
      </c>
      <c r="C58" s="93" t="s">
        <v>89</v>
      </c>
      <c r="D58" s="93"/>
      <c r="E58" s="38"/>
      <c r="F58" s="39">
        <v>10500</v>
      </c>
      <c r="G58" s="36" t="s">
        <v>14</v>
      </c>
      <c r="H58" s="36">
        <v>1</v>
      </c>
      <c r="I58" s="54">
        <f>F58*H58</f>
        <v>10500</v>
      </c>
      <c r="J58" s="33" t="s">
        <v>90</v>
      </c>
    </row>
    <row r="59" spans="1:10" ht="15.75" customHeight="1">
      <c r="A59" s="80"/>
      <c r="B59" s="36" t="s">
        <v>91</v>
      </c>
      <c r="C59" s="93" t="s">
        <v>11</v>
      </c>
      <c r="D59" s="93"/>
      <c r="E59" s="38">
        <v>1000</v>
      </c>
      <c r="F59" s="39">
        <f>E59*7.4</f>
        <v>7400</v>
      </c>
      <c r="G59" s="36" t="s">
        <v>14</v>
      </c>
      <c r="H59" s="36">
        <v>1</v>
      </c>
      <c r="I59" s="54">
        <f>F59*H59</f>
        <v>7400</v>
      </c>
      <c r="J59" s="56" t="s">
        <v>92</v>
      </c>
    </row>
    <row r="60" spans="1:10" s="4" customFormat="1" ht="15.75" customHeight="1">
      <c r="A60" s="81"/>
      <c r="B60" s="94" t="s">
        <v>23</v>
      </c>
      <c r="C60" s="94"/>
      <c r="D60" s="94"/>
      <c r="E60" s="94"/>
      <c r="F60" s="94"/>
      <c r="G60" s="94"/>
      <c r="H60" s="94"/>
      <c r="I60" s="48">
        <f>SUM(I58:I59)</f>
        <v>17900</v>
      </c>
      <c r="J60" s="49"/>
    </row>
    <row r="61" spans="1:10" ht="17.25" customHeight="1">
      <c r="A61" s="80"/>
      <c r="B61" s="36" t="s">
        <v>93</v>
      </c>
      <c r="C61" s="95" t="s">
        <v>94</v>
      </c>
      <c r="D61" s="96"/>
      <c r="E61" s="38"/>
      <c r="F61" s="39">
        <v>55</v>
      </c>
      <c r="G61" s="36" t="s">
        <v>14</v>
      </c>
      <c r="H61" s="36">
        <v>22</v>
      </c>
      <c r="I61" s="54">
        <f t="shared" ref="I61:I75" si="5">F61*H61</f>
        <v>1210</v>
      </c>
      <c r="J61" s="56"/>
    </row>
    <row r="62" spans="1:10" ht="39" customHeight="1">
      <c r="A62" s="80"/>
      <c r="B62" s="36" t="s">
        <v>95</v>
      </c>
      <c r="C62" s="95" t="s">
        <v>96</v>
      </c>
      <c r="D62" s="96"/>
      <c r="E62" s="40">
        <v>1800</v>
      </c>
      <c r="F62" s="39">
        <f>E62*7.4</f>
        <v>13320</v>
      </c>
      <c r="G62" s="36" t="s">
        <v>126</v>
      </c>
      <c r="H62" s="36">
        <v>1</v>
      </c>
      <c r="I62" s="54">
        <f t="shared" si="5"/>
        <v>13320</v>
      </c>
      <c r="J62" s="56" t="s">
        <v>125</v>
      </c>
    </row>
    <row r="63" spans="1:10" s="4" customFormat="1" ht="15.75" customHeight="1">
      <c r="A63" s="80"/>
      <c r="B63" s="80" t="s">
        <v>97</v>
      </c>
      <c r="C63" s="89" t="s">
        <v>98</v>
      </c>
      <c r="D63" s="90"/>
      <c r="E63" s="40">
        <v>17</v>
      </c>
      <c r="F63" s="28">
        <f>E63*7.4</f>
        <v>125.80000000000001</v>
      </c>
      <c r="G63" s="29" t="s">
        <v>99</v>
      </c>
      <c r="H63" s="36">
        <v>22</v>
      </c>
      <c r="I63" s="54">
        <f t="shared" si="5"/>
        <v>2767.6000000000004</v>
      </c>
      <c r="J63" s="57"/>
    </row>
    <row r="64" spans="1:10" s="4" customFormat="1">
      <c r="A64" s="80"/>
      <c r="B64" s="80"/>
      <c r="C64" s="41"/>
      <c r="D64" s="42" t="s">
        <v>100</v>
      </c>
      <c r="E64" s="40">
        <v>5</v>
      </c>
      <c r="F64" s="28">
        <f>E64*7.4</f>
        <v>37</v>
      </c>
      <c r="G64" s="29" t="s">
        <v>99</v>
      </c>
      <c r="H64" s="36">
        <v>22</v>
      </c>
      <c r="I64" s="54">
        <f t="shared" si="5"/>
        <v>814</v>
      </c>
      <c r="J64" s="57"/>
    </row>
    <row r="65" spans="1:10">
      <c r="A65" s="80"/>
      <c r="B65" s="80"/>
      <c r="C65" s="41"/>
      <c r="D65" s="42" t="s">
        <v>101</v>
      </c>
      <c r="E65" s="40">
        <v>60</v>
      </c>
      <c r="F65" s="28">
        <f>E65*7.4</f>
        <v>444</v>
      </c>
      <c r="G65" s="29" t="s">
        <v>99</v>
      </c>
      <c r="H65" s="36">
        <v>22</v>
      </c>
      <c r="I65" s="54">
        <f t="shared" si="5"/>
        <v>9768</v>
      </c>
      <c r="J65" s="56"/>
    </row>
    <row r="66" spans="1:10">
      <c r="A66" s="80"/>
      <c r="B66" s="80"/>
      <c r="C66" s="41"/>
      <c r="D66" s="42" t="s">
        <v>102</v>
      </c>
      <c r="E66" s="40">
        <v>60</v>
      </c>
      <c r="F66" s="28">
        <f>E66*7.4</f>
        <v>444</v>
      </c>
      <c r="G66" s="29" t="s">
        <v>99</v>
      </c>
      <c r="H66" s="36">
        <v>22</v>
      </c>
      <c r="I66" s="54">
        <f t="shared" si="5"/>
        <v>9768</v>
      </c>
      <c r="J66" s="56"/>
    </row>
    <row r="67" spans="1:10">
      <c r="A67" s="80"/>
      <c r="B67" s="80"/>
      <c r="C67" s="41"/>
      <c r="D67" s="42" t="s">
        <v>103</v>
      </c>
      <c r="E67" s="40">
        <v>30</v>
      </c>
      <c r="F67" s="28">
        <f t="shared" ref="F67:F73" si="6">E67*7.4</f>
        <v>222</v>
      </c>
      <c r="G67" s="29" t="s">
        <v>99</v>
      </c>
      <c r="H67" s="36">
        <v>1</v>
      </c>
      <c r="I67" s="54">
        <f t="shared" si="5"/>
        <v>222</v>
      </c>
      <c r="J67" s="56"/>
    </row>
    <row r="68" spans="1:10">
      <c r="A68" s="80"/>
      <c r="B68" s="80"/>
      <c r="C68" s="41"/>
      <c r="D68" s="42" t="s">
        <v>104</v>
      </c>
      <c r="E68" s="40">
        <v>18</v>
      </c>
      <c r="F68" s="28">
        <f t="shared" si="6"/>
        <v>133.20000000000002</v>
      </c>
      <c r="G68" s="29" t="s">
        <v>99</v>
      </c>
      <c r="H68" s="36">
        <v>22</v>
      </c>
      <c r="I68" s="54">
        <f t="shared" si="5"/>
        <v>2930.4000000000005</v>
      </c>
      <c r="J68" s="56"/>
    </row>
    <row r="69" spans="1:10">
      <c r="A69" s="80"/>
      <c r="B69" s="80"/>
      <c r="C69" s="41"/>
      <c r="D69" s="42" t="s">
        <v>105</v>
      </c>
      <c r="E69" s="40">
        <v>90</v>
      </c>
      <c r="F69" s="28">
        <f t="shared" si="6"/>
        <v>666</v>
      </c>
      <c r="G69" s="29" t="s">
        <v>99</v>
      </c>
      <c r="H69" s="36">
        <v>22</v>
      </c>
      <c r="I69" s="54">
        <f t="shared" si="5"/>
        <v>14652</v>
      </c>
      <c r="J69" s="56" t="s">
        <v>97</v>
      </c>
    </row>
    <row r="70" spans="1:10">
      <c r="A70" s="80"/>
      <c r="B70" s="80"/>
      <c r="C70" s="41"/>
      <c r="D70" s="42" t="s">
        <v>106</v>
      </c>
      <c r="E70" s="40">
        <v>20</v>
      </c>
      <c r="F70" s="28">
        <f t="shared" si="6"/>
        <v>148</v>
      </c>
      <c r="G70" s="29" t="s">
        <v>99</v>
      </c>
      <c r="H70" s="36">
        <v>22</v>
      </c>
      <c r="I70" s="54">
        <f t="shared" si="5"/>
        <v>3256</v>
      </c>
      <c r="J70" s="56"/>
    </row>
    <row r="71" spans="1:10">
      <c r="A71" s="80"/>
      <c r="B71" s="80"/>
      <c r="C71" s="41"/>
      <c r="D71" s="42" t="s">
        <v>107</v>
      </c>
      <c r="E71" s="40">
        <v>16</v>
      </c>
      <c r="F71" s="28">
        <f t="shared" si="6"/>
        <v>118.4</v>
      </c>
      <c r="G71" s="29" t="s">
        <v>99</v>
      </c>
      <c r="H71" s="36">
        <v>22</v>
      </c>
      <c r="I71" s="54">
        <f t="shared" si="5"/>
        <v>2604.8000000000002</v>
      </c>
      <c r="J71" s="56"/>
    </row>
    <row r="72" spans="1:10">
      <c r="A72" s="80"/>
      <c r="B72" s="80"/>
      <c r="C72" s="41"/>
      <c r="D72" s="42" t="s">
        <v>108</v>
      </c>
      <c r="E72" s="40">
        <v>70</v>
      </c>
      <c r="F72" s="28">
        <f t="shared" si="6"/>
        <v>518</v>
      </c>
      <c r="G72" s="29" t="s">
        <v>99</v>
      </c>
      <c r="H72" s="36">
        <v>22</v>
      </c>
      <c r="I72" s="54">
        <f t="shared" si="5"/>
        <v>11396</v>
      </c>
      <c r="J72" s="56"/>
    </row>
    <row r="73" spans="1:10">
      <c r="A73" s="80"/>
      <c r="B73" s="80"/>
      <c r="C73" s="41"/>
      <c r="D73" s="42" t="s">
        <v>109</v>
      </c>
      <c r="E73" s="40">
        <v>71</v>
      </c>
      <c r="F73" s="28">
        <f t="shared" si="6"/>
        <v>525.4</v>
      </c>
      <c r="G73" s="29" t="s">
        <v>99</v>
      </c>
      <c r="H73" s="36">
        <v>22</v>
      </c>
      <c r="I73" s="54">
        <f t="shared" si="5"/>
        <v>11558.8</v>
      </c>
      <c r="J73" s="56" t="s">
        <v>110</v>
      </c>
    </row>
    <row r="74" spans="1:10" ht="15.65" customHeight="1">
      <c r="A74" s="80"/>
      <c r="B74" s="80"/>
      <c r="C74" s="91" t="s">
        <v>112</v>
      </c>
      <c r="D74" s="92"/>
      <c r="E74" s="59"/>
      <c r="F74" s="54">
        <v>400</v>
      </c>
      <c r="G74" s="58" t="s">
        <v>113</v>
      </c>
      <c r="H74" s="58">
        <v>1</v>
      </c>
      <c r="I74" s="54">
        <f t="shared" si="5"/>
        <v>400</v>
      </c>
      <c r="J74" s="66" t="s">
        <v>114</v>
      </c>
    </row>
    <row r="75" spans="1:10">
      <c r="A75" s="80"/>
      <c r="B75" s="80"/>
      <c r="C75" s="89" t="s">
        <v>115</v>
      </c>
      <c r="D75" s="90"/>
      <c r="E75" s="59"/>
      <c r="F75" s="54">
        <v>80</v>
      </c>
      <c r="G75" s="58" t="s">
        <v>111</v>
      </c>
      <c r="H75" s="58">
        <v>22</v>
      </c>
      <c r="I75" s="54">
        <f t="shared" si="5"/>
        <v>1760</v>
      </c>
      <c r="J75" s="66" t="s">
        <v>116</v>
      </c>
    </row>
    <row r="76" spans="1:10" s="4" customFormat="1">
      <c r="A76" s="81"/>
      <c r="B76" s="75" t="s">
        <v>23</v>
      </c>
      <c r="C76" s="75"/>
      <c r="D76" s="75"/>
      <c r="E76" s="75"/>
      <c r="F76" s="75"/>
      <c r="G76" s="75"/>
      <c r="H76" s="75"/>
      <c r="I76" s="67">
        <f>SUM(I61:I75)</f>
        <v>86427.6</v>
      </c>
      <c r="J76" s="68"/>
    </row>
    <row r="77" spans="1:10">
      <c r="A77" s="76" t="s">
        <v>117</v>
      </c>
      <c r="B77" s="77"/>
      <c r="C77" s="77"/>
      <c r="D77" s="77"/>
      <c r="E77" s="77"/>
      <c r="F77" s="77"/>
      <c r="G77" s="77"/>
      <c r="H77" s="78"/>
      <c r="I77" s="64">
        <f>I12+I21+I40+I52+I54+I57+I60+I76</f>
        <v>676269.6</v>
      </c>
      <c r="J77" s="69"/>
    </row>
    <row r="78" spans="1:10">
      <c r="A78" s="60" t="s">
        <v>118</v>
      </c>
      <c r="B78" s="79" t="s">
        <v>119</v>
      </c>
      <c r="C78" s="79"/>
      <c r="D78" s="79"/>
      <c r="E78" s="79"/>
      <c r="F78" s="79"/>
      <c r="G78" s="79"/>
      <c r="H78" s="79"/>
      <c r="I78" s="70">
        <f>I77*0.1</f>
        <v>67626.960000000006</v>
      </c>
      <c r="J78" s="71"/>
    </row>
    <row r="79" spans="1:10">
      <c r="A79" s="60" t="s">
        <v>120</v>
      </c>
      <c r="B79" s="79" t="s">
        <v>121</v>
      </c>
      <c r="C79" s="79"/>
      <c r="D79" s="79"/>
      <c r="E79" s="79"/>
      <c r="F79" s="79"/>
      <c r="G79" s="79"/>
      <c r="H79" s="79"/>
      <c r="I79" s="70">
        <f>SUM(I77:I78)*0.06</f>
        <v>44633.793599999997</v>
      </c>
      <c r="J79" s="72"/>
    </row>
    <row r="80" spans="1:10">
      <c r="A80" s="61"/>
      <c r="B80" s="61"/>
      <c r="C80" s="61"/>
      <c r="D80" s="62"/>
      <c r="E80" s="63"/>
      <c r="F80" s="64"/>
      <c r="G80" s="65"/>
      <c r="H80" s="61" t="s">
        <v>122</v>
      </c>
      <c r="I80" s="64">
        <f>I79+I78+I77</f>
        <v>788530.35360000003</v>
      </c>
      <c r="J80" s="73"/>
    </row>
    <row r="81" spans="1:10">
      <c r="A81" s="61"/>
      <c r="B81" s="61"/>
      <c r="C81" s="61"/>
      <c r="D81" s="62"/>
      <c r="E81" s="63"/>
      <c r="F81" s="64"/>
      <c r="G81" s="65"/>
      <c r="H81" s="61" t="s">
        <v>123</v>
      </c>
      <c r="I81" s="64">
        <f>(I77+I78)/22</f>
        <v>33813.479999999996</v>
      </c>
      <c r="J81" s="73"/>
    </row>
  </sheetData>
  <mergeCells count="50">
    <mergeCell ref="B79:H79"/>
    <mergeCell ref="C74:D74"/>
    <mergeCell ref="C75:D75"/>
    <mergeCell ref="B76:H76"/>
    <mergeCell ref="A77:H77"/>
    <mergeCell ref="B78:H78"/>
    <mergeCell ref="A61:A76"/>
    <mergeCell ref="C61:D61"/>
    <mergeCell ref="C62:D62"/>
    <mergeCell ref="B63:B75"/>
    <mergeCell ref="C63:D63"/>
    <mergeCell ref="C36:C37"/>
    <mergeCell ref="C38:C39"/>
    <mergeCell ref="B40:H40"/>
    <mergeCell ref="B54:H54"/>
    <mergeCell ref="A58:A60"/>
    <mergeCell ref="C58:D58"/>
    <mergeCell ref="C59:D59"/>
    <mergeCell ref="B60:H60"/>
    <mergeCell ref="A55:A57"/>
    <mergeCell ref="B57:H57"/>
    <mergeCell ref="A41:A52"/>
    <mergeCell ref="B41:C51"/>
    <mergeCell ref="B52:H52"/>
    <mergeCell ref="A53:A54"/>
    <mergeCell ref="A22:A40"/>
    <mergeCell ref="B22:B39"/>
    <mergeCell ref="C22:C23"/>
    <mergeCell ref="C24:C27"/>
    <mergeCell ref="C30:C31"/>
    <mergeCell ref="C32:C33"/>
    <mergeCell ref="C34:C35"/>
    <mergeCell ref="B13:C13"/>
    <mergeCell ref="B14:C14"/>
    <mergeCell ref="B15:C15"/>
    <mergeCell ref="B16:C16"/>
    <mergeCell ref="A17:A21"/>
    <mergeCell ref="B17:C17"/>
    <mergeCell ref="B18:C18"/>
    <mergeCell ref="B19:C19"/>
    <mergeCell ref="B20:C20"/>
    <mergeCell ref="B21:H21"/>
    <mergeCell ref="A1:J1"/>
    <mergeCell ref="A2:J2"/>
    <mergeCell ref="B8:D8"/>
    <mergeCell ref="A9:A12"/>
    <mergeCell ref="B9:C9"/>
    <mergeCell ref="B10:C10"/>
    <mergeCell ref="B11:C11"/>
    <mergeCell ref="B12:H12"/>
  </mergeCells>
  <phoneticPr fontId="16" type="noConversion"/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7A36-4AD9-4E33-B657-B4D5B60597F6}">
  <dimension ref="A1:K81"/>
  <sheetViews>
    <sheetView topLeftCell="A10" zoomScale="90" zoomScaleNormal="90" workbookViewId="0">
      <selection activeCell="E89" sqref="E89"/>
    </sheetView>
  </sheetViews>
  <sheetFormatPr defaultColWidth="9" defaultRowHeight="14"/>
  <cols>
    <col min="1" max="1" width="6.7265625" style="6" customWidth="1"/>
    <col min="2" max="2" width="9.7265625" style="6" customWidth="1"/>
    <col min="3" max="3" width="11.36328125" style="6" customWidth="1"/>
    <col min="4" max="4" width="24.453125" style="7" customWidth="1"/>
    <col min="5" max="5" width="16.90625" style="8" customWidth="1"/>
    <col min="6" max="6" width="12.453125" style="9" customWidth="1"/>
    <col min="7" max="7" width="10.36328125" style="10" customWidth="1"/>
    <col min="8" max="8" width="6.90625" style="6" customWidth="1"/>
    <col min="9" max="9" width="24.453125" style="9" customWidth="1"/>
    <col min="10" max="10" width="46.90625" style="7" customWidth="1"/>
    <col min="11" max="16384" width="9" style="1"/>
  </cols>
  <sheetData>
    <row r="1" spans="1:10" ht="2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2" customForma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s="2" customFormat="1" ht="21" customHeight="1">
      <c r="A3" s="11"/>
      <c r="B3" s="11"/>
      <c r="C3" s="11"/>
      <c r="D3" s="11"/>
      <c r="E3" s="12"/>
      <c r="H3" s="11"/>
      <c r="I3" s="43"/>
      <c r="J3" s="44"/>
    </row>
    <row r="4" spans="1:10" s="2" customFormat="1" ht="15.75" customHeight="1">
      <c r="A4" s="13"/>
      <c r="B4" s="13"/>
      <c r="C4" s="14"/>
      <c r="D4" s="11"/>
      <c r="E4" s="12"/>
      <c r="H4" s="11"/>
      <c r="I4" s="43"/>
      <c r="J4" s="45"/>
    </row>
    <row r="5" spans="1:10" s="2" customFormat="1" ht="15.75" customHeight="1">
      <c r="A5" s="11"/>
      <c r="B5" s="11"/>
      <c r="C5" s="11"/>
      <c r="D5" s="11"/>
      <c r="E5" s="12"/>
      <c r="H5" s="11"/>
      <c r="I5" s="43"/>
      <c r="J5" s="45"/>
    </row>
    <row r="6" spans="1:10" s="2" customFormat="1" ht="15.75" customHeight="1">
      <c r="A6" s="15" t="s">
        <v>124</v>
      </c>
      <c r="B6" s="11"/>
      <c r="C6" s="11"/>
      <c r="D6" s="11"/>
      <c r="E6" s="12"/>
      <c r="H6" s="11"/>
      <c r="I6" s="43"/>
      <c r="J6" s="45"/>
    </row>
    <row r="7" spans="1:10" s="2" customFormat="1" ht="10.5" customHeight="1">
      <c r="A7" s="11"/>
      <c r="B7" s="11"/>
      <c r="C7" s="11"/>
      <c r="D7" s="11"/>
      <c r="E7" s="12"/>
      <c r="H7" s="11"/>
      <c r="I7" s="43"/>
      <c r="J7" s="45"/>
    </row>
    <row r="8" spans="1:10" s="2" customFormat="1" ht="15.75" customHeight="1">
      <c r="A8" s="16" t="s">
        <v>2</v>
      </c>
      <c r="B8" s="109" t="s">
        <v>3</v>
      </c>
      <c r="C8" s="110"/>
      <c r="D8" s="111"/>
      <c r="E8" s="17" t="s">
        <v>4</v>
      </c>
      <c r="F8" s="18" t="s">
        <v>5</v>
      </c>
      <c r="G8" s="19" t="s">
        <v>6</v>
      </c>
      <c r="H8" s="19" t="s">
        <v>7</v>
      </c>
      <c r="I8" s="46" t="s">
        <v>8</v>
      </c>
      <c r="J8" s="19" t="s">
        <v>9</v>
      </c>
    </row>
    <row r="9" spans="1:10" s="2" customFormat="1" ht="17.25" customHeight="1">
      <c r="A9" s="80" t="s">
        <v>10</v>
      </c>
      <c r="B9" s="112" t="s">
        <v>11</v>
      </c>
      <c r="C9" s="113"/>
      <c r="D9" s="21" t="s">
        <v>12</v>
      </c>
      <c r="E9" s="22" t="s">
        <v>13</v>
      </c>
      <c r="F9" s="23">
        <v>0</v>
      </c>
      <c r="G9" s="24" t="s">
        <v>14</v>
      </c>
      <c r="H9" s="24">
        <v>22</v>
      </c>
      <c r="I9" s="23">
        <f>F9*H9</f>
        <v>0</v>
      </c>
      <c r="J9" s="47" t="s">
        <v>15</v>
      </c>
    </row>
    <row r="10" spans="1:10" s="2" customFormat="1" ht="15.75" customHeight="1">
      <c r="A10" s="80"/>
      <c r="B10" s="105" t="s">
        <v>16</v>
      </c>
      <c r="C10" s="106"/>
      <c r="D10" s="21" t="s">
        <v>17</v>
      </c>
      <c r="E10" s="22"/>
      <c r="F10" s="23">
        <v>0</v>
      </c>
      <c r="G10" s="24" t="s">
        <v>18</v>
      </c>
      <c r="H10" s="24">
        <v>2</v>
      </c>
      <c r="I10" s="23">
        <f>F10*H10</f>
        <v>0</v>
      </c>
      <c r="J10" s="47" t="s">
        <v>19</v>
      </c>
    </row>
    <row r="11" spans="1:10" s="2" customFormat="1" ht="15.75" customHeight="1">
      <c r="A11" s="80"/>
      <c r="B11" s="105" t="s">
        <v>20</v>
      </c>
      <c r="C11" s="106"/>
      <c r="D11" s="21" t="s">
        <v>20</v>
      </c>
      <c r="E11" s="22" t="s">
        <v>13</v>
      </c>
      <c r="F11" s="23">
        <v>0</v>
      </c>
      <c r="G11" s="24" t="s">
        <v>21</v>
      </c>
      <c r="H11" s="24">
        <v>2</v>
      </c>
      <c r="I11" s="23">
        <f>F11*H11</f>
        <v>0</v>
      </c>
      <c r="J11" s="47" t="s">
        <v>22</v>
      </c>
    </row>
    <row r="12" spans="1:10" s="3" customFormat="1" ht="15.75" customHeight="1">
      <c r="A12" s="81"/>
      <c r="B12" s="94" t="s">
        <v>23</v>
      </c>
      <c r="C12" s="94"/>
      <c r="D12" s="94"/>
      <c r="E12" s="94"/>
      <c r="F12" s="94"/>
      <c r="G12" s="94"/>
      <c r="H12" s="94"/>
      <c r="I12" s="48">
        <f>SUM(I9:I11)</f>
        <v>0</v>
      </c>
      <c r="J12" s="49"/>
    </row>
    <row r="13" spans="1:10" s="3" customFormat="1" ht="43" customHeight="1">
      <c r="A13" s="20"/>
      <c r="B13" s="103" t="s">
        <v>24</v>
      </c>
      <c r="C13" s="104"/>
      <c r="D13" s="26" t="s">
        <v>25</v>
      </c>
      <c r="E13" s="27" t="s">
        <v>13</v>
      </c>
      <c r="F13" s="28">
        <v>5820</v>
      </c>
      <c r="G13" s="29" t="s">
        <v>14</v>
      </c>
      <c r="H13" s="29">
        <v>0</v>
      </c>
      <c r="I13" s="28">
        <f t="shared" ref="I13:I20" si="0">F13*H13</f>
        <v>0</v>
      </c>
      <c r="J13" s="30" t="s">
        <v>26</v>
      </c>
    </row>
    <row r="14" spans="1:10" s="3" customFormat="1" ht="58" customHeight="1">
      <c r="A14" s="20"/>
      <c r="B14" s="103" t="s">
        <v>24</v>
      </c>
      <c r="C14" s="104"/>
      <c r="D14" s="26" t="s">
        <v>27</v>
      </c>
      <c r="E14" s="27" t="s">
        <v>13</v>
      </c>
      <c r="F14" s="28">
        <v>29920</v>
      </c>
      <c r="G14" s="29" t="s">
        <v>14</v>
      </c>
      <c r="H14" s="29">
        <v>0</v>
      </c>
      <c r="I14" s="28">
        <f t="shared" si="0"/>
        <v>0</v>
      </c>
      <c r="J14" s="30" t="s">
        <v>28</v>
      </c>
    </row>
    <row r="15" spans="1:10" s="3" customFormat="1" ht="15.75" customHeight="1">
      <c r="A15" s="20"/>
      <c r="B15" s="89" t="s">
        <v>29</v>
      </c>
      <c r="C15" s="90"/>
      <c r="D15" s="26" t="s">
        <v>30</v>
      </c>
      <c r="E15" s="27" t="s">
        <v>13</v>
      </c>
      <c r="F15" s="28">
        <v>2360</v>
      </c>
      <c r="G15" s="29" t="s">
        <v>14</v>
      </c>
      <c r="H15" s="29">
        <v>0</v>
      </c>
      <c r="I15" s="28">
        <f t="shared" si="0"/>
        <v>0</v>
      </c>
      <c r="J15" s="30" t="s">
        <v>31</v>
      </c>
    </row>
    <row r="16" spans="1:10" s="3" customFormat="1" ht="15.75" customHeight="1">
      <c r="A16" s="20"/>
      <c r="B16" s="89" t="s">
        <v>29</v>
      </c>
      <c r="C16" s="90"/>
      <c r="D16" s="26" t="s">
        <v>32</v>
      </c>
      <c r="E16" s="27" t="s">
        <v>13</v>
      </c>
      <c r="F16" s="28">
        <v>9080</v>
      </c>
      <c r="G16" s="29" t="s">
        <v>14</v>
      </c>
      <c r="H16" s="29">
        <v>0</v>
      </c>
      <c r="I16" s="28">
        <f t="shared" si="0"/>
        <v>0</v>
      </c>
      <c r="J16" s="30" t="s">
        <v>31</v>
      </c>
    </row>
    <row r="17" spans="1:10" s="3" customFormat="1" ht="64" customHeight="1">
      <c r="A17" s="80" t="s">
        <v>33</v>
      </c>
      <c r="B17" s="103" t="s">
        <v>24</v>
      </c>
      <c r="C17" s="104"/>
      <c r="D17" s="26" t="s">
        <v>34</v>
      </c>
      <c r="E17" s="27" t="s">
        <v>13</v>
      </c>
      <c r="F17" s="28">
        <v>5410</v>
      </c>
      <c r="G17" s="29" t="s">
        <v>14</v>
      </c>
      <c r="H17" s="29">
        <v>15</v>
      </c>
      <c r="I17" s="28">
        <f t="shared" si="0"/>
        <v>81150</v>
      </c>
      <c r="J17" s="30" t="s">
        <v>35</v>
      </c>
    </row>
    <row r="18" spans="1:10" s="3" customFormat="1" ht="73" customHeight="1">
      <c r="A18" s="80"/>
      <c r="B18" s="103" t="s">
        <v>24</v>
      </c>
      <c r="C18" s="104"/>
      <c r="D18" s="26" t="s">
        <v>36</v>
      </c>
      <c r="E18" s="27" t="s">
        <v>13</v>
      </c>
      <c r="F18" s="28">
        <v>19970</v>
      </c>
      <c r="G18" s="29" t="s">
        <v>14</v>
      </c>
      <c r="H18" s="29">
        <v>8</v>
      </c>
      <c r="I18" s="28">
        <f t="shared" si="0"/>
        <v>159760</v>
      </c>
      <c r="J18" s="30" t="s">
        <v>35</v>
      </c>
    </row>
    <row r="19" spans="1:10" s="3" customFormat="1" ht="15.75" customHeight="1">
      <c r="A19" s="80"/>
      <c r="B19" s="89" t="s">
        <v>29</v>
      </c>
      <c r="C19" s="90"/>
      <c r="D19" s="26" t="s">
        <v>37</v>
      </c>
      <c r="E19" s="27" t="s">
        <v>13</v>
      </c>
      <c r="F19" s="28">
        <v>3100</v>
      </c>
      <c r="G19" s="29" t="s">
        <v>14</v>
      </c>
      <c r="H19" s="29">
        <v>15</v>
      </c>
      <c r="I19" s="28">
        <f t="shared" si="0"/>
        <v>46500</v>
      </c>
      <c r="J19" s="30" t="s">
        <v>31</v>
      </c>
    </row>
    <row r="20" spans="1:10" s="3" customFormat="1" ht="15.75" customHeight="1">
      <c r="A20" s="80"/>
      <c r="B20" s="89" t="s">
        <v>29</v>
      </c>
      <c r="C20" s="90"/>
      <c r="D20" s="26" t="s">
        <v>38</v>
      </c>
      <c r="E20" s="27" t="s">
        <v>13</v>
      </c>
      <c r="F20" s="28">
        <v>8220</v>
      </c>
      <c r="G20" s="29" t="s">
        <v>14</v>
      </c>
      <c r="H20" s="29">
        <v>8</v>
      </c>
      <c r="I20" s="28">
        <f t="shared" si="0"/>
        <v>65760</v>
      </c>
      <c r="J20" s="30" t="s">
        <v>31</v>
      </c>
    </row>
    <row r="21" spans="1:10" s="3" customFormat="1" ht="15.75" customHeight="1">
      <c r="A21" s="81"/>
      <c r="B21" s="94" t="s">
        <v>23</v>
      </c>
      <c r="C21" s="94"/>
      <c r="D21" s="94"/>
      <c r="E21" s="94"/>
      <c r="F21" s="94"/>
      <c r="G21" s="94"/>
      <c r="H21" s="94"/>
      <c r="I21" s="48">
        <f>SUM(I13:I20)</f>
        <v>353170</v>
      </c>
      <c r="J21" s="49"/>
    </row>
    <row r="22" spans="1:10" s="3" customFormat="1" ht="39" customHeight="1">
      <c r="A22" s="80" t="s">
        <v>11</v>
      </c>
      <c r="B22" s="87" t="s">
        <v>39</v>
      </c>
      <c r="C22" s="88">
        <v>45748</v>
      </c>
      <c r="D22" s="30" t="s">
        <v>40</v>
      </c>
      <c r="E22" s="31">
        <v>184</v>
      </c>
      <c r="F22" s="28">
        <f>E22*7.4</f>
        <v>1361.6000000000001</v>
      </c>
      <c r="G22" s="29" t="s">
        <v>41</v>
      </c>
      <c r="H22" s="25">
        <v>8</v>
      </c>
      <c r="I22" s="28">
        <f>F22*H22</f>
        <v>10892.800000000001</v>
      </c>
      <c r="J22" s="50" t="s">
        <v>42</v>
      </c>
    </row>
    <row r="23" spans="1:10" s="3" customFormat="1" ht="29" customHeight="1">
      <c r="A23" s="80"/>
      <c r="B23" s="80"/>
      <c r="C23" s="80"/>
      <c r="D23" s="30" t="s">
        <v>128</v>
      </c>
      <c r="E23" s="31">
        <v>180</v>
      </c>
      <c r="F23" s="28">
        <f t="shared" ref="F23:F39" si="1">E23*7.4</f>
        <v>1332</v>
      </c>
      <c r="G23" s="29" t="s">
        <v>41</v>
      </c>
      <c r="H23" s="25">
        <v>7</v>
      </c>
      <c r="I23" s="28">
        <f>F23*H23</f>
        <v>9324</v>
      </c>
      <c r="J23" s="50"/>
    </row>
    <row r="24" spans="1:10" s="3" customFormat="1" ht="15.75" customHeight="1">
      <c r="A24" s="80"/>
      <c r="B24" s="80"/>
      <c r="C24" s="87" t="s">
        <v>44</v>
      </c>
      <c r="D24" s="30" t="s">
        <v>45</v>
      </c>
      <c r="E24" s="31">
        <v>220</v>
      </c>
      <c r="F24" s="28">
        <f t="shared" si="1"/>
        <v>1628</v>
      </c>
      <c r="G24" s="29" t="s">
        <v>41</v>
      </c>
      <c r="H24" s="25">
        <v>0</v>
      </c>
      <c r="I24" s="28">
        <v>0</v>
      </c>
      <c r="J24" s="51" t="s">
        <v>46</v>
      </c>
    </row>
    <row r="25" spans="1:10" s="3" customFormat="1" ht="15.75" customHeight="1">
      <c r="A25" s="80"/>
      <c r="B25" s="80"/>
      <c r="C25" s="80"/>
      <c r="D25" s="30" t="s">
        <v>128</v>
      </c>
      <c r="E25" s="31">
        <v>181</v>
      </c>
      <c r="F25" s="28">
        <f t="shared" si="1"/>
        <v>1339.4</v>
      </c>
      <c r="G25" s="29" t="s">
        <v>41</v>
      </c>
      <c r="H25" s="25">
        <v>0</v>
      </c>
      <c r="I25" s="28">
        <v>0</v>
      </c>
      <c r="J25" s="51"/>
    </row>
    <row r="26" spans="1:10" s="3" customFormat="1" ht="15.75" customHeight="1">
      <c r="A26" s="80"/>
      <c r="B26" s="80"/>
      <c r="C26" s="80"/>
      <c r="D26" s="30" t="s">
        <v>45</v>
      </c>
      <c r="E26" s="31">
        <v>151.08000000000001</v>
      </c>
      <c r="F26" s="28">
        <f t="shared" si="1"/>
        <v>1117.9920000000002</v>
      </c>
      <c r="G26" s="29" t="s">
        <v>41</v>
      </c>
      <c r="H26" s="25">
        <v>0</v>
      </c>
      <c r="I26" s="28">
        <v>0</v>
      </c>
      <c r="J26" s="51" t="s">
        <v>47</v>
      </c>
    </row>
    <row r="27" spans="1:10" s="3" customFormat="1" ht="15.75" customHeight="1">
      <c r="A27" s="80"/>
      <c r="B27" s="80"/>
      <c r="C27" s="80"/>
      <c r="D27" s="30" t="s">
        <v>128</v>
      </c>
      <c r="E27" s="31">
        <v>126.35</v>
      </c>
      <c r="F27" s="28">
        <f t="shared" si="1"/>
        <v>934.99</v>
      </c>
      <c r="G27" s="29" t="s">
        <v>41</v>
      </c>
      <c r="H27" s="25">
        <v>0</v>
      </c>
      <c r="I27" s="28">
        <v>0</v>
      </c>
      <c r="J27" s="51"/>
    </row>
    <row r="28" spans="1:10" s="3" customFormat="1" ht="15.75" customHeight="1">
      <c r="A28" s="80"/>
      <c r="B28" s="80"/>
      <c r="C28" s="32"/>
      <c r="D28" s="30" t="s">
        <v>45</v>
      </c>
      <c r="E28" s="31">
        <v>150.94</v>
      </c>
      <c r="F28" s="28">
        <f t="shared" si="1"/>
        <v>1116.9560000000001</v>
      </c>
      <c r="G28" s="29" t="s">
        <v>41</v>
      </c>
      <c r="H28" s="25">
        <v>0</v>
      </c>
      <c r="I28" s="28">
        <v>0</v>
      </c>
      <c r="J28" s="51" t="s">
        <v>48</v>
      </c>
    </row>
    <row r="29" spans="1:10" s="3" customFormat="1" ht="15.75" customHeight="1">
      <c r="A29" s="80"/>
      <c r="B29" s="80"/>
      <c r="C29" s="32"/>
      <c r="D29" s="30" t="s">
        <v>128</v>
      </c>
      <c r="E29" s="31">
        <v>125.94</v>
      </c>
      <c r="F29" s="28">
        <f t="shared" si="1"/>
        <v>931.95600000000002</v>
      </c>
      <c r="G29" s="29" t="s">
        <v>41</v>
      </c>
      <c r="H29" s="25">
        <v>0</v>
      </c>
      <c r="I29" s="28">
        <v>0</v>
      </c>
      <c r="J29" s="51"/>
    </row>
    <row r="30" spans="1:10" s="3" customFormat="1" ht="15.75" customHeight="1">
      <c r="A30" s="80"/>
      <c r="B30" s="80"/>
      <c r="C30" s="88">
        <v>45749</v>
      </c>
      <c r="D30" s="30" t="s">
        <v>40</v>
      </c>
      <c r="E30" s="31">
        <v>184</v>
      </c>
      <c r="F30" s="28">
        <f t="shared" si="1"/>
        <v>1361.6000000000001</v>
      </c>
      <c r="G30" s="29" t="s">
        <v>41</v>
      </c>
      <c r="H30" s="25">
        <v>8</v>
      </c>
      <c r="I30" s="28">
        <f t="shared" ref="I30:I35" si="2">F30*H30</f>
        <v>10892.800000000001</v>
      </c>
      <c r="J30" s="51"/>
    </row>
    <row r="31" spans="1:10" s="3" customFormat="1" ht="15.75" customHeight="1">
      <c r="A31" s="80"/>
      <c r="B31" s="80"/>
      <c r="C31" s="80"/>
      <c r="D31" s="30" t="s">
        <v>128</v>
      </c>
      <c r="E31" s="31">
        <v>180</v>
      </c>
      <c r="F31" s="28">
        <f t="shared" si="1"/>
        <v>1332</v>
      </c>
      <c r="G31" s="29" t="s">
        <v>41</v>
      </c>
      <c r="H31" s="25">
        <v>7</v>
      </c>
      <c r="I31" s="28">
        <f t="shared" si="2"/>
        <v>9324</v>
      </c>
      <c r="J31" s="51"/>
    </row>
    <row r="32" spans="1:10" s="3" customFormat="1" ht="15.75" customHeight="1">
      <c r="A32" s="80"/>
      <c r="B32" s="80"/>
      <c r="C32" s="88">
        <v>45750</v>
      </c>
      <c r="D32" s="30" t="s">
        <v>40</v>
      </c>
      <c r="E32" s="31">
        <v>184</v>
      </c>
      <c r="F32" s="28">
        <f t="shared" si="1"/>
        <v>1361.6000000000001</v>
      </c>
      <c r="G32" s="29" t="s">
        <v>41</v>
      </c>
      <c r="H32" s="25">
        <v>8</v>
      </c>
      <c r="I32" s="28">
        <f t="shared" si="2"/>
        <v>10892.800000000001</v>
      </c>
      <c r="J32" s="51"/>
    </row>
    <row r="33" spans="1:11" s="3" customFormat="1" ht="15.75" customHeight="1">
      <c r="A33" s="80"/>
      <c r="B33" s="80"/>
      <c r="C33" s="80"/>
      <c r="D33" s="30" t="s">
        <v>128</v>
      </c>
      <c r="E33" s="31">
        <v>180</v>
      </c>
      <c r="F33" s="28">
        <f t="shared" si="1"/>
        <v>1332</v>
      </c>
      <c r="G33" s="29" t="s">
        <v>41</v>
      </c>
      <c r="H33" s="25">
        <v>7</v>
      </c>
      <c r="I33" s="28">
        <f t="shared" si="2"/>
        <v>9324</v>
      </c>
      <c r="J33" s="51"/>
    </row>
    <row r="34" spans="1:11" s="3" customFormat="1" ht="15.75" customHeight="1">
      <c r="A34" s="80"/>
      <c r="B34" s="80"/>
      <c r="C34" s="97">
        <v>45751</v>
      </c>
      <c r="D34" s="30" t="s">
        <v>49</v>
      </c>
      <c r="E34" s="31">
        <v>243</v>
      </c>
      <c r="F34" s="28">
        <f t="shared" si="1"/>
        <v>1798.2</v>
      </c>
      <c r="G34" s="29" t="s">
        <v>41</v>
      </c>
      <c r="H34" s="25">
        <v>8</v>
      </c>
      <c r="I34" s="28">
        <f t="shared" si="2"/>
        <v>14385.6</v>
      </c>
      <c r="J34" s="51" t="s">
        <v>50</v>
      </c>
    </row>
    <row r="35" spans="1:11" s="3" customFormat="1" ht="15.75" customHeight="1">
      <c r="A35" s="80"/>
      <c r="B35" s="80"/>
      <c r="C35" s="98"/>
      <c r="D35" s="30" t="s">
        <v>129</v>
      </c>
      <c r="E35" s="31">
        <v>221</v>
      </c>
      <c r="F35" s="28">
        <f t="shared" si="1"/>
        <v>1635.4</v>
      </c>
      <c r="G35" s="29" t="s">
        <v>41</v>
      </c>
      <c r="H35" s="25">
        <v>7</v>
      </c>
      <c r="I35" s="28">
        <f t="shared" si="2"/>
        <v>11447.800000000001</v>
      </c>
      <c r="J35" s="51"/>
    </row>
    <row r="36" spans="1:11" s="3" customFormat="1" ht="15.75" customHeight="1">
      <c r="A36" s="80"/>
      <c r="B36" s="80"/>
      <c r="C36" s="80" t="s">
        <v>44</v>
      </c>
      <c r="D36" s="30" t="s">
        <v>49</v>
      </c>
      <c r="E36" s="31">
        <v>189.86</v>
      </c>
      <c r="F36" s="28">
        <f t="shared" si="1"/>
        <v>1404.9640000000002</v>
      </c>
      <c r="G36" s="29" t="s">
        <v>41</v>
      </c>
      <c r="H36" s="25">
        <v>0</v>
      </c>
      <c r="I36" s="28">
        <v>0</v>
      </c>
      <c r="J36" s="51" t="s">
        <v>52</v>
      </c>
    </row>
    <row r="37" spans="1:11" s="3" customFormat="1" ht="15.75" customHeight="1">
      <c r="A37" s="80"/>
      <c r="B37" s="80"/>
      <c r="C37" s="80"/>
      <c r="D37" s="30" t="s">
        <v>129</v>
      </c>
      <c r="E37" s="31">
        <v>123.78</v>
      </c>
      <c r="F37" s="28">
        <f t="shared" si="1"/>
        <v>915.97200000000009</v>
      </c>
      <c r="G37" s="29" t="s">
        <v>41</v>
      </c>
      <c r="H37" s="25">
        <v>0</v>
      </c>
      <c r="I37" s="28">
        <v>0</v>
      </c>
      <c r="J37" s="51"/>
    </row>
    <row r="38" spans="1:11" s="3" customFormat="1" ht="15.75" customHeight="1">
      <c r="A38" s="80"/>
      <c r="B38" s="80"/>
      <c r="C38" s="88">
        <v>45752</v>
      </c>
      <c r="D38" s="30" t="s">
        <v>40</v>
      </c>
      <c r="E38" s="31">
        <v>184</v>
      </c>
      <c r="F38" s="28">
        <f t="shared" si="1"/>
        <v>1361.6000000000001</v>
      </c>
      <c r="G38" s="29" t="s">
        <v>41</v>
      </c>
      <c r="H38" s="25">
        <v>8</v>
      </c>
      <c r="I38" s="28">
        <f>F38*H38</f>
        <v>10892.800000000001</v>
      </c>
      <c r="J38" s="51"/>
    </row>
    <row r="39" spans="1:11" s="3" customFormat="1" ht="15.75" customHeight="1">
      <c r="A39" s="80"/>
      <c r="B39" s="80"/>
      <c r="C39" s="80"/>
      <c r="D39" s="30" t="s">
        <v>128</v>
      </c>
      <c r="E39" s="31">
        <v>180</v>
      </c>
      <c r="F39" s="28">
        <f t="shared" si="1"/>
        <v>1332</v>
      </c>
      <c r="G39" s="29" t="s">
        <v>41</v>
      </c>
      <c r="H39" s="25">
        <v>7</v>
      </c>
      <c r="I39" s="28">
        <f>F39*H39</f>
        <v>9324</v>
      </c>
      <c r="J39" s="51"/>
    </row>
    <row r="40" spans="1:11" s="3" customFormat="1" ht="15.75" customHeight="1">
      <c r="A40" s="81"/>
      <c r="B40" s="94" t="s">
        <v>23</v>
      </c>
      <c r="C40" s="94"/>
      <c r="D40" s="94"/>
      <c r="E40" s="94"/>
      <c r="F40" s="94"/>
      <c r="G40" s="94"/>
      <c r="H40" s="94"/>
      <c r="I40" s="52">
        <f>SUM(I22:I39)</f>
        <v>106700.60000000002</v>
      </c>
      <c r="J40" s="53"/>
      <c r="K40" s="4"/>
    </row>
    <row r="41" spans="1:11" s="2" customFormat="1" ht="21" customHeight="1">
      <c r="A41" s="80" t="s">
        <v>53</v>
      </c>
      <c r="B41" s="99" t="s">
        <v>54</v>
      </c>
      <c r="C41" s="100"/>
      <c r="D41" s="33" t="s">
        <v>55</v>
      </c>
      <c r="E41" s="34">
        <v>40</v>
      </c>
      <c r="F41" s="35">
        <v>200</v>
      </c>
      <c r="G41" s="36" t="s">
        <v>14</v>
      </c>
      <c r="H41" s="36">
        <v>22</v>
      </c>
      <c r="I41" s="54">
        <f t="shared" ref="I41:I51" si="3">F41*H41</f>
        <v>4400</v>
      </c>
      <c r="J41" s="33" t="s">
        <v>56</v>
      </c>
      <c r="K41" s="1"/>
    </row>
    <row r="42" spans="1:11" s="2" customFormat="1" ht="15.75" customHeight="1">
      <c r="A42" s="80"/>
      <c r="B42" s="101"/>
      <c r="C42" s="102"/>
      <c r="D42" s="33" t="s">
        <v>57</v>
      </c>
      <c r="E42" s="34">
        <v>55</v>
      </c>
      <c r="F42" s="35">
        <f t="shared" ref="F42:F47" si="4">E42*7.4</f>
        <v>407</v>
      </c>
      <c r="G42" s="36" t="s">
        <v>14</v>
      </c>
      <c r="H42" s="36">
        <v>22</v>
      </c>
      <c r="I42" s="54">
        <f t="shared" si="3"/>
        <v>8954</v>
      </c>
      <c r="J42" s="33" t="s">
        <v>58</v>
      </c>
      <c r="K42" s="1"/>
    </row>
    <row r="43" spans="1:11" s="2" customFormat="1" ht="15.75" customHeight="1">
      <c r="A43" s="80"/>
      <c r="B43" s="101"/>
      <c r="C43" s="102"/>
      <c r="D43" s="33" t="s">
        <v>59</v>
      </c>
      <c r="E43" s="34">
        <v>40</v>
      </c>
      <c r="F43" s="35">
        <v>200</v>
      </c>
      <c r="G43" s="36" t="s">
        <v>14</v>
      </c>
      <c r="H43" s="36">
        <v>22</v>
      </c>
      <c r="I43" s="54">
        <f t="shared" si="3"/>
        <v>4400</v>
      </c>
      <c r="J43" s="33" t="s">
        <v>60</v>
      </c>
      <c r="K43" s="1"/>
    </row>
    <row r="44" spans="1:11" s="2" customFormat="1" ht="15.75" customHeight="1">
      <c r="A44" s="80"/>
      <c r="B44" s="101"/>
      <c r="C44" s="102"/>
      <c r="D44" s="33" t="s">
        <v>61</v>
      </c>
      <c r="E44" s="34">
        <v>40</v>
      </c>
      <c r="F44" s="35">
        <v>200</v>
      </c>
      <c r="G44" s="36" t="s">
        <v>14</v>
      </c>
      <c r="H44" s="36">
        <v>22</v>
      </c>
      <c r="I44" s="54">
        <f t="shared" si="3"/>
        <v>4400</v>
      </c>
      <c r="J44" s="33" t="s">
        <v>62</v>
      </c>
      <c r="K44" s="1"/>
    </row>
    <row r="45" spans="1:11" s="2" customFormat="1" ht="15.75" customHeight="1">
      <c r="A45" s="80"/>
      <c r="B45" s="101"/>
      <c r="C45" s="102"/>
      <c r="D45" s="33" t="s">
        <v>63</v>
      </c>
      <c r="E45" s="34">
        <v>40</v>
      </c>
      <c r="F45" s="35">
        <v>200</v>
      </c>
      <c r="G45" s="36" t="s">
        <v>14</v>
      </c>
      <c r="H45" s="36">
        <v>22</v>
      </c>
      <c r="I45" s="54">
        <f t="shared" si="3"/>
        <v>4400</v>
      </c>
      <c r="J45" s="33" t="s">
        <v>60</v>
      </c>
      <c r="K45" s="1"/>
    </row>
    <row r="46" spans="1:11" s="2" customFormat="1" ht="15.75" customHeight="1">
      <c r="A46" s="80"/>
      <c r="B46" s="101"/>
      <c r="C46" s="102"/>
      <c r="D46" s="33" t="s">
        <v>64</v>
      </c>
      <c r="E46" s="34">
        <v>40</v>
      </c>
      <c r="F46" s="35">
        <v>200</v>
      </c>
      <c r="G46" s="36" t="s">
        <v>14</v>
      </c>
      <c r="H46" s="36">
        <v>22</v>
      </c>
      <c r="I46" s="54">
        <f t="shared" si="3"/>
        <v>4400</v>
      </c>
      <c r="J46" s="33" t="s">
        <v>65</v>
      </c>
      <c r="K46" s="1"/>
    </row>
    <row r="47" spans="1:11" s="2" customFormat="1" ht="15.75" customHeight="1">
      <c r="A47" s="80"/>
      <c r="B47" s="101"/>
      <c r="C47" s="102"/>
      <c r="D47" s="33" t="s">
        <v>66</v>
      </c>
      <c r="E47" s="34">
        <v>55</v>
      </c>
      <c r="F47" s="35">
        <f t="shared" si="4"/>
        <v>407</v>
      </c>
      <c r="G47" s="36" t="s">
        <v>14</v>
      </c>
      <c r="H47" s="36">
        <v>22</v>
      </c>
      <c r="I47" s="54">
        <f t="shared" si="3"/>
        <v>8954</v>
      </c>
      <c r="J47" s="33" t="s">
        <v>67</v>
      </c>
      <c r="K47" s="1"/>
    </row>
    <row r="48" spans="1:11" ht="15.75" customHeight="1">
      <c r="A48" s="80"/>
      <c r="B48" s="101"/>
      <c r="C48" s="102"/>
      <c r="D48" s="33" t="s">
        <v>68</v>
      </c>
      <c r="E48" s="34">
        <v>40</v>
      </c>
      <c r="F48" s="35">
        <v>200</v>
      </c>
      <c r="G48" s="36" t="s">
        <v>14</v>
      </c>
      <c r="H48" s="36">
        <v>22</v>
      </c>
      <c r="I48" s="54">
        <f t="shared" si="3"/>
        <v>4400</v>
      </c>
      <c r="J48" s="33" t="s">
        <v>69</v>
      </c>
    </row>
    <row r="49" spans="1:10" s="4" customFormat="1" ht="15.75" customHeight="1">
      <c r="A49" s="80"/>
      <c r="B49" s="101"/>
      <c r="C49" s="102"/>
      <c r="D49" s="33" t="s">
        <v>70</v>
      </c>
      <c r="E49" s="34">
        <v>40</v>
      </c>
      <c r="F49" s="35">
        <v>200</v>
      </c>
      <c r="G49" s="36" t="s">
        <v>14</v>
      </c>
      <c r="H49" s="36">
        <v>22</v>
      </c>
      <c r="I49" s="54">
        <f t="shared" si="3"/>
        <v>4400</v>
      </c>
      <c r="J49" s="33" t="s">
        <v>69</v>
      </c>
    </row>
    <row r="50" spans="1:10" s="4" customFormat="1" ht="15.75" customHeight="1">
      <c r="A50" s="80"/>
      <c r="B50" s="101"/>
      <c r="C50" s="102"/>
      <c r="D50" s="33" t="s">
        <v>71</v>
      </c>
      <c r="E50" s="34">
        <v>40</v>
      </c>
      <c r="F50" s="35">
        <v>200</v>
      </c>
      <c r="G50" s="36" t="s">
        <v>14</v>
      </c>
      <c r="H50" s="36">
        <v>22</v>
      </c>
      <c r="I50" s="54">
        <f t="shared" si="3"/>
        <v>4400</v>
      </c>
      <c r="J50" s="33" t="s">
        <v>72</v>
      </c>
    </row>
    <row r="51" spans="1:10" s="4" customFormat="1" ht="15.75" customHeight="1">
      <c r="A51" s="80"/>
      <c r="B51" s="101"/>
      <c r="C51" s="102"/>
      <c r="D51" s="33" t="s">
        <v>73</v>
      </c>
      <c r="E51" s="34">
        <v>100</v>
      </c>
      <c r="F51" s="35">
        <v>550</v>
      </c>
      <c r="G51" s="36" t="s">
        <v>14</v>
      </c>
      <c r="H51" s="36">
        <v>22</v>
      </c>
      <c r="I51" s="54">
        <f t="shared" si="3"/>
        <v>12100</v>
      </c>
      <c r="J51" s="33" t="s">
        <v>74</v>
      </c>
    </row>
    <row r="52" spans="1:10" s="4" customFormat="1" ht="15.75" customHeight="1">
      <c r="A52" s="81"/>
      <c r="B52" s="94" t="s">
        <v>23</v>
      </c>
      <c r="C52" s="94"/>
      <c r="D52" s="94"/>
      <c r="E52" s="94"/>
      <c r="F52" s="94"/>
      <c r="G52" s="94"/>
      <c r="H52" s="94"/>
      <c r="I52" s="48">
        <f>SUM(I41:I51)</f>
        <v>65208</v>
      </c>
      <c r="J52" s="53"/>
    </row>
    <row r="53" spans="1:10" ht="27.75" customHeight="1">
      <c r="A53" s="82" t="s">
        <v>20</v>
      </c>
      <c r="B53" s="37" t="s">
        <v>75</v>
      </c>
      <c r="C53" s="37" t="s">
        <v>76</v>
      </c>
      <c r="D53" s="33" t="s">
        <v>127</v>
      </c>
      <c r="E53" s="38">
        <v>3500</v>
      </c>
      <c r="F53" s="39">
        <f>E53*7.4</f>
        <v>25900</v>
      </c>
      <c r="G53" s="36" t="s">
        <v>77</v>
      </c>
      <c r="H53" s="36">
        <v>1</v>
      </c>
      <c r="I53" s="54">
        <f>F53*H53</f>
        <v>25900</v>
      </c>
      <c r="J53" s="33" t="s">
        <v>78</v>
      </c>
    </row>
    <row r="54" spans="1:10" s="5" customFormat="1" ht="15.75" customHeight="1">
      <c r="A54" s="83"/>
      <c r="B54" s="94" t="s">
        <v>23</v>
      </c>
      <c r="C54" s="94"/>
      <c r="D54" s="94"/>
      <c r="E54" s="94"/>
      <c r="F54" s="94"/>
      <c r="G54" s="94"/>
      <c r="H54" s="94"/>
      <c r="I54" s="48">
        <f>SUM(I53:I53)</f>
        <v>25900</v>
      </c>
      <c r="J54" s="53"/>
    </row>
    <row r="55" spans="1:10" ht="30.75" customHeight="1">
      <c r="A55" s="84" t="s">
        <v>79</v>
      </c>
      <c r="B55" s="36" t="s">
        <v>80</v>
      </c>
      <c r="C55" s="36" t="s">
        <v>81</v>
      </c>
      <c r="D55" s="33" t="s">
        <v>82</v>
      </c>
      <c r="E55" s="38">
        <v>2500</v>
      </c>
      <c r="F55" s="39">
        <f>E55*7.4</f>
        <v>18500</v>
      </c>
      <c r="G55" s="36" t="s">
        <v>14</v>
      </c>
      <c r="H55" s="36">
        <v>1</v>
      </c>
      <c r="I55" s="54">
        <f>F55*H55</f>
        <v>18500</v>
      </c>
      <c r="J55" s="33" t="s">
        <v>83</v>
      </c>
    </row>
    <row r="56" spans="1:10" ht="30.75" customHeight="1">
      <c r="A56" s="85"/>
      <c r="B56" s="36" t="s">
        <v>84</v>
      </c>
      <c r="C56" s="36" t="s">
        <v>81</v>
      </c>
      <c r="D56" s="33" t="s">
        <v>85</v>
      </c>
      <c r="E56" s="38">
        <v>500</v>
      </c>
      <c r="F56" s="39">
        <f>E56*7.4</f>
        <v>3700</v>
      </c>
      <c r="G56" s="36" t="s">
        <v>14</v>
      </c>
      <c r="H56" s="36">
        <v>1</v>
      </c>
      <c r="I56" s="54">
        <f>F56*H56</f>
        <v>3700</v>
      </c>
      <c r="J56" s="33" t="s">
        <v>86</v>
      </c>
    </row>
    <row r="57" spans="1:10" s="4" customFormat="1" ht="15.75" customHeight="1">
      <c r="A57" s="86"/>
      <c r="B57" s="94" t="s">
        <v>23</v>
      </c>
      <c r="C57" s="94"/>
      <c r="D57" s="94"/>
      <c r="E57" s="94"/>
      <c r="F57" s="94"/>
      <c r="G57" s="94"/>
      <c r="H57" s="94"/>
      <c r="I57" s="48">
        <f>SUM(I55:I56)</f>
        <v>22200</v>
      </c>
      <c r="J57" s="55"/>
    </row>
    <row r="58" spans="1:10" ht="15.75" customHeight="1">
      <c r="A58" s="87" t="s">
        <v>87</v>
      </c>
      <c r="B58" s="36" t="s">
        <v>88</v>
      </c>
      <c r="C58" s="93" t="s">
        <v>89</v>
      </c>
      <c r="D58" s="93"/>
      <c r="E58" s="38"/>
      <c r="F58" s="39">
        <v>10500</v>
      </c>
      <c r="G58" s="36" t="s">
        <v>14</v>
      </c>
      <c r="H58" s="36">
        <v>1</v>
      </c>
      <c r="I58" s="54">
        <f>F58*H58</f>
        <v>10500</v>
      </c>
      <c r="J58" s="33" t="s">
        <v>90</v>
      </c>
    </row>
    <row r="59" spans="1:10" ht="15.75" customHeight="1">
      <c r="A59" s="80"/>
      <c r="B59" s="36" t="s">
        <v>91</v>
      </c>
      <c r="C59" s="93" t="s">
        <v>11</v>
      </c>
      <c r="D59" s="93"/>
      <c r="E59" s="38">
        <v>1000</v>
      </c>
      <c r="F59" s="39">
        <f>E59*7.4</f>
        <v>7400</v>
      </c>
      <c r="G59" s="36" t="s">
        <v>14</v>
      </c>
      <c r="H59" s="36">
        <v>1</v>
      </c>
      <c r="I59" s="54">
        <f>F59*H59</f>
        <v>7400</v>
      </c>
      <c r="J59" s="56" t="s">
        <v>92</v>
      </c>
    </row>
    <row r="60" spans="1:10" s="4" customFormat="1" ht="15.75" customHeight="1">
      <c r="A60" s="81"/>
      <c r="B60" s="94" t="s">
        <v>23</v>
      </c>
      <c r="C60" s="94"/>
      <c r="D60" s="94"/>
      <c r="E60" s="94"/>
      <c r="F60" s="94"/>
      <c r="G60" s="94"/>
      <c r="H60" s="94"/>
      <c r="I60" s="48">
        <f>SUM(I58:I59)</f>
        <v>17900</v>
      </c>
      <c r="J60" s="49"/>
    </row>
    <row r="61" spans="1:10" ht="17.25" customHeight="1">
      <c r="A61" s="80"/>
      <c r="B61" s="36" t="s">
        <v>93</v>
      </c>
      <c r="C61" s="95" t="s">
        <v>94</v>
      </c>
      <c r="D61" s="96"/>
      <c r="E61" s="38"/>
      <c r="F61" s="39">
        <v>55</v>
      </c>
      <c r="G61" s="36" t="s">
        <v>14</v>
      </c>
      <c r="H61" s="36">
        <v>22</v>
      </c>
      <c r="I61" s="54">
        <f t="shared" ref="I61" si="5">F61*H61</f>
        <v>1210</v>
      </c>
      <c r="J61" s="56"/>
    </row>
    <row r="62" spans="1:10" ht="39" customHeight="1">
      <c r="A62" s="80"/>
      <c r="B62" s="36" t="s">
        <v>95</v>
      </c>
      <c r="C62" s="95" t="s">
        <v>96</v>
      </c>
      <c r="D62" s="96"/>
      <c r="E62" s="40">
        <v>2500</v>
      </c>
      <c r="F62" s="39">
        <f>E62*7.4</f>
        <v>18500</v>
      </c>
      <c r="G62" s="36" t="s">
        <v>126</v>
      </c>
      <c r="H62" s="36">
        <v>1</v>
      </c>
      <c r="I62" s="54">
        <f t="shared" ref="I62:I75" si="6">F62*H62</f>
        <v>18500</v>
      </c>
      <c r="J62" s="56" t="s">
        <v>125</v>
      </c>
    </row>
    <row r="63" spans="1:10" s="4" customFormat="1" ht="15.75" customHeight="1">
      <c r="A63" s="80"/>
      <c r="B63" s="80" t="s">
        <v>97</v>
      </c>
      <c r="C63" s="89" t="s">
        <v>98</v>
      </c>
      <c r="D63" s="90"/>
      <c r="E63" s="40">
        <v>17</v>
      </c>
      <c r="F63" s="28">
        <f>E63*7.4</f>
        <v>125.80000000000001</v>
      </c>
      <c r="G63" s="29" t="s">
        <v>99</v>
      </c>
      <c r="H63" s="36">
        <v>22</v>
      </c>
      <c r="I63" s="54">
        <f t="shared" si="6"/>
        <v>2767.6000000000004</v>
      </c>
      <c r="J63" s="57"/>
    </row>
    <row r="64" spans="1:10" s="4" customFormat="1">
      <c r="A64" s="80"/>
      <c r="B64" s="80"/>
      <c r="C64" s="41"/>
      <c r="D64" s="42" t="s">
        <v>100</v>
      </c>
      <c r="E64" s="40">
        <v>5</v>
      </c>
      <c r="F64" s="28">
        <f>E64*7.4</f>
        <v>37</v>
      </c>
      <c r="G64" s="29" t="s">
        <v>99</v>
      </c>
      <c r="H64" s="36">
        <v>22</v>
      </c>
      <c r="I64" s="54">
        <f t="shared" si="6"/>
        <v>814</v>
      </c>
      <c r="J64" s="57"/>
    </row>
    <row r="65" spans="1:10">
      <c r="A65" s="80"/>
      <c r="B65" s="80"/>
      <c r="C65" s="41"/>
      <c r="D65" s="42" t="s">
        <v>101</v>
      </c>
      <c r="E65" s="40">
        <v>60</v>
      </c>
      <c r="F65" s="28">
        <f>E65*7.4</f>
        <v>444</v>
      </c>
      <c r="G65" s="29" t="s">
        <v>99</v>
      </c>
      <c r="H65" s="36">
        <v>22</v>
      </c>
      <c r="I65" s="54">
        <f t="shared" si="6"/>
        <v>9768</v>
      </c>
      <c r="J65" s="56"/>
    </row>
    <row r="66" spans="1:10">
      <c r="A66" s="80"/>
      <c r="B66" s="80"/>
      <c r="C66" s="41"/>
      <c r="D66" s="42" t="s">
        <v>102</v>
      </c>
      <c r="E66" s="40">
        <v>60</v>
      </c>
      <c r="F66" s="28">
        <f>E66*7.4</f>
        <v>444</v>
      </c>
      <c r="G66" s="29" t="s">
        <v>99</v>
      </c>
      <c r="H66" s="36">
        <v>22</v>
      </c>
      <c r="I66" s="54">
        <f t="shared" si="6"/>
        <v>9768</v>
      </c>
      <c r="J66" s="56"/>
    </row>
    <row r="67" spans="1:10">
      <c r="A67" s="80"/>
      <c r="B67" s="80"/>
      <c r="C67" s="41"/>
      <c r="D67" s="42" t="s">
        <v>103</v>
      </c>
      <c r="E67" s="40">
        <v>30</v>
      </c>
      <c r="F67" s="28">
        <f t="shared" ref="F67:F73" si="7">E67*7.4</f>
        <v>222</v>
      </c>
      <c r="G67" s="29" t="s">
        <v>99</v>
      </c>
      <c r="H67" s="36">
        <v>1</v>
      </c>
      <c r="I67" s="54">
        <f t="shared" si="6"/>
        <v>222</v>
      </c>
      <c r="J67" s="56"/>
    </row>
    <row r="68" spans="1:10">
      <c r="A68" s="80"/>
      <c r="B68" s="80"/>
      <c r="C68" s="41"/>
      <c r="D68" s="42" t="s">
        <v>104</v>
      </c>
      <c r="E68" s="40">
        <v>18</v>
      </c>
      <c r="F68" s="28">
        <f t="shared" si="7"/>
        <v>133.20000000000002</v>
      </c>
      <c r="G68" s="29" t="s">
        <v>99</v>
      </c>
      <c r="H68" s="36">
        <v>22</v>
      </c>
      <c r="I68" s="54">
        <f t="shared" si="6"/>
        <v>2930.4000000000005</v>
      </c>
      <c r="J68" s="56"/>
    </row>
    <row r="69" spans="1:10">
      <c r="A69" s="80"/>
      <c r="B69" s="80"/>
      <c r="C69" s="41"/>
      <c r="D69" s="42" t="s">
        <v>105</v>
      </c>
      <c r="E69" s="40">
        <v>90</v>
      </c>
      <c r="F69" s="28">
        <f t="shared" si="7"/>
        <v>666</v>
      </c>
      <c r="G69" s="29" t="s">
        <v>99</v>
      </c>
      <c r="H69" s="36">
        <v>22</v>
      </c>
      <c r="I69" s="54">
        <f t="shared" si="6"/>
        <v>14652</v>
      </c>
      <c r="J69" s="56" t="s">
        <v>97</v>
      </c>
    </row>
    <row r="70" spans="1:10">
      <c r="A70" s="80"/>
      <c r="B70" s="80"/>
      <c r="C70" s="41"/>
      <c r="D70" s="42" t="s">
        <v>106</v>
      </c>
      <c r="E70" s="40">
        <v>20</v>
      </c>
      <c r="F70" s="28">
        <f t="shared" si="7"/>
        <v>148</v>
      </c>
      <c r="G70" s="29" t="s">
        <v>99</v>
      </c>
      <c r="H70" s="36">
        <v>22</v>
      </c>
      <c r="I70" s="54">
        <f t="shared" si="6"/>
        <v>3256</v>
      </c>
      <c r="J70" s="56"/>
    </row>
    <row r="71" spans="1:10">
      <c r="A71" s="80"/>
      <c r="B71" s="80"/>
      <c r="C71" s="41"/>
      <c r="D71" s="42" t="s">
        <v>107</v>
      </c>
      <c r="E71" s="40">
        <v>16</v>
      </c>
      <c r="F71" s="28">
        <f t="shared" si="7"/>
        <v>118.4</v>
      </c>
      <c r="G71" s="29" t="s">
        <v>99</v>
      </c>
      <c r="H71" s="36">
        <v>22</v>
      </c>
      <c r="I71" s="54">
        <f t="shared" si="6"/>
        <v>2604.8000000000002</v>
      </c>
      <c r="J71" s="56"/>
    </row>
    <row r="72" spans="1:10">
      <c r="A72" s="80"/>
      <c r="B72" s="80"/>
      <c r="C72" s="41"/>
      <c r="D72" s="42" t="s">
        <v>108</v>
      </c>
      <c r="E72" s="40">
        <v>70</v>
      </c>
      <c r="F72" s="28">
        <f t="shared" si="7"/>
        <v>518</v>
      </c>
      <c r="G72" s="29" t="s">
        <v>99</v>
      </c>
      <c r="H72" s="36">
        <v>22</v>
      </c>
      <c r="I72" s="54">
        <f t="shared" si="6"/>
        <v>11396</v>
      </c>
      <c r="J72" s="56"/>
    </row>
    <row r="73" spans="1:10">
      <c r="A73" s="80"/>
      <c r="B73" s="80"/>
      <c r="C73" s="41"/>
      <c r="D73" s="42" t="s">
        <v>109</v>
      </c>
      <c r="E73" s="40">
        <v>71</v>
      </c>
      <c r="F73" s="28">
        <f t="shared" si="7"/>
        <v>525.4</v>
      </c>
      <c r="G73" s="29" t="s">
        <v>99</v>
      </c>
      <c r="H73" s="36">
        <v>22</v>
      </c>
      <c r="I73" s="54">
        <f t="shared" si="6"/>
        <v>11558.8</v>
      </c>
      <c r="J73" s="56" t="s">
        <v>110</v>
      </c>
    </row>
    <row r="74" spans="1:10" ht="15.65" customHeight="1">
      <c r="A74" s="80"/>
      <c r="B74" s="80"/>
      <c r="C74" s="91" t="s">
        <v>112</v>
      </c>
      <c r="D74" s="92"/>
      <c r="E74" s="59"/>
      <c r="F74" s="54">
        <v>400</v>
      </c>
      <c r="G74" s="58" t="s">
        <v>113</v>
      </c>
      <c r="H74" s="58">
        <v>1</v>
      </c>
      <c r="I74" s="54">
        <f t="shared" si="6"/>
        <v>400</v>
      </c>
      <c r="J74" s="66" t="s">
        <v>114</v>
      </c>
    </row>
    <row r="75" spans="1:10">
      <c r="A75" s="80"/>
      <c r="B75" s="80"/>
      <c r="C75" s="89" t="s">
        <v>115</v>
      </c>
      <c r="D75" s="90"/>
      <c r="E75" s="59"/>
      <c r="F75" s="54">
        <v>80</v>
      </c>
      <c r="G75" s="58" t="s">
        <v>111</v>
      </c>
      <c r="H75" s="58">
        <v>22</v>
      </c>
      <c r="I75" s="54">
        <f t="shared" si="6"/>
        <v>1760</v>
      </c>
      <c r="J75" s="66" t="s">
        <v>116</v>
      </c>
    </row>
    <row r="76" spans="1:10" s="4" customFormat="1">
      <c r="A76" s="81"/>
      <c r="B76" s="75" t="s">
        <v>23</v>
      </c>
      <c r="C76" s="75"/>
      <c r="D76" s="75"/>
      <c r="E76" s="75"/>
      <c r="F76" s="75"/>
      <c r="G76" s="75"/>
      <c r="H76" s="75"/>
      <c r="I76" s="67">
        <f>SUM(I61:I75)</f>
        <v>91607.6</v>
      </c>
      <c r="J76" s="68"/>
    </row>
    <row r="77" spans="1:10">
      <c r="A77" s="76" t="s">
        <v>117</v>
      </c>
      <c r="B77" s="77"/>
      <c r="C77" s="77"/>
      <c r="D77" s="77"/>
      <c r="E77" s="77"/>
      <c r="F77" s="77"/>
      <c r="G77" s="77"/>
      <c r="H77" s="78"/>
      <c r="I77" s="64">
        <f>I12+I21+I40+I52+I54+I57+I60+I76</f>
        <v>682686.20000000007</v>
      </c>
      <c r="J77" s="69"/>
    </row>
    <row r="78" spans="1:10">
      <c r="A78" s="60" t="s">
        <v>118</v>
      </c>
      <c r="B78" s="79" t="s">
        <v>119</v>
      </c>
      <c r="C78" s="79"/>
      <c r="D78" s="79"/>
      <c r="E78" s="79"/>
      <c r="F78" s="79"/>
      <c r="G78" s="79"/>
      <c r="H78" s="79"/>
      <c r="I78" s="70">
        <f>I77*0.1</f>
        <v>68268.62000000001</v>
      </c>
      <c r="J78" s="71"/>
    </row>
    <row r="79" spans="1:10">
      <c r="A79" s="60" t="s">
        <v>120</v>
      </c>
      <c r="B79" s="79" t="s">
        <v>121</v>
      </c>
      <c r="C79" s="79"/>
      <c r="D79" s="79"/>
      <c r="E79" s="79"/>
      <c r="F79" s="79"/>
      <c r="G79" s="79"/>
      <c r="H79" s="79"/>
      <c r="I79" s="70">
        <f>SUM(I77:I78)*0.06</f>
        <v>45057.289199999999</v>
      </c>
      <c r="J79" s="72"/>
    </row>
    <row r="80" spans="1:10">
      <c r="A80" s="61"/>
      <c r="B80" s="61"/>
      <c r="C80" s="61"/>
      <c r="D80" s="62"/>
      <c r="E80" s="63"/>
      <c r="F80" s="64"/>
      <c r="G80" s="65"/>
      <c r="H80" s="61" t="s">
        <v>122</v>
      </c>
      <c r="I80" s="64">
        <f>I79+I78+I77</f>
        <v>796012.10920000006</v>
      </c>
      <c r="J80" s="73"/>
    </row>
    <row r="81" spans="1:10">
      <c r="A81" s="61"/>
      <c r="B81" s="61"/>
      <c r="C81" s="61"/>
      <c r="D81" s="62"/>
      <c r="E81" s="63"/>
      <c r="F81" s="64"/>
      <c r="G81" s="65"/>
      <c r="H81" s="61" t="s">
        <v>123</v>
      </c>
      <c r="I81" s="64">
        <f>(I77+I78)/22</f>
        <v>34134.310000000005</v>
      </c>
      <c r="J81" s="73"/>
    </row>
  </sheetData>
  <mergeCells count="50">
    <mergeCell ref="A1:J1"/>
    <mergeCell ref="A2:J2"/>
    <mergeCell ref="B8:D8"/>
    <mergeCell ref="A9:A12"/>
    <mergeCell ref="B9:C9"/>
    <mergeCell ref="B10:C10"/>
    <mergeCell ref="B11:C11"/>
    <mergeCell ref="B12:H12"/>
    <mergeCell ref="B13:C13"/>
    <mergeCell ref="B14:C14"/>
    <mergeCell ref="B15:C15"/>
    <mergeCell ref="B16:C16"/>
    <mergeCell ref="A17:A21"/>
    <mergeCell ref="B17:C17"/>
    <mergeCell ref="B18:C18"/>
    <mergeCell ref="B19:C19"/>
    <mergeCell ref="B20:C20"/>
    <mergeCell ref="B21:H21"/>
    <mergeCell ref="C22:C23"/>
    <mergeCell ref="C24:C27"/>
    <mergeCell ref="C30:C31"/>
    <mergeCell ref="C32:C33"/>
    <mergeCell ref="C34:C35"/>
    <mergeCell ref="C36:C37"/>
    <mergeCell ref="C38:C39"/>
    <mergeCell ref="B40:H40"/>
    <mergeCell ref="B54:H54"/>
    <mergeCell ref="A58:A60"/>
    <mergeCell ref="C58:D58"/>
    <mergeCell ref="C59:D59"/>
    <mergeCell ref="B60:H60"/>
    <mergeCell ref="A55:A57"/>
    <mergeCell ref="B57:H57"/>
    <mergeCell ref="A41:A52"/>
    <mergeCell ref="B41:C51"/>
    <mergeCell ref="B52:H52"/>
    <mergeCell ref="A53:A54"/>
    <mergeCell ref="A22:A40"/>
    <mergeCell ref="B22:B39"/>
    <mergeCell ref="B79:H79"/>
    <mergeCell ref="C74:D74"/>
    <mergeCell ref="C75:D75"/>
    <mergeCell ref="B76:H76"/>
    <mergeCell ref="A77:H77"/>
    <mergeCell ref="B78:H78"/>
    <mergeCell ref="A61:A76"/>
    <mergeCell ref="C61:D61"/>
    <mergeCell ref="C62:D62"/>
    <mergeCell ref="B63:B75"/>
    <mergeCell ref="C63:D63"/>
  </mergeCells>
  <phoneticPr fontId="16" type="noConversion"/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88E7-4CA6-4BD8-AD8D-9DB1D3009F60}">
  <dimension ref="A1:K63"/>
  <sheetViews>
    <sheetView tabSelected="1" topLeftCell="A50" zoomScale="90" zoomScaleNormal="90" workbookViewId="0">
      <selection activeCell="G69" sqref="G69"/>
    </sheetView>
  </sheetViews>
  <sheetFormatPr defaultColWidth="9" defaultRowHeight="14"/>
  <cols>
    <col min="1" max="1" width="6.7265625" style="6" customWidth="1"/>
    <col min="2" max="2" width="9.7265625" style="6" customWidth="1"/>
    <col min="3" max="3" width="11.36328125" style="6" customWidth="1"/>
    <col min="4" max="4" width="24.453125" style="7" customWidth="1"/>
    <col min="5" max="5" width="16.90625" style="8" customWidth="1"/>
    <col min="6" max="6" width="12.453125" style="9" customWidth="1"/>
    <col min="7" max="7" width="10.36328125" style="10" customWidth="1"/>
    <col min="8" max="8" width="6.90625" style="6" customWidth="1"/>
    <col min="9" max="9" width="24.453125" style="9" customWidth="1"/>
    <col min="10" max="10" width="46.90625" style="7" customWidth="1"/>
    <col min="11" max="16384" width="9" style="1"/>
  </cols>
  <sheetData>
    <row r="1" spans="1:10" ht="2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2" customFormat="1">
      <c r="A2" s="108" t="s">
        <v>135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s="2" customFormat="1" ht="21" customHeight="1">
      <c r="A3" s="11"/>
      <c r="B3" s="11"/>
      <c r="C3" s="11"/>
      <c r="D3" s="11"/>
      <c r="E3" s="12"/>
      <c r="H3" s="11"/>
      <c r="I3" s="43"/>
      <c r="J3" s="44"/>
    </row>
    <row r="4" spans="1:10" s="2" customFormat="1" ht="15.75" customHeight="1">
      <c r="A4" s="13"/>
      <c r="B4" s="13"/>
      <c r="C4" s="14"/>
      <c r="D4" s="11"/>
      <c r="E4" s="12"/>
      <c r="H4" s="11"/>
      <c r="I4" s="43"/>
      <c r="J4" s="45"/>
    </row>
    <row r="5" spans="1:10" s="2" customFormat="1" ht="15.75" customHeight="1">
      <c r="A5" s="11"/>
      <c r="B5" s="11"/>
      <c r="C5" s="11"/>
      <c r="D5" s="11"/>
      <c r="E5" s="12"/>
      <c r="H5" s="11"/>
      <c r="I5" s="43"/>
      <c r="J5" s="45"/>
    </row>
    <row r="6" spans="1:10" s="2" customFormat="1" ht="15.75" customHeight="1">
      <c r="A6" s="15" t="s">
        <v>124</v>
      </c>
      <c r="B6" s="11"/>
      <c r="C6" s="11"/>
      <c r="D6" s="11"/>
      <c r="E6" s="12"/>
      <c r="H6" s="11"/>
      <c r="I6" s="43"/>
      <c r="J6" s="45"/>
    </row>
    <row r="7" spans="1:10" s="2" customFormat="1" ht="10.5" customHeight="1">
      <c r="A7" s="11"/>
      <c r="B7" s="11"/>
      <c r="C7" s="11"/>
      <c r="D7" s="11"/>
      <c r="E7" s="12"/>
      <c r="H7" s="11"/>
      <c r="I7" s="43"/>
      <c r="J7" s="45"/>
    </row>
    <row r="8" spans="1:10" s="2" customFormat="1" ht="15.75" customHeight="1">
      <c r="A8" s="16" t="s">
        <v>2</v>
      </c>
      <c r="B8" s="109" t="s">
        <v>3</v>
      </c>
      <c r="C8" s="110"/>
      <c r="D8" s="111"/>
      <c r="E8" s="17" t="s">
        <v>4</v>
      </c>
      <c r="F8" s="18" t="s">
        <v>5</v>
      </c>
      <c r="G8" s="19" t="s">
        <v>6</v>
      </c>
      <c r="H8" s="19" t="s">
        <v>7</v>
      </c>
      <c r="I8" s="46" t="s">
        <v>8</v>
      </c>
      <c r="J8" s="19" t="s">
        <v>9</v>
      </c>
    </row>
    <row r="9" spans="1:10" s="2" customFormat="1" ht="17.25" customHeight="1">
      <c r="A9" s="80" t="s">
        <v>10</v>
      </c>
      <c r="B9" s="112" t="s">
        <v>11</v>
      </c>
      <c r="C9" s="113"/>
      <c r="D9" s="21" t="s">
        <v>12</v>
      </c>
      <c r="E9" s="22" t="s">
        <v>13</v>
      </c>
      <c r="F9" s="23">
        <v>0</v>
      </c>
      <c r="G9" s="24" t="s">
        <v>14</v>
      </c>
      <c r="H9" s="24">
        <v>22</v>
      </c>
      <c r="I9" s="23">
        <f>F9*H9</f>
        <v>0</v>
      </c>
      <c r="J9" s="47" t="s">
        <v>15</v>
      </c>
    </row>
    <row r="10" spans="1:10" s="2" customFormat="1" ht="15.75" customHeight="1">
      <c r="A10" s="80"/>
      <c r="B10" s="105" t="s">
        <v>16</v>
      </c>
      <c r="C10" s="106"/>
      <c r="D10" s="21" t="s">
        <v>17</v>
      </c>
      <c r="E10" s="22"/>
      <c r="F10" s="23">
        <v>0</v>
      </c>
      <c r="G10" s="24" t="s">
        <v>18</v>
      </c>
      <c r="H10" s="24">
        <v>2</v>
      </c>
      <c r="I10" s="23">
        <f>F10*H10</f>
        <v>0</v>
      </c>
      <c r="J10" s="47" t="s">
        <v>19</v>
      </c>
    </row>
    <row r="11" spans="1:10" s="2" customFormat="1" ht="15.75" customHeight="1">
      <c r="A11" s="80"/>
      <c r="B11" s="105" t="s">
        <v>20</v>
      </c>
      <c r="C11" s="106"/>
      <c r="D11" s="21" t="s">
        <v>20</v>
      </c>
      <c r="E11" s="22" t="s">
        <v>13</v>
      </c>
      <c r="F11" s="23">
        <v>1800</v>
      </c>
      <c r="G11" s="24" t="s">
        <v>21</v>
      </c>
      <c r="H11" s="24">
        <v>1</v>
      </c>
      <c r="I11" s="23">
        <f>F11*H11</f>
        <v>1800</v>
      </c>
      <c r="J11" s="47" t="s">
        <v>152</v>
      </c>
    </row>
    <row r="12" spans="1:10" s="3" customFormat="1" ht="15.75" customHeight="1">
      <c r="A12" s="81"/>
      <c r="B12" s="94" t="s">
        <v>23</v>
      </c>
      <c r="C12" s="94"/>
      <c r="D12" s="94"/>
      <c r="E12" s="94"/>
      <c r="F12" s="94"/>
      <c r="G12" s="94"/>
      <c r="H12" s="94"/>
      <c r="I12" s="48">
        <f>SUM(I9:I11)</f>
        <v>1800</v>
      </c>
      <c r="J12" s="49"/>
    </row>
    <row r="13" spans="1:10" s="3" customFormat="1" ht="67.5">
      <c r="A13" s="87" t="s">
        <v>158</v>
      </c>
      <c r="B13" s="103" t="s">
        <v>24</v>
      </c>
      <c r="C13" s="104"/>
      <c r="D13" s="26" t="s">
        <v>136</v>
      </c>
      <c r="E13" s="27" t="s">
        <v>13</v>
      </c>
      <c r="F13" s="28">
        <f>35240+2559</f>
        <v>37799</v>
      </c>
      <c r="G13" s="29" t="s">
        <v>14</v>
      </c>
      <c r="H13" s="29">
        <v>8</v>
      </c>
      <c r="I13" s="28">
        <f t="shared" ref="I13:I14" si="0">F13*H13</f>
        <v>302392</v>
      </c>
      <c r="J13" s="30" t="s">
        <v>149</v>
      </c>
    </row>
    <row r="14" spans="1:10" s="3" customFormat="1" ht="67.5">
      <c r="A14" s="80"/>
      <c r="B14" s="103" t="s">
        <v>24</v>
      </c>
      <c r="C14" s="104"/>
      <c r="D14" s="26" t="s">
        <v>137</v>
      </c>
      <c r="E14" s="27" t="s">
        <v>13</v>
      </c>
      <c r="F14" s="28">
        <f>4910+1559</f>
        <v>6469</v>
      </c>
      <c r="G14" s="29" t="s">
        <v>14</v>
      </c>
      <c r="H14" s="29">
        <v>16</v>
      </c>
      <c r="I14" s="28">
        <f t="shared" si="0"/>
        <v>103504</v>
      </c>
      <c r="J14" s="74" t="s">
        <v>150</v>
      </c>
    </row>
    <row r="15" spans="1:10" s="3" customFormat="1" ht="15.75" customHeight="1">
      <c r="A15" s="81"/>
      <c r="B15" s="94" t="s">
        <v>23</v>
      </c>
      <c r="C15" s="94"/>
      <c r="D15" s="94"/>
      <c r="E15" s="94"/>
      <c r="F15" s="94"/>
      <c r="G15" s="94"/>
      <c r="H15" s="94"/>
      <c r="I15" s="48">
        <f>SUM(I13:I14)</f>
        <v>405896</v>
      </c>
      <c r="J15" s="49"/>
    </row>
    <row r="16" spans="1:10" s="3" customFormat="1" ht="15.75" customHeight="1">
      <c r="A16" s="80" t="s">
        <v>139</v>
      </c>
      <c r="B16" s="80" t="s">
        <v>138</v>
      </c>
      <c r="C16" s="88">
        <v>45754</v>
      </c>
      <c r="D16" s="30" t="s">
        <v>45</v>
      </c>
      <c r="E16" s="31">
        <v>150.94</v>
      </c>
      <c r="F16" s="28">
        <v>1117</v>
      </c>
      <c r="G16" s="29" t="s">
        <v>41</v>
      </c>
      <c r="H16" s="25">
        <v>8</v>
      </c>
      <c r="I16" s="28">
        <f t="shared" ref="I16:I21" si="1">F16*H16</f>
        <v>8936</v>
      </c>
      <c r="J16" s="51" t="s">
        <v>156</v>
      </c>
    </row>
    <row r="17" spans="1:11" s="3" customFormat="1" ht="15.75" customHeight="1">
      <c r="A17" s="80"/>
      <c r="B17" s="80"/>
      <c r="C17" s="80"/>
      <c r="D17" s="30" t="s">
        <v>43</v>
      </c>
      <c r="E17" s="31">
        <v>125.94</v>
      </c>
      <c r="F17" s="28">
        <v>932</v>
      </c>
      <c r="G17" s="29" t="s">
        <v>41</v>
      </c>
      <c r="H17" s="25">
        <v>8</v>
      </c>
      <c r="I17" s="28">
        <f t="shared" si="1"/>
        <v>7456</v>
      </c>
      <c r="J17" s="51"/>
    </row>
    <row r="18" spans="1:11" s="3" customFormat="1" ht="15.75" customHeight="1">
      <c r="A18" s="80"/>
      <c r="B18" s="80"/>
      <c r="C18" s="88">
        <v>45755</v>
      </c>
      <c r="D18" s="30" t="s">
        <v>40</v>
      </c>
      <c r="E18" s="31">
        <v>184</v>
      </c>
      <c r="F18" s="28">
        <v>1117</v>
      </c>
      <c r="G18" s="29" t="s">
        <v>41</v>
      </c>
      <c r="H18" s="25">
        <v>8</v>
      </c>
      <c r="I18" s="28">
        <f t="shared" si="1"/>
        <v>8936</v>
      </c>
      <c r="J18" s="51"/>
    </row>
    <row r="19" spans="1:11" s="3" customFormat="1" ht="15.75" customHeight="1">
      <c r="A19" s="80"/>
      <c r="B19" s="80"/>
      <c r="C19" s="80"/>
      <c r="D19" s="30" t="s">
        <v>43</v>
      </c>
      <c r="E19" s="31">
        <v>170</v>
      </c>
      <c r="F19" s="28">
        <v>932</v>
      </c>
      <c r="G19" s="29" t="s">
        <v>41</v>
      </c>
      <c r="H19" s="25">
        <v>8</v>
      </c>
      <c r="I19" s="28">
        <f t="shared" si="1"/>
        <v>7456</v>
      </c>
      <c r="J19" s="51"/>
    </row>
    <row r="20" spans="1:11" s="3" customFormat="1" ht="15.75" customHeight="1">
      <c r="A20" s="80"/>
      <c r="B20" s="80"/>
      <c r="C20" s="88">
        <v>45756</v>
      </c>
      <c r="D20" s="30" t="s">
        <v>40</v>
      </c>
      <c r="E20" s="31">
        <v>184</v>
      </c>
      <c r="F20" s="28">
        <v>1117</v>
      </c>
      <c r="G20" s="29" t="s">
        <v>41</v>
      </c>
      <c r="H20" s="25">
        <v>8</v>
      </c>
      <c r="I20" s="28">
        <f t="shared" si="1"/>
        <v>8936</v>
      </c>
      <c r="J20" s="51"/>
    </row>
    <row r="21" spans="1:11" s="3" customFormat="1" ht="15.75" customHeight="1">
      <c r="A21" s="80"/>
      <c r="B21" s="80"/>
      <c r="C21" s="80"/>
      <c r="D21" s="30" t="s">
        <v>43</v>
      </c>
      <c r="E21" s="31">
        <v>170</v>
      </c>
      <c r="F21" s="28">
        <v>932</v>
      </c>
      <c r="G21" s="29" t="s">
        <v>41</v>
      </c>
      <c r="H21" s="25">
        <v>8</v>
      </c>
      <c r="I21" s="28">
        <f t="shared" si="1"/>
        <v>7456</v>
      </c>
      <c r="J21" s="51"/>
    </row>
    <row r="22" spans="1:11" s="3" customFormat="1" ht="15.75" customHeight="1">
      <c r="A22" s="80"/>
      <c r="B22" s="80"/>
      <c r="C22" s="88">
        <v>45757</v>
      </c>
      <c r="D22" s="30" t="s">
        <v>40</v>
      </c>
      <c r="E22" s="31">
        <v>184</v>
      </c>
      <c r="F22" s="28">
        <v>1117</v>
      </c>
      <c r="G22" s="29" t="s">
        <v>41</v>
      </c>
      <c r="H22" s="25">
        <v>8</v>
      </c>
      <c r="I22" s="28">
        <f>F22*H22</f>
        <v>8936</v>
      </c>
      <c r="J22" s="51"/>
    </row>
    <row r="23" spans="1:11" s="3" customFormat="1" ht="15.75" customHeight="1">
      <c r="A23" s="80"/>
      <c r="B23" s="80"/>
      <c r="C23" s="80"/>
      <c r="D23" s="30" t="s">
        <v>43</v>
      </c>
      <c r="E23" s="31">
        <v>170</v>
      </c>
      <c r="F23" s="28">
        <v>932</v>
      </c>
      <c r="G23" s="29" t="s">
        <v>41</v>
      </c>
      <c r="H23" s="25">
        <v>8</v>
      </c>
      <c r="I23" s="28">
        <f>F23*H23</f>
        <v>7456</v>
      </c>
      <c r="J23" s="51"/>
    </row>
    <row r="24" spans="1:11" s="3" customFormat="1" ht="15.75" customHeight="1">
      <c r="A24" s="81"/>
      <c r="B24" s="94" t="s">
        <v>23</v>
      </c>
      <c r="C24" s="94"/>
      <c r="D24" s="94"/>
      <c r="E24" s="94"/>
      <c r="F24" s="94"/>
      <c r="G24" s="94"/>
      <c r="H24" s="94"/>
      <c r="I24" s="52">
        <f>SUM(I16:I23)</f>
        <v>65568</v>
      </c>
      <c r="J24" s="53"/>
      <c r="K24" s="4"/>
    </row>
    <row r="25" spans="1:11" s="2" customFormat="1" ht="21" customHeight="1">
      <c r="A25" s="80" t="s">
        <v>53</v>
      </c>
      <c r="B25" s="99" t="s">
        <v>54</v>
      </c>
      <c r="C25" s="100"/>
      <c r="D25" s="33" t="s">
        <v>140</v>
      </c>
      <c r="E25" s="34">
        <v>30</v>
      </c>
      <c r="F25" s="35">
        <f>E25*7.4</f>
        <v>222</v>
      </c>
      <c r="G25" s="36" t="s">
        <v>14</v>
      </c>
      <c r="H25" s="36">
        <v>23</v>
      </c>
      <c r="I25" s="54">
        <f t="shared" ref="I25:I33" si="2">F25*H25</f>
        <v>5106</v>
      </c>
      <c r="J25" s="33" t="s">
        <v>56</v>
      </c>
      <c r="K25" s="1"/>
    </row>
    <row r="26" spans="1:11" s="2" customFormat="1" ht="15.75" customHeight="1">
      <c r="A26" s="80"/>
      <c r="B26" s="101"/>
      <c r="C26" s="102"/>
      <c r="D26" s="33" t="s">
        <v>141</v>
      </c>
      <c r="E26" s="34">
        <v>55</v>
      </c>
      <c r="F26" s="35">
        <f t="shared" ref="F26:F33" si="3">E26*7.4</f>
        <v>407</v>
      </c>
      <c r="G26" s="36" t="s">
        <v>14</v>
      </c>
      <c r="H26" s="36">
        <v>23</v>
      </c>
      <c r="I26" s="54">
        <f t="shared" si="2"/>
        <v>9361</v>
      </c>
      <c r="J26" s="33" t="s">
        <v>58</v>
      </c>
      <c r="K26" s="1"/>
    </row>
    <row r="27" spans="1:11" s="2" customFormat="1" ht="15.75" customHeight="1">
      <c r="A27" s="80"/>
      <c r="B27" s="101"/>
      <c r="C27" s="102"/>
      <c r="D27" s="33" t="s">
        <v>142</v>
      </c>
      <c r="E27" s="34">
        <v>30</v>
      </c>
      <c r="F27" s="35">
        <f t="shared" si="3"/>
        <v>222</v>
      </c>
      <c r="G27" s="36" t="s">
        <v>14</v>
      </c>
      <c r="H27" s="36">
        <v>23</v>
      </c>
      <c r="I27" s="54">
        <f t="shared" si="2"/>
        <v>5106</v>
      </c>
      <c r="J27" s="33" t="s">
        <v>60</v>
      </c>
      <c r="K27" s="1"/>
    </row>
    <row r="28" spans="1:11" s="2" customFormat="1" ht="15.75" customHeight="1">
      <c r="A28" s="80"/>
      <c r="B28" s="101"/>
      <c r="C28" s="102"/>
      <c r="D28" s="33" t="s">
        <v>143</v>
      </c>
      <c r="E28" s="34">
        <v>30</v>
      </c>
      <c r="F28" s="35">
        <f t="shared" si="3"/>
        <v>222</v>
      </c>
      <c r="G28" s="36" t="s">
        <v>14</v>
      </c>
      <c r="H28" s="36">
        <v>23</v>
      </c>
      <c r="I28" s="54">
        <f t="shared" si="2"/>
        <v>5106</v>
      </c>
      <c r="J28" s="33" t="s">
        <v>62</v>
      </c>
      <c r="K28" s="1"/>
    </row>
    <row r="29" spans="1:11" s="2" customFormat="1" ht="15.75" customHeight="1">
      <c r="A29" s="80"/>
      <c r="B29" s="101"/>
      <c r="C29" s="102"/>
      <c r="D29" s="33" t="s">
        <v>144</v>
      </c>
      <c r="E29" s="34">
        <v>30</v>
      </c>
      <c r="F29" s="35">
        <f t="shared" si="3"/>
        <v>222</v>
      </c>
      <c r="G29" s="36" t="s">
        <v>14</v>
      </c>
      <c r="H29" s="36">
        <v>23</v>
      </c>
      <c r="I29" s="54">
        <f t="shared" si="2"/>
        <v>5106</v>
      </c>
      <c r="J29" s="33" t="s">
        <v>60</v>
      </c>
      <c r="K29" s="1"/>
    </row>
    <row r="30" spans="1:11" s="2" customFormat="1" ht="15.75" customHeight="1">
      <c r="A30" s="80"/>
      <c r="B30" s="101"/>
      <c r="C30" s="102"/>
      <c r="D30" s="33" t="s">
        <v>145</v>
      </c>
      <c r="E30" s="34">
        <v>30</v>
      </c>
      <c r="F30" s="35">
        <f t="shared" si="3"/>
        <v>222</v>
      </c>
      <c r="G30" s="36" t="s">
        <v>14</v>
      </c>
      <c r="H30" s="36">
        <v>23</v>
      </c>
      <c r="I30" s="54">
        <f t="shared" si="2"/>
        <v>5106</v>
      </c>
      <c r="J30" s="33"/>
      <c r="K30" s="1"/>
    </row>
    <row r="31" spans="1:11" s="2" customFormat="1" ht="15.75" customHeight="1">
      <c r="A31" s="80"/>
      <c r="B31" s="101"/>
      <c r="C31" s="102"/>
      <c r="D31" s="33" t="s">
        <v>146</v>
      </c>
      <c r="E31" s="34">
        <v>55</v>
      </c>
      <c r="F31" s="35">
        <f t="shared" si="3"/>
        <v>407</v>
      </c>
      <c r="G31" s="36" t="s">
        <v>14</v>
      </c>
      <c r="H31" s="36">
        <v>23</v>
      </c>
      <c r="I31" s="54">
        <f t="shared" si="2"/>
        <v>9361</v>
      </c>
      <c r="J31" s="33" t="s">
        <v>67</v>
      </c>
      <c r="K31" s="1"/>
    </row>
    <row r="32" spans="1:11" ht="15.75" customHeight="1">
      <c r="A32" s="80"/>
      <c r="B32" s="101"/>
      <c r="C32" s="102"/>
      <c r="D32" s="33" t="s">
        <v>147</v>
      </c>
      <c r="E32" s="34">
        <v>30</v>
      </c>
      <c r="F32" s="35">
        <f t="shared" si="3"/>
        <v>222</v>
      </c>
      <c r="G32" s="36" t="s">
        <v>14</v>
      </c>
      <c r="H32" s="36">
        <v>23</v>
      </c>
      <c r="I32" s="54">
        <f t="shared" si="2"/>
        <v>5106</v>
      </c>
      <c r="J32" s="33" t="s">
        <v>69</v>
      </c>
    </row>
    <row r="33" spans="1:10" s="4" customFormat="1" ht="15.75" customHeight="1">
      <c r="A33" s="80"/>
      <c r="B33" s="101"/>
      <c r="C33" s="102"/>
      <c r="D33" s="33" t="s">
        <v>148</v>
      </c>
      <c r="E33" s="34">
        <v>30</v>
      </c>
      <c r="F33" s="35">
        <f t="shared" si="3"/>
        <v>222</v>
      </c>
      <c r="G33" s="36" t="s">
        <v>14</v>
      </c>
      <c r="H33" s="36">
        <v>23</v>
      </c>
      <c r="I33" s="54">
        <f t="shared" si="2"/>
        <v>5106</v>
      </c>
      <c r="J33" s="33"/>
    </row>
    <row r="34" spans="1:10" s="4" customFormat="1" ht="15.75" customHeight="1">
      <c r="A34" s="81"/>
      <c r="B34" s="94" t="s">
        <v>23</v>
      </c>
      <c r="C34" s="94"/>
      <c r="D34" s="94"/>
      <c r="E34" s="94"/>
      <c r="F34" s="94"/>
      <c r="G34" s="94"/>
      <c r="H34" s="94"/>
      <c r="I34" s="48">
        <f>SUM(I25:I33)</f>
        <v>54464</v>
      </c>
      <c r="J34" s="53"/>
    </row>
    <row r="35" spans="1:10" ht="27.75" customHeight="1">
      <c r="A35" s="82" t="s">
        <v>20</v>
      </c>
      <c r="B35" s="37" t="s">
        <v>75</v>
      </c>
      <c r="C35" s="37" t="s">
        <v>76</v>
      </c>
      <c r="D35" s="33" t="s">
        <v>127</v>
      </c>
      <c r="E35" s="38">
        <v>3000</v>
      </c>
      <c r="F35" s="39">
        <f>E35*7.4</f>
        <v>22200</v>
      </c>
      <c r="G35" s="36" t="s">
        <v>77</v>
      </c>
      <c r="H35" s="36">
        <v>1</v>
      </c>
      <c r="I35" s="54">
        <f>F35*H35</f>
        <v>22200</v>
      </c>
      <c r="J35" s="33" t="s">
        <v>153</v>
      </c>
    </row>
    <row r="36" spans="1:10" s="5" customFormat="1" ht="15.75" customHeight="1">
      <c r="A36" s="83"/>
      <c r="B36" s="94" t="s">
        <v>23</v>
      </c>
      <c r="C36" s="94"/>
      <c r="D36" s="94"/>
      <c r="E36" s="94"/>
      <c r="F36" s="94"/>
      <c r="G36" s="94"/>
      <c r="H36" s="94"/>
      <c r="I36" s="48">
        <f>SUM(I35:I35)</f>
        <v>22200</v>
      </c>
      <c r="J36" s="53"/>
    </row>
    <row r="37" spans="1:10" ht="30.75" customHeight="1">
      <c r="A37" s="84" t="s">
        <v>157</v>
      </c>
      <c r="B37" s="36" t="s">
        <v>80</v>
      </c>
      <c r="C37" s="36" t="s">
        <v>81</v>
      </c>
      <c r="D37" s="33" t="s">
        <v>82</v>
      </c>
      <c r="E37" s="38">
        <v>400</v>
      </c>
      <c r="F37" s="39">
        <f>E37*7.4</f>
        <v>2960</v>
      </c>
      <c r="G37" s="36" t="s">
        <v>14</v>
      </c>
      <c r="H37" s="36">
        <v>5</v>
      </c>
      <c r="I37" s="54">
        <f>F37*H37</f>
        <v>14800</v>
      </c>
      <c r="J37" s="33" t="s">
        <v>154</v>
      </c>
    </row>
    <row r="38" spans="1:10" ht="30.75" customHeight="1">
      <c r="A38" s="85"/>
      <c r="B38" s="36" t="s">
        <v>84</v>
      </c>
      <c r="C38" s="36" t="s">
        <v>81</v>
      </c>
      <c r="D38" s="33" t="s">
        <v>85</v>
      </c>
      <c r="E38" s="38">
        <v>100</v>
      </c>
      <c r="F38" s="39">
        <f>E38*7.4</f>
        <v>740</v>
      </c>
      <c r="G38" s="36" t="s">
        <v>14</v>
      </c>
      <c r="H38" s="36">
        <v>5</v>
      </c>
      <c r="I38" s="54">
        <f>F38*H38</f>
        <v>3700</v>
      </c>
      <c r="J38" s="33" t="s">
        <v>155</v>
      </c>
    </row>
    <row r="39" spans="1:10" s="4" customFormat="1" ht="15.75" customHeight="1">
      <c r="A39" s="86"/>
      <c r="B39" s="94" t="s">
        <v>23</v>
      </c>
      <c r="C39" s="94"/>
      <c r="D39" s="94"/>
      <c r="E39" s="94"/>
      <c r="F39" s="94"/>
      <c r="G39" s="94"/>
      <c r="H39" s="94"/>
      <c r="I39" s="48">
        <f>SUM(I37:I38)</f>
        <v>18500</v>
      </c>
      <c r="J39" s="55"/>
    </row>
    <row r="40" spans="1:10" ht="15.75" customHeight="1">
      <c r="A40" s="87" t="s">
        <v>87</v>
      </c>
      <c r="B40" s="36" t="s">
        <v>88</v>
      </c>
      <c r="C40" s="93" t="s">
        <v>89</v>
      </c>
      <c r="D40" s="93"/>
      <c r="E40" s="38"/>
      <c r="F40" s="39">
        <v>9000</v>
      </c>
      <c r="G40" s="36" t="s">
        <v>14</v>
      </c>
      <c r="H40" s="36">
        <v>1</v>
      </c>
      <c r="I40" s="54">
        <f>F40*H40</f>
        <v>9000</v>
      </c>
      <c r="J40" s="33" t="s">
        <v>130</v>
      </c>
    </row>
    <row r="41" spans="1:10" ht="15.75" customHeight="1">
      <c r="A41" s="80"/>
      <c r="B41" s="36" t="s">
        <v>91</v>
      </c>
      <c r="C41" s="93" t="s">
        <v>11</v>
      </c>
      <c r="D41" s="93"/>
      <c r="E41" s="38">
        <v>932</v>
      </c>
      <c r="F41" s="39">
        <f>E41*7.4</f>
        <v>6896.8</v>
      </c>
      <c r="G41" s="36" t="s">
        <v>14</v>
      </c>
      <c r="H41" s="36">
        <v>1</v>
      </c>
      <c r="I41" s="54">
        <f>F41*H41</f>
        <v>6896.8</v>
      </c>
      <c r="J41" s="56" t="s">
        <v>131</v>
      </c>
    </row>
    <row r="42" spans="1:10" s="4" customFormat="1" ht="15.75" customHeight="1">
      <c r="A42" s="81"/>
      <c r="B42" s="94" t="s">
        <v>23</v>
      </c>
      <c r="C42" s="94"/>
      <c r="D42" s="94"/>
      <c r="E42" s="94"/>
      <c r="F42" s="94"/>
      <c r="G42" s="94"/>
      <c r="H42" s="94"/>
      <c r="I42" s="48">
        <f>SUM(I40:I41)</f>
        <v>15896.8</v>
      </c>
      <c r="J42" s="49"/>
    </row>
    <row r="43" spans="1:10" ht="17.25" customHeight="1">
      <c r="A43" s="80" t="s">
        <v>159</v>
      </c>
      <c r="B43" s="36" t="s">
        <v>93</v>
      </c>
      <c r="C43" s="95" t="s">
        <v>94</v>
      </c>
      <c r="D43" s="96"/>
      <c r="E43" s="38"/>
      <c r="F43" s="39">
        <v>55</v>
      </c>
      <c r="G43" s="36" t="s">
        <v>14</v>
      </c>
      <c r="H43" s="36">
        <v>23</v>
      </c>
      <c r="I43" s="54">
        <f t="shared" ref="I43:I56" si="4">F43*H43</f>
        <v>1265</v>
      </c>
      <c r="J43" s="56"/>
    </row>
    <row r="44" spans="1:10" ht="39" customHeight="1">
      <c r="A44" s="80"/>
      <c r="B44" s="36" t="s">
        <v>95</v>
      </c>
      <c r="C44" s="95" t="s">
        <v>132</v>
      </c>
      <c r="D44" s="96"/>
      <c r="E44" s="40">
        <v>1500</v>
      </c>
      <c r="F44" s="39">
        <f>E44*7.4</f>
        <v>11100</v>
      </c>
      <c r="G44" s="36" t="s">
        <v>126</v>
      </c>
      <c r="H44" s="36">
        <v>1</v>
      </c>
      <c r="I44" s="54">
        <f t="shared" si="4"/>
        <v>11100</v>
      </c>
      <c r="J44" s="56" t="s">
        <v>125</v>
      </c>
    </row>
    <row r="45" spans="1:10" s="4" customFormat="1" ht="15.75" customHeight="1">
      <c r="A45" s="80"/>
      <c r="B45" s="80" t="s">
        <v>97</v>
      </c>
      <c r="C45" s="89" t="s">
        <v>98</v>
      </c>
      <c r="D45" s="90"/>
      <c r="E45" s="40">
        <v>17</v>
      </c>
      <c r="F45" s="28">
        <f>E45*7.4</f>
        <v>125.80000000000001</v>
      </c>
      <c r="G45" s="29" t="s">
        <v>99</v>
      </c>
      <c r="H45" s="36">
        <v>23</v>
      </c>
      <c r="I45" s="54">
        <f t="shared" si="4"/>
        <v>2893.4</v>
      </c>
      <c r="J45" s="57"/>
    </row>
    <row r="46" spans="1:10" s="4" customFormat="1">
      <c r="A46" s="80"/>
      <c r="B46" s="80"/>
      <c r="C46" s="41"/>
      <c r="D46" s="42" t="s">
        <v>100</v>
      </c>
      <c r="E46" s="40">
        <v>5</v>
      </c>
      <c r="F46" s="28">
        <f t="shared" ref="F46:F55" si="5">E46*7.4</f>
        <v>37</v>
      </c>
      <c r="G46" s="29" t="s">
        <v>99</v>
      </c>
      <c r="H46" s="36">
        <v>23</v>
      </c>
      <c r="I46" s="54">
        <f t="shared" si="4"/>
        <v>851</v>
      </c>
      <c r="J46" s="57"/>
    </row>
    <row r="47" spans="1:10">
      <c r="A47" s="80"/>
      <c r="B47" s="80"/>
      <c r="C47" s="41"/>
      <c r="D47" s="42" t="s">
        <v>101</v>
      </c>
      <c r="E47" s="40">
        <v>60</v>
      </c>
      <c r="F47" s="28">
        <f t="shared" si="5"/>
        <v>444</v>
      </c>
      <c r="G47" s="29" t="s">
        <v>99</v>
      </c>
      <c r="H47" s="36">
        <v>23</v>
      </c>
      <c r="I47" s="54">
        <f t="shared" si="4"/>
        <v>10212</v>
      </c>
      <c r="J47" s="56"/>
    </row>
    <row r="48" spans="1:10">
      <c r="A48" s="80"/>
      <c r="B48" s="80"/>
      <c r="C48" s="41"/>
      <c r="D48" s="42" t="s">
        <v>102</v>
      </c>
      <c r="E48" s="40">
        <v>60</v>
      </c>
      <c r="F48" s="28">
        <f t="shared" si="5"/>
        <v>444</v>
      </c>
      <c r="G48" s="29" t="s">
        <v>99</v>
      </c>
      <c r="H48" s="36">
        <v>23</v>
      </c>
      <c r="I48" s="54">
        <f t="shared" si="4"/>
        <v>10212</v>
      </c>
      <c r="J48" s="56"/>
    </row>
    <row r="49" spans="1:10">
      <c r="A49" s="80"/>
      <c r="B49" s="80"/>
      <c r="C49" s="41"/>
      <c r="D49" s="42" t="s">
        <v>103</v>
      </c>
      <c r="E49" s="40">
        <v>30</v>
      </c>
      <c r="F49" s="28">
        <f t="shared" si="5"/>
        <v>222</v>
      </c>
      <c r="G49" s="29" t="s">
        <v>99</v>
      </c>
      <c r="H49" s="36">
        <v>1</v>
      </c>
      <c r="I49" s="54">
        <f t="shared" si="4"/>
        <v>222</v>
      </c>
      <c r="J49" s="56"/>
    </row>
    <row r="50" spans="1:10">
      <c r="A50" s="80"/>
      <c r="B50" s="80"/>
      <c r="C50" s="41"/>
      <c r="D50" s="42" t="s">
        <v>104</v>
      </c>
      <c r="E50" s="40">
        <v>18</v>
      </c>
      <c r="F50" s="28">
        <f t="shared" si="5"/>
        <v>133.20000000000002</v>
      </c>
      <c r="G50" s="29" t="s">
        <v>99</v>
      </c>
      <c r="H50" s="36">
        <v>23</v>
      </c>
      <c r="I50" s="54">
        <f t="shared" si="4"/>
        <v>3063.6000000000004</v>
      </c>
      <c r="J50" s="56"/>
    </row>
    <row r="51" spans="1:10">
      <c r="A51" s="80"/>
      <c r="B51" s="80"/>
      <c r="C51" s="41"/>
      <c r="D51" s="42" t="s">
        <v>106</v>
      </c>
      <c r="E51" s="40">
        <v>20</v>
      </c>
      <c r="F51" s="28">
        <f t="shared" si="5"/>
        <v>148</v>
      </c>
      <c r="G51" s="29" t="s">
        <v>99</v>
      </c>
      <c r="H51" s="36">
        <v>23</v>
      </c>
      <c r="I51" s="54">
        <f t="shared" si="4"/>
        <v>3404</v>
      </c>
      <c r="J51" s="56"/>
    </row>
    <row r="52" spans="1:10">
      <c r="A52" s="80"/>
      <c r="B52" s="80"/>
      <c r="C52" s="41"/>
      <c r="D52" s="42" t="s">
        <v>107</v>
      </c>
      <c r="E52" s="40">
        <v>16</v>
      </c>
      <c r="F52" s="28">
        <f t="shared" si="5"/>
        <v>118.4</v>
      </c>
      <c r="G52" s="29" t="s">
        <v>99</v>
      </c>
      <c r="H52" s="36">
        <v>23</v>
      </c>
      <c r="I52" s="54">
        <f t="shared" si="4"/>
        <v>2723.2000000000003</v>
      </c>
      <c r="J52" s="56"/>
    </row>
    <row r="53" spans="1:10">
      <c r="A53" s="80"/>
      <c r="B53" s="80"/>
      <c r="C53" s="41"/>
      <c r="D53" s="42" t="s">
        <v>108</v>
      </c>
      <c r="E53" s="40">
        <v>70</v>
      </c>
      <c r="F53" s="28">
        <f t="shared" si="5"/>
        <v>518</v>
      </c>
      <c r="G53" s="29" t="s">
        <v>99</v>
      </c>
      <c r="H53" s="36">
        <v>23</v>
      </c>
      <c r="I53" s="54">
        <f t="shared" si="4"/>
        <v>11914</v>
      </c>
      <c r="J53" s="56"/>
    </row>
    <row r="54" spans="1:10">
      <c r="A54" s="80"/>
      <c r="B54" s="80"/>
      <c r="C54" s="41"/>
      <c r="D54" s="42" t="s">
        <v>109</v>
      </c>
      <c r="E54" s="40">
        <v>71</v>
      </c>
      <c r="F54" s="28">
        <f t="shared" si="5"/>
        <v>525.4</v>
      </c>
      <c r="G54" s="29" t="s">
        <v>99</v>
      </c>
      <c r="H54" s="36">
        <v>23</v>
      </c>
      <c r="I54" s="54">
        <f t="shared" si="4"/>
        <v>12084.199999999999</v>
      </c>
      <c r="J54" s="56" t="s">
        <v>110</v>
      </c>
    </row>
    <row r="55" spans="1:10">
      <c r="A55" s="80"/>
      <c r="B55" s="80"/>
      <c r="C55" s="41"/>
      <c r="D55" s="42" t="s">
        <v>151</v>
      </c>
      <c r="E55" s="40">
        <v>60</v>
      </c>
      <c r="F55" s="28">
        <f t="shared" si="5"/>
        <v>444</v>
      </c>
      <c r="G55" s="29" t="s">
        <v>99</v>
      </c>
      <c r="H55" s="36">
        <v>23</v>
      </c>
      <c r="I55" s="54">
        <f t="shared" si="4"/>
        <v>10212</v>
      </c>
      <c r="J55" s="56"/>
    </row>
    <row r="56" spans="1:10" ht="15.65" customHeight="1">
      <c r="A56" s="80"/>
      <c r="B56" s="80"/>
      <c r="C56" s="91" t="s">
        <v>112</v>
      </c>
      <c r="D56" s="92"/>
      <c r="E56" s="59"/>
      <c r="F56" s="54">
        <v>0</v>
      </c>
      <c r="G56" s="58" t="s">
        <v>113</v>
      </c>
      <c r="H56" s="58">
        <v>1</v>
      </c>
      <c r="I56" s="54">
        <f t="shared" si="4"/>
        <v>0</v>
      </c>
      <c r="J56" s="66" t="s">
        <v>133</v>
      </c>
    </row>
    <row r="57" spans="1:10">
      <c r="A57" s="80"/>
      <c r="B57" s="80"/>
      <c r="C57" s="89" t="s">
        <v>115</v>
      </c>
      <c r="D57" s="90"/>
      <c r="E57" s="59"/>
      <c r="F57" s="54">
        <v>60</v>
      </c>
      <c r="G57" s="58" t="s">
        <v>111</v>
      </c>
      <c r="H57" s="58">
        <v>23</v>
      </c>
      <c r="I57" s="54">
        <v>0</v>
      </c>
      <c r="J57" s="66" t="s">
        <v>134</v>
      </c>
    </row>
    <row r="58" spans="1:10" s="4" customFormat="1">
      <c r="A58" s="81"/>
      <c r="B58" s="75" t="s">
        <v>23</v>
      </c>
      <c r="C58" s="75"/>
      <c r="D58" s="75"/>
      <c r="E58" s="75"/>
      <c r="F58" s="75"/>
      <c r="G58" s="75"/>
      <c r="H58" s="75"/>
      <c r="I58" s="67">
        <f>SUM(I43:I57)</f>
        <v>80156.399999999994</v>
      </c>
      <c r="J58" s="68"/>
    </row>
    <row r="59" spans="1:10">
      <c r="A59" s="76" t="s">
        <v>117</v>
      </c>
      <c r="B59" s="77"/>
      <c r="C59" s="77"/>
      <c r="D59" s="77"/>
      <c r="E59" s="77"/>
      <c r="F59" s="77"/>
      <c r="G59" s="77"/>
      <c r="H59" s="78"/>
      <c r="I59" s="64">
        <f>I12+I15+I24+I34+I36+I39+I42+I58</f>
        <v>664481.20000000007</v>
      </c>
      <c r="J59" s="69"/>
    </row>
    <row r="60" spans="1:10">
      <c r="A60" s="60" t="s">
        <v>118</v>
      </c>
      <c r="B60" s="79" t="s">
        <v>119</v>
      </c>
      <c r="C60" s="79"/>
      <c r="D60" s="79"/>
      <c r="E60" s="79"/>
      <c r="F60" s="79"/>
      <c r="G60" s="79"/>
      <c r="H60" s="79"/>
      <c r="I60" s="70">
        <f>I59*0.1</f>
        <v>66448.12000000001</v>
      </c>
      <c r="J60" s="71"/>
    </row>
    <row r="61" spans="1:10">
      <c r="A61" s="60" t="s">
        <v>120</v>
      </c>
      <c r="B61" s="79" t="s">
        <v>121</v>
      </c>
      <c r="C61" s="79"/>
      <c r="D61" s="79"/>
      <c r="E61" s="79"/>
      <c r="F61" s="79"/>
      <c r="G61" s="79"/>
      <c r="H61" s="79"/>
      <c r="I61" s="70">
        <f>SUM(I59:I60)*0.06</f>
        <v>43855.7592</v>
      </c>
      <c r="J61" s="72"/>
    </row>
    <row r="62" spans="1:10">
      <c r="A62" s="61"/>
      <c r="B62" s="61"/>
      <c r="C62" s="61"/>
      <c r="D62" s="62"/>
      <c r="E62" s="63"/>
      <c r="F62" s="64"/>
      <c r="G62" s="65"/>
      <c r="H62" s="61" t="s">
        <v>122</v>
      </c>
      <c r="I62" s="64">
        <f>I60+I59+I61</f>
        <v>774785.07920000004</v>
      </c>
      <c r="J62" s="73"/>
    </row>
    <row r="63" spans="1:10">
      <c r="A63" s="61"/>
      <c r="B63" s="61"/>
      <c r="C63" s="61"/>
      <c r="D63" s="62"/>
      <c r="E63" s="63"/>
      <c r="F63" s="64"/>
      <c r="G63" s="65"/>
      <c r="H63" s="61" t="s">
        <v>123</v>
      </c>
      <c r="I63" s="64">
        <f>(I59+I60)/23</f>
        <v>31779.535652173916</v>
      </c>
      <c r="J63" s="73"/>
    </row>
  </sheetData>
  <mergeCells count="41">
    <mergeCell ref="A59:H59"/>
    <mergeCell ref="B60:H60"/>
    <mergeCell ref="B61:H61"/>
    <mergeCell ref="A40:A42"/>
    <mergeCell ref="C40:D40"/>
    <mergeCell ref="C41:D41"/>
    <mergeCell ref="B42:H42"/>
    <mergeCell ref="A43:A58"/>
    <mergeCell ref="C43:D43"/>
    <mergeCell ref="C44:D44"/>
    <mergeCell ref="B45:B57"/>
    <mergeCell ref="C45:D45"/>
    <mergeCell ref="C56:D56"/>
    <mergeCell ref="C57:D57"/>
    <mergeCell ref="B58:H58"/>
    <mergeCell ref="A37:A39"/>
    <mergeCell ref="B39:H39"/>
    <mergeCell ref="A16:A24"/>
    <mergeCell ref="B16:B23"/>
    <mergeCell ref="C16:C17"/>
    <mergeCell ref="C18:C19"/>
    <mergeCell ref="C20:C21"/>
    <mergeCell ref="C22:C23"/>
    <mergeCell ref="B24:H24"/>
    <mergeCell ref="A25:A34"/>
    <mergeCell ref="B25:C33"/>
    <mergeCell ref="B34:H34"/>
    <mergeCell ref="A35:A36"/>
    <mergeCell ref="B36:H36"/>
    <mergeCell ref="B13:C13"/>
    <mergeCell ref="B14:C14"/>
    <mergeCell ref="B15:H15"/>
    <mergeCell ref="A1:J1"/>
    <mergeCell ref="A2:J2"/>
    <mergeCell ref="B8:D8"/>
    <mergeCell ref="A9:A12"/>
    <mergeCell ref="B9:C9"/>
    <mergeCell ref="B10:C10"/>
    <mergeCell ref="B11:C11"/>
    <mergeCell ref="B12:H12"/>
    <mergeCell ref="A13:A15"/>
  </mergeCells>
  <phoneticPr fontId="16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五星</vt:lpstr>
      <vt:lpstr>四星</vt:lpstr>
      <vt:lpstr>五星双人间</vt:lpstr>
      <vt:lpstr>四星双人间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lihanbin581127@outlook.com</cp:lastModifiedBy>
  <cp:lastPrinted>2015-11-04T06:17:00Z</cp:lastPrinted>
  <dcterms:created xsi:type="dcterms:W3CDTF">2006-09-13T11:21:00Z</dcterms:created>
  <dcterms:modified xsi:type="dcterms:W3CDTF">2025-02-10T10:09:11Z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85F2EAE04CB540AD861E65A2EE67D9D4_12</vt:lpwstr>
  </property>
  <property fmtid="{D5CDD505-2E9C-101B-9397-08002B2CF9AE}" pid="3" name="KSOProductBuildVer">
    <vt:lpwstr>2052-12.1.0.19302</vt:lpwstr>
  </property>
</Properties>
</file>