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总体报价" sheetId="1" r:id="rId1"/>
    <sheet name="搭建制作" sheetId="2" r:id="rId2"/>
  </sheets>
  <calcPr calcId="144525"/>
</workbook>
</file>

<file path=xl/sharedStrings.xml><?xml version="1.0" encoding="utf-8"?>
<sst xmlns="http://schemas.openxmlformats.org/spreadsheetml/2006/main" count="406" uniqueCount="262">
  <si>
    <t>供应商名称:</t>
  </si>
  <si>
    <t>康辉集团北京国际会议展览有限公司</t>
  </si>
  <si>
    <t>项目名称</t>
  </si>
  <si>
    <t>2019年上汽通用延保论坛</t>
  </si>
  <si>
    <t>时间：</t>
  </si>
  <si>
    <t>2019年6月13日</t>
  </si>
  <si>
    <t>地点</t>
  </si>
  <si>
    <t>上海</t>
  </si>
  <si>
    <t>酒店：</t>
  </si>
  <si>
    <t>上海星河湾酒店</t>
  </si>
  <si>
    <t>闵行区 都会路3799号</t>
  </si>
  <si>
    <t>人数:</t>
  </si>
  <si>
    <t>250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</si>
  <si>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</si>
  <si>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</si>
  <si>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</si>
  <si>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</si>
  <si>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</si>
  <si>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</si>
  <si>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</si>
  <si>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</si>
  <si>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</si>
  <si>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用餐</t>
  </si>
  <si>
    <t>6月12日 晚餐</t>
  </si>
  <si>
    <t>人</t>
  </si>
  <si>
    <t>次</t>
  </si>
  <si>
    <t>商务套餐，攒按150人估算，以实际发生为准</t>
  </si>
  <si>
    <t>6月13日 午餐</t>
  </si>
  <si>
    <t>以实际结算为准</t>
  </si>
  <si>
    <t>6月13日 晚宴</t>
  </si>
  <si>
    <t>桌</t>
  </si>
  <si>
    <t>10人/桌</t>
  </si>
  <si>
    <t>6月13日 上午茶歇</t>
  </si>
  <si>
    <t>酒水</t>
  </si>
  <si>
    <t>2瓶1L以上饮料（可乐雪碧），以实际结算为准</t>
  </si>
  <si>
    <t>用餐费用合计</t>
  </si>
  <si>
    <t>住宿费用</t>
  </si>
  <si>
    <t>大床房/标准间</t>
  </si>
  <si>
    <t>间</t>
  </si>
  <si>
    <t>晚</t>
  </si>
  <si>
    <t>含早</t>
  </si>
  <si>
    <t>住宿费用合计</t>
  </si>
  <si>
    <t>会议室</t>
  </si>
  <si>
    <t>12日 50人 小会场</t>
  </si>
  <si>
    <t>天</t>
  </si>
  <si>
    <t>场</t>
  </si>
  <si>
    <t>使用4小时，课桌式，含投影</t>
  </si>
  <si>
    <t>13日 上午会议+下午活动+晚宴</t>
  </si>
  <si>
    <t>大宴会厅东厅800平米55000元。优惠5000元</t>
  </si>
  <si>
    <t>提前一天下午6点进场搭建</t>
  </si>
  <si>
    <t>LED</t>
  </si>
  <si>
    <t>平米</t>
  </si>
  <si>
    <t>不使用酒店LED</t>
  </si>
  <si>
    <t>会议费用合计</t>
  </si>
  <si>
    <t>其他费用</t>
  </si>
  <si>
    <t>全员会议各节点短信通知</t>
  </si>
  <si>
    <t>A4横板 纸夹</t>
  </si>
  <si>
    <t>个</t>
  </si>
  <si>
    <t>马克笔（黑色）</t>
  </si>
  <si>
    <t>只</t>
  </si>
  <si>
    <t>黑白打印机</t>
  </si>
  <si>
    <t>含现有打印机内耗材及一套全新耗材（硒鼓）</t>
  </si>
  <si>
    <t>短信费用合计</t>
  </si>
  <si>
    <t>搭建</t>
  </si>
  <si>
    <t>影像及多媒体需求</t>
  </si>
  <si>
    <t>详情见  sheet“搭建制作”</t>
  </si>
  <si>
    <t>音频需求</t>
  </si>
  <si>
    <t>照明&amp;结构需求</t>
  </si>
  <si>
    <t>搭建需求</t>
  </si>
  <si>
    <t>运营部分</t>
  </si>
  <si>
    <t>搭建费用合计</t>
  </si>
  <si>
    <t>已做部分减免，此为优惠后价格</t>
  </si>
  <si>
    <t>当地接待</t>
  </si>
  <si>
    <t>备用金</t>
  </si>
  <si>
    <t>临时采购，现场突发使用，按实际发生为准</t>
  </si>
  <si>
    <t>13日VIP备车</t>
  </si>
  <si>
    <t>辆</t>
  </si>
  <si>
    <t>8小时，100公里</t>
  </si>
  <si>
    <t>VIP接送机（虹桥）</t>
  </si>
  <si>
    <t>GL8商务车，暂按3车预估，以实际使用为准</t>
  </si>
  <si>
    <t>送机（虹桥）</t>
  </si>
  <si>
    <t>45座大巴车，早7:00--12:00，每小时一班</t>
  </si>
  <si>
    <t>送机备车</t>
  </si>
  <si>
    <t>45座大巴车，上午备车，人员过多时调用</t>
  </si>
  <si>
    <t>接机人员</t>
  </si>
  <si>
    <t>vip接机由司机负责</t>
  </si>
  <si>
    <t>礼仪</t>
  </si>
  <si>
    <t>晚宴跟随领导颁奖</t>
  </si>
  <si>
    <t>当地接待费用合计</t>
  </si>
  <si>
    <t>执行人员费用</t>
  </si>
  <si>
    <t>执行人员交通费action agent transport expense</t>
  </si>
  <si>
    <t>10日工作人员抵达，14日送机结束后离开
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</si>
  <si>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</si>
  <si>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</si>
  <si>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</si>
  <si>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执行人员费用合计</t>
  </si>
  <si>
    <t>服务费10%</t>
  </si>
  <si>
    <t>净价合计（不含增值税6%）</t>
  </si>
  <si>
    <t>项目名称：</t>
  </si>
  <si>
    <t>2019年延保高峰论坛</t>
  </si>
  <si>
    <t>项目地点：</t>
  </si>
  <si>
    <t>上海市闵行区星河湾酒店</t>
  </si>
  <si>
    <t>会议时间：</t>
  </si>
  <si>
    <t>2019.6.13</t>
  </si>
  <si>
    <t>前期安排：</t>
  </si>
  <si>
    <t>2019.6.12 18:00进场</t>
  </si>
  <si>
    <t>撤场时间：</t>
  </si>
  <si>
    <t>需求</t>
  </si>
  <si>
    <t>型号/内容</t>
  </si>
  <si>
    <t>场/天</t>
  </si>
  <si>
    <t>合计</t>
  </si>
  <si>
    <t>备注</t>
  </si>
  <si>
    <t>小计:</t>
  </si>
  <si>
    <r>
      <rPr>
        <sz val="10"/>
        <rFont val="宋体"/>
        <charset val="134"/>
        <scheme val="minor"/>
      </rPr>
      <t>L</t>
    </r>
    <r>
      <rPr>
        <sz val="10"/>
        <rFont val="宋体"/>
        <charset val="134"/>
        <scheme val="minor"/>
      </rPr>
      <t>ED大屏幕</t>
    </r>
  </si>
  <si>
    <t>8*4.5m*1组 平面屏</t>
  </si>
  <si>
    <t>如搭建弧面屏需81平米，450元/平米</t>
  </si>
  <si>
    <t>LED处理器</t>
  </si>
  <si>
    <t>MPST VP-560</t>
  </si>
  <si>
    <t>套</t>
  </si>
  <si>
    <t>侧背板</t>
  </si>
  <si>
    <t>4*4*2组 木结构裱写真画面</t>
  </si>
  <si>
    <t>LED底座包边</t>
  </si>
  <si>
    <t>WATCHOUT系统</t>
  </si>
  <si>
    <t>WATCHOUT License Key</t>
  </si>
  <si>
    <t>WATCHOUT Production/Display Tower</t>
  </si>
  <si>
    <t>台</t>
  </si>
  <si>
    <t>WATCHOUT Programming</t>
  </si>
  <si>
    <t>监视器</t>
  </si>
  <si>
    <t>19' LCD</t>
  </si>
  <si>
    <t>光缆</t>
  </si>
  <si>
    <t>KORNING LC-LC(多模、双工、100m)</t>
  </si>
  <si>
    <t>播放电脑</t>
  </si>
  <si>
    <t>Mac Book with PVP</t>
  </si>
  <si>
    <t>翻页器</t>
  </si>
  <si>
    <t>DSN perfect cuelight</t>
  </si>
  <si>
    <t>50米不掉线，如选用普通的，免费</t>
  </si>
  <si>
    <t>摄像</t>
  </si>
  <si>
    <t>固定机位</t>
  </si>
  <si>
    <t>10m摇臂</t>
  </si>
  <si>
    <t>导播台</t>
  </si>
  <si>
    <t>提词器</t>
  </si>
  <si>
    <t>50寸等离子提词器</t>
  </si>
  <si>
    <t>处理器</t>
  </si>
  <si>
    <t>提词器处理器</t>
  </si>
  <si>
    <t>视频剪辑</t>
  </si>
  <si>
    <t>视频精剪</t>
  </si>
  <si>
    <t>项</t>
  </si>
  <si>
    <t>合影台架子</t>
  </si>
  <si>
    <t>22m*5层</t>
  </si>
  <si>
    <t>小计：</t>
  </si>
  <si>
    <t>两侧主扩音箱</t>
  </si>
  <si>
    <t>RSH Audio v8 双10：3全频+1超低×2组</t>
  </si>
  <si>
    <t>返送音箱</t>
  </si>
  <si>
    <t>RSH Audio双8</t>
  </si>
  <si>
    <t>功率放大器</t>
  </si>
  <si>
    <t>RSH Audio</t>
  </si>
  <si>
    <t>数字调音台</t>
  </si>
  <si>
    <t>GLD 112</t>
  </si>
  <si>
    <t>手持无线话筒</t>
  </si>
  <si>
    <t>SHURE ULXD+ BETA58</t>
  </si>
  <si>
    <t>支</t>
  </si>
  <si>
    <t>头戴无线话筒</t>
  </si>
  <si>
    <t>SHURE ULXD+ BETA53</t>
  </si>
  <si>
    <t>话筒立架</t>
  </si>
  <si>
    <t>SoundKiing</t>
  </si>
  <si>
    <t>均衡器</t>
  </si>
  <si>
    <t>DBX 1231（31 Band EQ）</t>
  </si>
  <si>
    <t>压限器</t>
  </si>
  <si>
    <t>DBX 266 COMPROSSOR</t>
  </si>
  <si>
    <t>音频处理器</t>
  </si>
  <si>
    <t>XTA/DBX</t>
  </si>
  <si>
    <t>笔记本音源</t>
  </si>
  <si>
    <t>IBM T410</t>
  </si>
  <si>
    <t>指向性天线</t>
  </si>
  <si>
    <t>SHURE UA870WB</t>
  </si>
  <si>
    <t>电源柜</t>
  </si>
  <si>
    <t>RGB(三项125A)</t>
  </si>
  <si>
    <t>线材辅料</t>
  </si>
  <si>
    <t>其他周边系统配套</t>
  </si>
  <si>
    <t>批</t>
  </si>
  <si>
    <t>面光灯具</t>
  </si>
  <si>
    <t>COB</t>
  </si>
  <si>
    <t>逆光灯具</t>
  </si>
  <si>
    <t>LED摇头灯</t>
  </si>
  <si>
    <t>效果灯具</t>
  </si>
  <si>
    <t>Beam 330</t>
  </si>
  <si>
    <t>Spot 1500</t>
  </si>
  <si>
    <t>追光 2500</t>
  </si>
  <si>
    <t>数字调光台及信号系统</t>
  </si>
  <si>
    <t>MA2 Grant主控</t>
  </si>
  <si>
    <t>MA2热备份</t>
  </si>
  <si>
    <t>网络扩展器NPU</t>
  </si>
  <si>
    <t>光纤千兆交换机</t>
  </si>
  <si>
    <t>光纤传输系统(多模，双工，1000MB)</t>
  </si>
  <si>
    <t>信号放大器DMX-512</t>
  </si>
  <si>
    <t>电缆</t>
  </si>
  <si>
    <t>50平方</t>
  </si>
  <si>
    <t>32CH Power Cabinet</t>
  </si>
  <si>
    <t>Truss架结构</t>
  </si>
  <si>
    <t>600×400mm横梁（重型）</t>
  </si>
  <si>
    <t>m</t>
  </si>
  <si>
    <t>400×400mm立柱（重型）</t>
  </si>
  <si>
    <t>600×600mm方套（重型）</t>
  </si>
  <si>
    <t>底座铁板、配重、斜撑等</t>
  </si>
  <si>
    <t>升降马达及配套设备</t>
  </si>
  <si>
    <t>1t电葫芦+顶滑轮+吊带</t>
  </si>
  <si>
    <t>12CH电葫芦控制器</t>
  </si>
  <si>
    <t>线缆及耗材</t>
  </si>
  <si>
    <t>签到背景板</t>
  </si>
  <si>
    <t>绗架3*6*1组</t>
  </si>
  <si>
    <t>含包边</t>
  </si>
  <si>
    <t>形象背板</t>
  </si>
  <si>
    <t>指引牌</t>
  </si>
  <si>
    <t>（200×80）×14 木制背板裱写真</t>
  </si>
  <si>
    <t>块</t>
  </si>
  <si>
    <t>坐席卡</t>
  </si>
  <si>
    <t>数码打印</t>
  </si>
  <si>
    <t>张</t>
  </si>
  <si>
    <t>亚克力话筒盒</t>
  </si>
  <si>
    <t>舞台</t>
  </si>
  <si>
    <t>16×5（2.44×1.83×16酒店舞台剩下我们补）</t>
  </si>
  <si>
    <t>㎡</t>
  </si>
  <si>
    <t>舞台侧面3步台阶5×2</t>
  </si>
  <si>
    <t>延米</t>
  </si>
  <si>
    <t>舞台前斜坡</t>
  </si>
  <si>
    <t>舞台地毯</t>
  </si>
  <si>
    <t>MOT大赛logo</t>
  </si>
  <si>
    <t>KT板制作</t>
  </si>
  <si>
    <t>舞台上面对观众方向，桌前粘贴</t>
  </si>
  <si>
    <t>logo</t>
  </si>
  <si>
    <t>舞台前斜坡贴logo</t>
  </si>
  <si>
    <t>写真</t>
  </si>
  <si>
    <t>台卡</t>
  </si>
  <si>
    <t>MOT大赛台卡</t>
  </si>
  <si>
    <t>抽奖盒子</t>
  </si>
  <si>
    <t>kt板制作</t>
  </si>
  <si>
    <t>设备合计：</t>
  </si>
  <si>
    <t>项目</t>
  </si>
  <si>
    <t>内容</t>
  </si>
  <si>
    <t>天/次</t>
  </si>
  <si>
    <t>项目经理</t>
  </si>
  <si>
    <t>现场协调/整体调度</t>
  </si>
  <si>
    <t>视频主控/设计</t>
  </si>
  <si>
    <t>搭建、现场及拆除</t>
  </si>
  <si>
    <t>音响主控/设计</t>
  </si>
  <si>
    <t>灯光主控/设计</t>
  </si>
  <si>
    <t>技术劳务</t>
  </si>
  <si>
    <t>搭建、拆除及活动期间的配合工作</t>
  </si>
  <si>
    <t>工</t>
  </si>
  <si>
    <t>交通</t>
  </si>
  <si>
    <t xml:space="preserve">核心技术团队  </t>
  </si>
  <si>
    <t>人次</t>
  </si>
  <si>
    <t>劳务交通</t>
  </si>
  <si>
    <t>工作餐/水</t>
  </si>
  <si>
    <t>搭建至拆除</t>
  </si>
  <si>
    <t>货运</t>
  </si>
  <si>
    <t>货车7m</t>
  </si>
  <si>
    <t>车次</t>
  </si>
  <si>
    <t xml:space="preserve">  米货车</t>
  </si>
  <si>
    <t>运营合计：</t>
  </si>
  <si>
    <t>总体费用：</t>
  </si>
  <si>
    <t>优惠价：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</si>
</sst>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_);[Red]\(\¥#,##0.00\)"/>
    <numFmt numFmtId="177" formatCode="\¥#,##0.00;[Red]\¥\-#,##0.00"/>
    <numFmt numFmtId="178" formatCode="\¥#,##0.00"/>
    <numFmt numFmtId="179" formatCode="\¥#,##0.00_);\(\¥#,##0.00\)"/>
    <numFmt numFmtId="180" formatCode="0_ "/>
    <numFmt numFmtId="181" formatCode="\¥#,##0.00;\¥\-#,##0.00"/>
  </numFmts>
  <fonts count="37">
    <font>
      <sz val="11"/>
      <color theme="1"/>
      <name val="宋体"/>
      <charset val="134"/>
      <scheme val="minor"/>
    </font>
    <font>
      <sz val="6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indexed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2"/>
      <name val="微软雅黑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9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43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42" applyNumberFormat="0" applyFill="0" applyAlignment="0" applyProtection="0">
      <alignment vertical="center"/>
    </xf>
    <xf numFmtId="0" fontId="32" fillId="0" borderId="42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0" fillId="27" borderId="44" applyNumberFormat="0" applyAlignment="0" applyProtection="0">
      <alignment vertical="center"/>
    </xf>
    <xf numFmtId="0" fontId="34" fillId="27" borderId="40" applyNumberFormat="0" applyAlignment="0" applyProtection="0">
      <alignment vertical="center"/>
    </xf>
    <xf numFmtId="0" fontId="33" fillId="30" borderId="45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0" borderId="47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0" borderId="0" applyProtection="0"/>
    <xf numFmtId="43" fontId="19" fillId="0" borderId="0" applyProtection="0">
      <alignment vertical="center"/>
    </xf>
  </cellStyleXfs>
  <cellXfs count="18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14" fontId="3" fillId="0" borderId="2" xfId="0" applyNumberFormat="1" applyFont="1" applyFill="1" applyBorder="1" applyAlignment="1">
      <alignment horizontal="left" vertical="center"/>
    </xf>
    <xf numFmtId="14" fontId="3" fillId="0" borderId="3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45" applyNumberFormat="1" applyFont="1" applyFill="1" applyBorder="1" applyAlignment="1">
      <alignment horizontal="right" vertical="center" wrapText="1"/>
    </xf>
    <xf numFmtId="177" fontId="2" fillId="3" borderId="3" xfId="52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2" xfId="45" applyNumberFormat="1" applyFont="1" applyFill="1" applyBorder="1" applyAlignment="1">
      <alignment horizontal="left" vertical="center" wrapText="1"/>
    </xf>
    <xf numFmtId="0" fontId="3" fillId="0" borderId="2" xfId="5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2" applyNumberFormat="1" applyFont="1" applyFill="1" applyBorder="1" applyAlignment="1">
      <alignment horizontal="right" vertical="center"/>
    </xf>
    <xf numFmtId="179" fontId="3" fillId="0" borderId="3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0" borderId="2" xfId="45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45" applyNumberFormat="1" applyFont="1" applyFill="1" applyBorder="1" applyAlignment="1">
      <alignment horizontal="left" vertical="center" wrapText="1"/>
    </xf>
    <xf numFmtId="0" fontId="7" fillId="0" borderId="2" xfId="5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52" applyNumberFormat="1" applyFont="1" applyFill="1" applyBorder="1" applyAlignment="1">
      <alignment horizontal="right" vertical="center"/>
    </xf>
    <xf numFmtId="179" fontId="7" fillId="0" borderId="3" xfId="0" applyNumberFormat="1" applyFont="1" applyFill="1" applyBorder="1" applyAlignment="1">
      <alignment vertical="center" wrapText="1"/>
    </xf>
    <xf numFmtId="0" fontId="6" fillId="0" borderId="4" xfId="45" applyNumberFormat="1" applyFont="1" applyFill="1" applyBorder="1" applyAlignment="1">
      <alignment horizontal="left" vertical="center" wrapText="1"/>
    </xf>
    <xf numFmtId="0" fontId="6" fillId="0" borderId="5" xfId="45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79" fontId="8" fillId="0" borderId="3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3" fillId="3" borderId="2" xfId="51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right" vertical="center" wrapText="1"/>
    </xf>
    <xf numFmtId="176" fontId="5" fillId="3" borderId="2" xfId="45" applyNumberFormat="1" applyFont="1" applyFill="1" applyBorder="1" applyAlignment="1">
      <alignment horizontal="right" vertical="center" wrapText="1"/>
    </xf>
    <xf numFmtId="0" fontId="3" fillId="0" borderId="1" xfId="51" applyNumberFormat="1" applyFont="1" applyFill="1" applyBorder="1" applyAlignment="1">
      <alignment horizontal="left" vertical="center"/>
    </xf>
    <xf numFmtId="0" fontId="3" fillId="0" borderId="2" xfId="51" applyNumberFormat="1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" xfId="51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6" fillId="0" borderId="1" xfId="45" applyNumberFormat="1" applyFont="1" applyFill="1" applyBorder="1" applyAlignment="1">
      <alignment horizontal="left" vertical="center" wrapText="1"/>
    </xf>
    <xf numFmtId="179" fontId="2" fillId="4" borderId="3" xfId="0" applyNumberFormat="1" applyFont="1" applyFill="1" applyBorder="1" applyAlignment="1">
      <alignment horizontal="left" vertical="center" wrapText="1"/>
    </xf>
    <xf numFmtId="176" fontId="3" fillId="3" borderId="2" xfId="0" applyNumberFormat="1" applyFont="1" applyFill="1" applyBorder="1" applyAlignment="1">
      <alignment horizontal="right" vertical="center" wrapText="1"/>
    </xf>
    <xf numFmtId="176" fontId="2" fillId="3" borderId="3" xfId="0" applyNumberFormat="1" applyFont="1" applyFill="1" applyBorder="1" applyAlignment="1">
      <alignment horizontal="right" vertical="center" wrapText="1"/>
    </xf>
    <xf numFmtId="0" fontId="6" fillId="0" borderId="6" xfId="45" applyNumberFormat="1" applyFont="1" applyFill="1" applyBorder="1" applyAlignment="1">
      <alignment horizontal="left" vertical="center" wrapText="1"/>
    </xf>
    <xf numFmtId="0" fontId="6" fillId="0" borderId="1" xfId="37" applyNumberFormat="1" applyFont="1" applyFill="1" applyBorder="1" applyAlignment="1">
      <alignment horizontal="left" vertical="center" wrapText="1"/>
    </xf>
    <xf numFmtId="0" fontId="6" fillId="0" borderId="2" xfId="37" applyNumberFormat="1" applyFont="1" applyFill="1" applyBorder="1" applyAlignment="1">
      <alignment horizontal="left" vertical="center" wrapText="1"/>
    </xf>
    <xf numFmtId="176" fontId="3" fillId="0" borderId="7" xfId="52" applyNumberFormat="1" applyFont="1" applyFill="1" applyBorder="1" applyAlignment="1">
      <alignment horizontal="right" vertical="center"/>
    </xf>
    <xf numFmtId="176" fontId="3" fillId="0" borderId="8" xfId="52" applyNumberFormat="1" applyFont="1" applyFill="1" applyBorder="1" applyAlignment="1">
      <alignment horizontal="right" vertical="center"/>
    </xf>
    <xf numFmtId="176" fontId="3" fillId="0" borderId="9" xfId="52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right" vertical="center" wrapText="1"/>
    </xf>
    <xf numFmtId="0" fontId="3" fillId="0" borderId="4" xfId="51" applyNumberFormat="1" applyFont="1" applyFill="1" applyBorder="1" applyAlignment="1">
      <alignment horizontal="left" vertical="center"/>
    </xf>
    <xf numFmtId="0" fontId="3" fillId="0" borderId="2" xfId="51" applyNumberFormat="1" applyFont="1" applyFill="1" applyBorder="1" applyAlignment="1">
      <alignment vertical="center" wrapText="1"/>
    </xf>
    <xf numFmtId="0" fontId="3" fillId="0" borderId="6" xfId="51" applyNumberFormat="1" applyFont="1" applyFill="1" applyBorder="1" applyAlignment="1">
      <alignment horizontal="left" vertical="center"/>
    </xf>
    <xf numFmtId="0" fontId="3" fillId="0" borderId="5" xfId="51" applyNumberFormat="1" applyFont="1" applyFill="1" applyBorder="1" applyAlignment="1">
      <alignment horizontal="left" vertical="center"/>
    </xf>
    <xf numFmtId="0" fontId="3" fillId="0" borderId="10" xfId="51" applyNumberFormat="1" applyFont="1" applyFill="1" applyBorder="1" applyAlignment="1">
      <alignment horizontal="left" vertical="center"/>
    </xf>
    <xf numFmtId="0" fontId="3" fillId="0" borderId="11" xfId="51" applyNumberFormat="1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left" vertical="center" wrapText="1"/>
    </xf>
    <xf numFmtId="0" fontId="6" fillId="0" borderId="2" xfId="51" applyNumberFormat="1" applyFont="1" applyFill="1" applyBorder="1" applyAlignment="1">
      <alignment vertical="center" wrapText="1"/>
    </xf>
    <xf numFmtId="0" fontId="6" fillId="0" borderId="2" xfId="51" applyNumberFormat="1" applyFont="1" applyFill="1" applyBorder="1" applyAlignment="1">
      <alignment horizontal="center" vertical="center"/>
    </xf>
    <xf numFmtId="176" fontId="6" fillId="0" borderId="2" xfId="51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6" fillId="0" borderId="2" xfId="51" applyNumberFormat="1" applyFont="1" applyFill="1" applyBorder="1" applyAlignment="1">
      <alignment horizontal="left" vertical="center" wrapText="1"/>
    </xf>
    <xf numFmtId="176" fontId="2" fillId="0" borderId="10" xfId="0" applyNumberFormat="1" applyFont="1" applyFill="1" applyBorder="1" applyAlignment="1">
      <alignment horizontal="right" vertical="center" wrapText="1"/>
    </xf>
    <xf numFmtId="176" fontId="2" fillId="0" borderId="11" xfId="0" applyNumberFormat="1" applyFont="1" applyFill="1" applyBorder="1" applyAlignment="1">
      <alignment horizontal="right" vertical="center" wrapText="1"/>
    </xf>
    <xf numFmtId="176" fontId="2" fillId="0" borderId="12" xfId="0" applyNumberFormat="1" applyFont="1" applyFill="1" applyBorder="1" applyAlignment="1">
      <alignment horizontal="right" vertical="center" wrapText="1"/>
    </xf>
    <xf numFmtId="176" fontId="2" fillId="5" borderId="3" xfId="0" applyNumberFormat="1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0" fontId="2" fillId="0" borderId="3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right"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top"/>
    </xf>
    <xf numFmtId="49" fontId="12" fillId="4" borderId="0" xfId="0" applyNumberFormat="1" applyFont="1" applyFill="1" applyBorder="1" applyAlignment="1">
      <alignment horizontal="left" vertical="center"/>
    </xf>
    <xf numFmtId="49" fontId="12" fillId="4" borderId="0" xfId="0" applyNumberFormat="1" applyFont="1" applyFill="1" applyBorder="1" applyAlignment="1">
      <alignment vertical="center"/>
    </xf>
    <xf numFmtId="180" fontId="12" fillId="4" borderId="0" xfId="0" applyNumberFormat="1" applyFont="1" applyFill="1" applyBorder="1" applyAlignment="1">
      <alignment vertical="center"/>
    </xf>
    <xf numFmtId="49" fontId="12" fillId="0" borderId="13" xfId="0" applyNumberFormat="1" applyFont="1" applyFill="1" applyBorder="1" applyAlignment="1">
      <alignment vertical="center"/>
    </xf>
    <xf numFmtId="0" fontId="13" fillId="6" borderId="14" xfId="0" applyFont="1" applyFill="1" applyBorder="1" applyAlignment="1">
      <alignment vertical="center"/>
    </xf>
    <xf numFmtId="0" fontId="13" fillId="6" borderId="15" xfId="0" applyFont="1" applyFill="1" applyBorder="1" applyAlignment="1">
      <alignment vertical="center"/>
    </xf>
    <xf numFmtId="0" fontId="13" fillId="6" borderId="16" xfId="0" applyFont="1" applyFill="1" applyBorder="1" applyAlignment="1">
      <alignment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vertical="center"/>
    </xf>
    <xf numFmtId="0" fontId="13" fillId="6" borderId="0" xfId="0" applyFont="1" applyFill="1" applyBorder="1" applyAlignment="1">
      <alignment vertical="center"/>
    </xf>
    <xf numFmtId="0" fontId="13" fillId="6" borderId="18" xfId="0" applyFont="1" applyFill="1" applyBorder="1" applyAlignment="1">
      <alignment vertical="center"/>
    </xf>
    <xf numFmtId="0" fontId="13" fillId="6" borderId="19" xfId="0" applyFont="1" applyFill="1" applyBorder="1" applyAlignment="1">
      <alignment vertical="center"/>
    </xf>
    <xf numFmtId="0" fontId="13" fillId="6" borderId="20" xfId="0" applyFont="1" applyFill="1" applyBorder="1" applyAlignment="1">
      <alignment vertical="center"/>
    </xf>
    <xf numFmtId="0" fontId="13" fillId="6" borderId="21" xfId="0" applyFont="1" applyFill="1" applyBorder="1" applyAlignment="1">
      <alignment vertical="center"/>
    </xf>
    <xf numFmtId="176" fontId="13" fillId="6" borderId="19" xfId="0" applyNumberFormat="1" applyFont="1" applyFill="1" applyBorder="1" applyAlignment="1">
      <alignment vertical="center"/>
    </xf>
    <xf numFmtId="0" fontId="13" fillId="6" borderId="22" xfId="0" applyFont="1" applyFill="1" applyBorder="1" applyAlignment="1">
      <alignment vertical="center"/>
    </xf>
    <xf numFmtId="0" fontId="13" fillId="6" borderId="23" xfId="0" applyFont="1" applyFill="1" applyBorder="1" applyAlignment="1">
      <alignment vertical="center"/>
    </xf>
    <xf numFmtId="0" fontId="13" fillId="6" borderId="24" xfId="0" applyFont="1" applyFill="1" applyBorder="1" applyAlignment="1">
      <alignment vertical="center"/>
    </xf>
    <xf numFmtId="0" fontId="13" fillId="6" borderId="25" xfId="0" applyFont="1" applyFill="1" applyBorder="1" applyAlignment="1">
      <alignment horizontal="center" vertical="center"/>
    </xf>
    <xf numFmtId="176" fontId="13" fillId="6" borderId="25" xfId="0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76" fontId="12" fillId="0" borderId="25" xfId="8" applyNumberFormat="1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181" fontId="12" fillId="0" borderId="25" xfId="0" applyNumberFormat="1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horizontal="center" vertical="center"/>
    </xf>
    <xf numFmtId="176" fontId="13" fillId="6" borderId="26" xfId="8" applyNumberFormat="1" applyFont="1" applyFill="1" applyBorder="1" applyAlignment="1">
      <alignment horizontal="left" vertical="center"/>
    </xf>
    <xf numFmtId="176" fontId="13" fillId="6" borderId="25" xfId="8" applyNumberFormat="1" applyFont="1" applyFill="1" applyBorder="1" applyAlignment="1">
      <alignment horizontal="left" vertical="center"/>
    </xf>
    <xf numFmtId="176" fontId="12" fillId="0" borderId="19" xfId="8" applyNumberFormat="1" applyFont="1" applyFill="1" applyBorder="1" applyAlignment="1">
      <alignment horizontal="center" vertical="center"/>
    </xf>
    <xf numFmtId="176" fontId="12" fillId="0" borderId="21" xfId="8" applyNumberFormat="1" applyFont="1" applyFill="1" applyBorder="1" applyAlignment="1">
      <alignment horizontal="center" vertical="center"/>
    </xf>
    <xf numFmtId="176" fontId="13" fillId="0" borderId="27" xfId="8" applyNumberFormat="1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178" fontId="12" fillId="0" borderId="25" xfId="0" applyNumberFormat="1" applyFont="1" applyFill="1" applyBorder="1" applyAlignment="1">
      <alignment horizontal="right" vertical="center"/>
    </xf>
    <xf numFmtId="176" fontId="14" fillId="0" borderId="19" xfId="8" applyNumberFormat="1" applyFont="1" applyFill="1" applyBorder="1" applyAlignment="1">
      <alignment horizontal="center" vertical="center"/>
    </xf>
    <xf numFmtId="176" fontId="14" fillId="0" borderId="21" xfId="8" applyNumberFormat="1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178" fontId="14" fillId="0" borderId="25" xfId="0" applyNumberFormat="1" applyFont="1" applyFill="1" applyBorder="1" applyAlignment="1">
      <alignment horizontal="right" vertical="center"/>
    </xf>
    <xf numFmtId="176" fontId="13" fillId="7" borderId="27" xfId="8" applyNumberFormat="1" applyFont="1" applyFill="1" applyBorder="1" applyAlignment="1">
      <alignment horizontal="center" vertical="center"/>
    </xf>
    <xf numFmtId="176" fontId="12" fillId="7" borderId="19" xfId="8" applyNumberFormat="1" applyFont="1" applyFill="1" applyBorder="1" applyAlignment="1">
      <alignment horizontal="center" vertical="center"/>
    </xf>
    <xf numFmtId="176" fontId="12" fillId="7" borderId="21" xfId="8" applyNumberFormat="1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178" fontId="12" fillId="7" borderId="25" xfId="0" applyNumberFormat="1" applyFont="1" applyFill="1" applyBorder="1" applyAlignment="1">
      <alignment horizontal="right" vertical="center"/>
    </xf>
    <xf numFmtId="0" fontId="13" fillId="0" borderId="27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/>
    </xf>
    <xf numFmtId="176" fontId="15" fillId="5" borderId="25" xfId="8" applyNumberFormat="1" applyFont="1" applyFill="1" applyBorder="1" applyAlignment="1">
      <alignment horizontal="right" vertical="center"/>
    </xf>
    <xf numFmtId="0" fontId="13" fillId="0" borderId="29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vertical="center"/>
    </xf>
    <xf numFmtId="0" fontId="13" fillId="8" borderId="21" xfId="0" applyFont="1" applyFill="1" applyBorder="1" applyAlignment="1">
      <alignment vertical="center"/>
    </xf>
    <xf numFmtId="0" fontId="13" fillId="8" borderId="31" xfId="0" applyFont="1" applyFill="1" applyBorder="1" applyAlignment="1">
      <alignment vertical="center"/>
    </xf>
    <xf numFmtId="0" fontId="13" fillId="8" borderId="32" xfId="0" applyFont="1" applyFill="1" applyBorder="1" applyAlignment="1">
      <alignment horizontal="center" vertical="center"/>
    </xf>
    <xf numFmtId="0" fontId="13" fillId="8" borderId="32" xfId="0" applyFont="1" applyFill="1" applyBorder="1" applyAlignment="1">
      <alignment vertical="center"/>
    </xf>
    <xf numFmtId="180" fontId="12" fillId="0" borderId="0" xfId="0" applyNumberFormat="1" applyFont="1" applyFill="1" applyBorder="1" applyAlignment="1">
      <alignment vertical="center"/>
    </xf>
    <xf numFmtId="180" fontId="12" fillId="0" borderId="0" xfId="0" applyNumberFormat="1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vertical="top"/>
    </xf>
    <xf numFmtId="180" fontId="12" fillId="0" borderId="13" xfId="0" applyNumberFormat="1" applyFont="1" applyFill="1" applyBorder="1" applyAlignment="1">
      <alignment vertical="center"/>
    </xf>
    <xf numFmtId="0" fontId="13" fillId="6" borderId="16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6" fontId="13" fillId="6" borderId="21" xfId="0" applyNumberFormat="1" applyFont="1" applyFill="1" applyBorder="1" applyAlignment="1">
      <alignment vertical="center"/>
    </xf>
    <xf numFmtId="0" fontId="13" fillId="6" borderId="34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76" fontId="13" fillId="6" borderId="25" xfId="0" applyNumberFormat="1" applyFont="1" applyFill="1" applyBorder="1" applyAlignment="1">
      <alignment horizontal="right" vertical="center"/>
    </xf>
    <xf numFmtId="0" fontId="13" fillId="6" borderId="35" xfId="0" applyFont="1" applyFill="1" applyBorder="1" applyAlignment="1">
      <alignment vertical="center"/>
    </xf>
    <xf numFmtId="176" fontId="12" fillId="5" borderId="25" xfId="0" applyNumberFormat="1" applyFont="1" applyFill="1" applyBorder="1" applyAlignment="1">
      <alignment horizontal="right" vertical="center"/>
    </xf>
    <xf numFmtId="176" fontId="12" fillId="0" borderId="36" xfId="0" applyNumberFormat="1" applyFont="1" applyFill="1" applyBorder="1" applyAlignment="1">
      <alignment horizontal="left" vertical="center"/>
    </xf>
    <xf numFmtId="176" fontId="13" fillId="6" borderId="36" xfId="0" applyNumberFormat="1" applyFont="1" applyFill="1" applyBorder="1" applyAlignment="1">
      <alignment horizontal="left" vertical="center"/>
    </xf>
    <xf numFmtId="176" fontId="12" fillId="0" borderId="25" xfId="0" applyNumberFormat="1" applyFont="1" applyFill="1" applyBorder="1" applyAlignment="1">
      <alignment horizontal="right" vertical="center"/>
    </xf>
    <xf numFmtId="176" fontId="14" fillId="0" borderId="25" xfId="0" applyNumberFormat="1" applyFont="1" applyFill="1" applyBorder="1" applyAlignment="1">
      <alignment horizontal="right" vertical="center"/>
    </xf>
    <xf numFmtId="176" fontId="14" fillId="0" borderId="36" xfId="0" applyNumberFormat="1" applyFont="1" applyFill="1" applyBorder="1" applyAlignment="1">
      <alignment horizontal="left" vertical="center"/>
    </xf>
    <xf numFmtId="176" fontId="12" fillId="7" borderId="25" xfId="0" applyNumberFormat="1" applyFont="1" applyFill="1" applyBorder="1" applyAlignment="1">
      <alignment horizontal="right" vertical="center"/>
    </xf>
    <xf numFmtId="176" fontId="12" fillId="7" borderId="36" xfId="0" applyNumberFormat="1" applyFont="1" applyFill="1" applyBorder="1" applyAlignment="1">
      <alignment horizontal="left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176" fontId="13" fillId="8" borderId="25" xfId="0" applyNumberFormat="1" applyFont="1" applyFill="1" applyBorder="1" applyAlignment="1">
      <alignment horizontal="right" vertical="center"/>
    </xf>
    <xf numFmtId="176" fontId="13" fillId="8" borderId="36" xfId="0" applyNumberFormat="1" applyFont="1" applyFill="1" applyBorder="1" applyAlignment="1">
      <alignment horizontal="left" vertical="center"/>
    </xf>
    <xf numFmtId="176" fontId="13" fillId="8" borderId="38" xfId="0" applyNumberFormat="1" applyFont="1" applyFill="1" applyBorder="1" applyAlignment="1">
      <alignment horizontal="right" vertical="center"/>
    </xf>
    <xf numFmtId="176" fontId="13" fillId="8" borderId="39" xfId="0" applyNumberFormat="1" applyFont="1" applyFill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workbookViewId="0">
      <selection activeCell="B39" sqref="B39:C39"/>
    </sheetView>
  </sheetViews>
  <sheetFormatPr defaultColWidth="8.88333333333333" defaultRowHeight="18" customHeight="1"/>
  <cols>
    <col min="1" max="1" width="15.8833333333333" style="97" customWidth="1"/>
    <col min="2" max="2" width="18.3833333333333" style="98" customWidth="1"/>
    <col min="3" max="3" width="19.6333333333333" style="98" customWidth="1"/>
    <col min="4" max="7" width="6.63333333333333" style="97" customWidth="1"/>
    <col min="8" max="8" width="13.5" style="100" customWidth="1"/>
    <col min="9" max="9" width="17.6333333333333" style="100" customWidth="1"/>
    <col min="10" max="10" width="45.5" style="98" customWidth="1"/>
    <col min="11" max="16384" width="8.88333333333333" style="97"/>
  </cols>
  <sheetData>
    <row r="1" s="96" customFormat="1" customHeight="1" spans="1:10">
      <c r="A1" s="101" t="s">
        <v>0</v>
      </c>
      <c r="B1" s="102" t="s">
        <v>1</v>
      </c>
      <c r="C1" s="102"/>
      <c r="D1" s="102"/>
      <c r="E1" s="102"/>
      <c r="F1" s="102"/>
      <c r="G1" s="102"/>
      <c r="H1" s="102"/>
      <c r="I1" s="160"/>
      <c r="J1" s="161"/>
    </row>
    <row r="2" s="96" customFormat="1" customHeight="1" spans="1:10">
      <c r="A2" s="101" t="s">
        <v>2</v>
      </c>
      <c r="B2" s="102" t="s">
        <v>3</v>
      </c>
      <c r="C2" s="102"/>
      <c r="D2" s="102"/>
      <c r="E2" s="102"/>
      <c r="F2" s="102"/>
      <c r="G2" s="102"/>
      <c r="H2" s="102"/>
      <c r="I2" s="160"/>
      <c r="J2" s="161"/>
    </row>
    <row r="3" s="96" customFormat="1" customHeight="1" spans="1:10">
      <c r="A3" s="101" t="s">
        <v>4</v>
      </c>
      <c r="B3" s="103" t="s">
        <v>5</v>
      </c>
      <c r="C3" s="102"/>
      <c r="D3" s="103"/>
      <c r="E3" s="103"/>
      <c r="F3" s="103"/>
      <c r="G3" s="103"/>
      <c r="H3" s="103"/>
      <c r="I3" s="162"/>
      <c r="J3" s="103"/>
    </row>
    <row r="4" s="96" customFormat="1" customHeight="1" spans="1:10">
      <c r="A4" s="101" t="s">
        <v>6</v>
      </c>
      <c r="B4" s="103" t="s">
        <v>7</v>
      </c>
      <c r="C4" s="102"/>
      <c r="D4" s="103"/>
      <c r="E4" s="103"/>
      <c r="F4" s="103"/>
      <c r="G4" s="103"/>
      <c r="H4" s="103"/>
      <c r="I4" s="162"/>
      <c r="J4" s="103"/>
    </row>
    <row r="5" s="96" customFormat="1" customHeight="1" spans="1:10">
      <c r="A5" s="101" t="s">
        <v>8</v>
      </c>
      <c r="B5" s="104" t="s">
        <v>9</v>
      </c>
      <c r="C5" s="102" t="s">
        <v>10</v>
      </c>
      <c r="D5" s="105"/>
      <c r="E5" s="105"/>
      <c r="F5" s="105"/>
      <c r="G5" s="105"/>
      <c r="H5" s="106"/>
      <c r="I5" s="106"/>
      <c r="J5" s="105"/>
    </row>
    <row r="6" s="96" customFormat="1" customHeight="1" spans="1:10">
      <c r="A6" s="101" t="s">
        <v>11</v>
      </c>
      <c r="B6" s="107" t="s">
        <v>12</v>
      </c>
      <c r="C6" s="107"/>
      <c r="D6" s="107"/>
      <c r="E6" s="107"/>
      <c r="F6" s="107"/>
      <c r="G6" s="107"/>
      <c r="H6" s="107"/>
      <c r="I6" s="163"/>
      <c r="J6" s="107"/>
    </row>
    <row r="7" s="97" customFormat="1" customHeight="1" spans="1:23">
      <c r="A7" s="108" t="s">
        <v>13</v>
      </c>
      <c r="B7" s="109"/>
      <c r="C7" s="110"/>
      <c r="D7" s="111" t="s">
        <v>14</v>
      </c>
      <c r="E7" s="111"/>
      <c r="F7" s="111"/>
      <c r="G7" s="111"/>
      <c r="H7" s="111"/>
      <c r="I7" s="164"/>
      <c r="J7" s="165" t="s">
        <v>15</v>
      </c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</row>
    <row r="8" s="98" customFormat="1" customHeight="1" spans="1:23">
      <c r="A8" s="112" t="s">
        <v>3</v>
      </c>
      <c r="B8" s="113"/>
      <c r="C8" s="114"/>
      <c r="D8" s="115" t="s">
        <v>16</v>
      </c>
      <c r="E8" s="116"/>
      <c r="F8" s="116"/>
      <c r="G8" s="117"/>
      <c r="H8" s="118" t="s">
        <v>17</v>
      </c>
      <c r="I8" s="167"/>
      <c r="J8" s="168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</row>
    <row r="9" s="98" customFormat="1" customHeight="1" spans="1:23">
      <c r="A9" s="119"/>
      <c r="B9" s="120"/>
      <c r="C9" s="121"/>
      <c r="D9" s="122" t="s">
        <v>18</v>
      </c>
      <c r="E9" s="122" t="s">
        <v>19</v>
      </c>
      <c r="F9" s="122" t="s">
        <v>18</v>
      </c>
      <c r="G9" s="122" t="s">
        <v>19</v>
      </c>
      <c r="H9" s="123" t="s">
        <v>20</v>
      </c>
      <c r="I9" s="170" t="s">
        <v>21</v>
      </c>
      <c r="J9" s="171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</row>
    <row r="10" s="98" customFormat="1" customHeight="1" spans="1:23">
      <c r="A10" s="124" t="s">
        <v>22</v>
      </c>
      <c r="B10" s="125" t="s">
        <v>23</v>
      </c>
      <c r="C10" s="125"/>
      <c r="D10" s="126">
        <v>150</v>
      </c>
      <c r="E10" s="126" t="s">
        <v>24</v>
      </c>
      <c r="F10" s="126">
        <v>1</v>
      </c>
      <c r="G10" s="126" t="s">
        <v>25</v>
      </c>
      <c r="H10" s="127">
        <v>80</v>
      </c>
      <c r="I10" s="172">
        <f t="shared" ref="I10:I14" si="0">D10*F10*H10</f>
        <v>12000</v>
      </c>
      <c r="J10" s="173" t="s">
        <v>26</v>
      </c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</row>
    <row r="11" s="98" customFormat="1" customHeight="1" spans="1:23">
      <c r="A11" s="124"/>
      <c r="B11" s="125" t="s">
        <v>27</v>
      </c>
      <c r="C11" s="125"/>
      <c r="D11" s="126">
        <v>250</v>
      </c>
      <c r="E11" s="126" t="s">
        <v>24</v>
      </c>
      <c r="F11" s="126">
        <v>1</v>
      </c>
      <c r="G11" s="126" t="s">
        <v>25</v>
      </c>
      <c r="H11" s="127">
        <v>148</v>
      </c>
      <c r="I11" s="172">
        <f t="shared" si="0"/>
        <v>37000</v>
      </c>
      <c r="J11" s="173" t="s">
        <v>28</v>
      </c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</row>
    <row r="12" s="98" customFormat="1" customHeight="1" spans="1:23">
      <c r="A12" s="124"/>
      <c r="B12" s="125" t="s">
        <v>29</v>
      </c>
      <c r="C12" s="125"/>
      <c r="D12" s="126">
        <v>25</v>
      </c>
      <c r="E12" s="126" t="s">
        <v>30</v>
      </c>
      <c r="F12" s="126">
        <v>1</v>
      </c>
      <c r="G12" s="126" t="s">
        <v>25</v>
      </c>
      <c r="H12" s="127">
        <v>2688</v>
      </c>
      <c r="I12" s="172">
        <f t="shared" si="0"/>
        <v>67200</v>
      </c>
      <c r="J12" s="173" t="s">
        <v>31</v>
      </c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</row>
    <row r="13" s="98" customFormat="1" customHeight="1" spans="1:23">
      <c r="A13" s="124"/>
      <c r="B13" s="125" t="s">
        <v>32</v>
      </c>
      <c r="C13" s="125"/>
      <c r="D13" s="126">
        <v>150</v>
      </c>
      <c r="E13" s="126" t="s">
        <v>24</v>
      </c>
      <c r="F13" s="126">
        <v>1</v>
      </c>
      <c r="G13" s="126" t="s">
        <v>25</v>
      </c>
      <c r="H13" s="127">
        <v>68</v>
      </c>
      <c r="I13" s="172">
        <f t="shared" si="0"/>
        <v>10200</v>
      </c>
      <c r="J13" s="173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</row>
    <row r="14" s="98" customFormat="1" customHeight="1" spans="1:23">
      <c r="A14" s="128"/>
      <c r="B14" s="125" t="s">
        <v>33</v>
      </c>
      <c r="C14" s="125"/>
      <c r="D14" s="126">
        <v>25</v>
      </c>
      <c r="E14" s="126" t="s">
        <v>30</v>
      </c>
      <c r="F14" s="126">
        <v>1</v>
      </c>
      <c r="G14" s="126" t="s">
        <v>25</v>
      </c>
      <c r="H14" s="127">
        <v>20</v>
      </c>
      <c r="I14" s="172">
        <f t="shared" si="0"/>
        <v>500</v>
      </c>
      <c r="J14" s="173" t="s">
        <v>34</v>
      </c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</row>
    <row r="15" s="98" customFormat="1" customHeight="1" spans="1:10">
      <c r="A15" s="129" t="s">
        <v>35</v>
      </c>
      <c r="B15" s="130"/>
      <c r="C15" s="130"/>
      <c r="D15" s="122"/>
      <c r="E15" s="122"/>
      <c r="F15" s="122"/>
      <c r="G15" s="122"/>
      <c r="H15" s="122"/>
      <c r="I15" s="170">
        <f>SUM(I10:I14)</f>
        <v>126900</v>
      </c>
      <c r="J15" s="174"/>
    </row>
    <row r="16" s="98" customFormat="1" customHeight="1" spans="1:23">
      <c r="A16" s="124" t="s">
        <v>36</v>
      </c>
      <c r="B16" s="131" t="s">
        <v>37</v>
      </c>
      <c r="C16" s="132"/>
      <c r="D16" s="126">
        <v>0</v>
      </c>
      <c r="E16" s="126" t="s">
        <v>38</v>
      </c>
      <c r="F16" s="126">
        <v>2</v>
      </c>
      <c r="G16" s="126" t="s">
        <v>39</v>
      </c>
      <c r="H16" s="127">
        <v>600</v>
      </c>
      <c r="I16" s="172">
        <f>D16*F16*H16</f>
        <v>0</v>
      </c>
      <c r="J16" s="173" t="s">
        <v>40</v>
      </c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</row>
    <row r="17" s="98" customFormat="1" customHeight="1" spans="1:10">
      <c r="A17" s="129" t="s">
        <v>41</v>
      </c>
      <c r="B17" s="130"/>
      <c r="C17" s="130"/>
      <c r="D17" s="122"/>
      <c r="E17" s="122"/>
      <c r="F17" s="122"/>
      <c r="G17" s="122"/>
      <c r="H17" s="122"/>
      <c r="I17" s="170">
        <f>SUM(I16:I16)</f>
        <v>0</v>
      </c>
      <c r="J17" s="174"/>
    </row>
    <row r="18" s="98" customFormat="1" customHeight="1" spans="1:10">
      <c r="A18" s="133" t="s">
        <v>42</v>
      </c>
      <c r="B18" s="131" t="s">
        <v>43</v>
      </c>
      <c r="C18" s="132"/>
      <c r="D18" s="134">
        <v>1</v>
      </c>
      <c r="E18" s="126" t="s">
        <v>44</v>
      </c>
      <c r="F18" s="134">
        <v>1</v>
      </c>
      <c r="G18" s="126" t="s">
        <v>45</v>
      </c>
      <c r="H18" s="135">
        <v>0</v>
      </c>
      <c r="I18" s="175">
        <f>D18*F18*H18</f>
        <v>0</v>
      </c>
      <c r="J18" s="173" t="s">
        <v>46</v>
      </c>
    </row>
    <row r="19" s="98" customFormat="1" customHeight="1" spans="1:10">
      <c r="A19" s="133"/>
      <c r="B19" s="131" t="s">
        <v>47</v>
      </c>
      <c r="C19" s="132"/>
      <c r="D19" s="134">
        <v>1</v>
      </c>
      <c r="E19" s="126" t="s">
        <v>44</v>
      </c>
      <c r="F19" s="134">
        <v>1</v>
      </c>
      <c r="G19" s="126" t="s">
        <v>45</v>
      </c>
      <c r="H19" s="135">
        <v>50000</v>
      </c>
      <c r="I19" s="175">
        <f>D19*F19*H19</f>
        <v>50000</v>
      </c>
      <c r="J19" s="173" t="s">
        <v>48</v>
      </c>
    </row>
    <row r="20" s="98" customFormat="1" customHeight="1" spans="1:10">
      <c r="A20" s="133"/>
      <c r="B20" s="131" t="s">
        <v>49</v>
      </c>
      <c r="C20" s="132"/>
      <c r="D20" s="134">
        <v>1</v>
      </c>
      <c r="E20" s="126" t="s">
        <v>25</v>
      </c>
      <c r="F20" s="134">
        <v>1</v>
      </c>
      <c r="G20" s="126" t="s">
        <v>45</v>
      </c>
      <c r="H20" s="135">
        <v>6000</v>
      </c>
      <c r="I20" s="175">
        <f>D20*F20*H20</f>
        <v>6000</v>
      </c>
      <c r="J20" s="173"/>
    </row>
    <row r="21" s="98" customFormat="1" customHeight="1" spans="1:10">
      <c r="A21" s="133"/>
      <c r="B21" s="136" t="s">
        <v>50</v>
      </c>
      <c r="C21" s="137"/>
      <c r="D21" s="138">
        <v>1</v>
      </c>
      <c r="E21" s="139" t="s">
        <v>44</v>
      </c>
      <c r="F21" s="138">
        <v>69</v>
      </c>
      <c r="G21" s="139" t="s">
        <v>51</v>
      </c>
      <c r="H21" s="140">
        <v>20000</v>
      </c>
      <c r="I21" s="176">
        <v>0</v>
      </c>
      <c r="J21" s="177" t="s">
        <v>52</v>
      </c>
    </row>
    <row r="22" s="98" customFormat="1" customHeight="1" spans="1:10">
      <c r="A22" s="129" t="s">
        <v>53</v>
      </c>
      <c r="B22" s="130"/>
      <c r="C22" s="130"/>
      <c r="D22" s="122"/>
      <c r="E22" s="122"/>
      <c r="F22" s="122"/>
      <c r="G22" s="122"/>
      <c r="H22" s="122"/>
      <c r="I22" s="170">
        <f>SUM(I19:I21)</f>
        <v>56000</v>
      </c>
      <c r="J22" s="174"/>
    </row>
    <row r="23" s="98" customFormat="1" customHeight="1" spans="1:10">
      <c r="A23" s="133" t="s">
        <v>54</v>
      </c>
      <c r="B23" s="131" t="s">
        <v>55</v>
      </c>
      <c r="C23" s="132"/>
      <c r="D23" s="134">
        <v>1</v>
      </c>
      <c r="E23" s="126" t="s">
        <v>45</v>
      </c>
      <c r="F23" s="134">
        <v>6</v>
      </c>
      <c r="G23" s="126" t="s">
        <v>25</v>
      </c>
      <c r="H23" s="135">
        <v>150</v>
      </c>
      <c r="I23" s="175">
        <f>D23*F23*H23</f>
        <v>900</v>
      </c>
      <c r="J23" s="173"/>
    </row>
    <row r="24" s="98" customFormat="1" customHeight="1" spans="1:10">
      <c r="A24" s="133"/>
      <c r="B24" s="131" t="s">
        <v>56</v>
      </c>
      <c r="C24" s="132"/>
      <c r="D24" s="134">
        <v>40</v>
      </c>
      <c r="E24" s="126" t="s">
        <v>57</v>
      </c>
      <c r="F24" s="134">
        <v>1</v>
      </c>
      <c r="G24" s="126" t="s">
        <v>25</v>
      </c>
      <c r="H24" s="135">
        <v>15</v>
      </c>
      <c r="I24" s="175">
        <f>D24*F24*H24</f>
        <v>600</v>
      </c>
      <c r="J24" s="173"/>
    </row>
    <row r="25" s="98" customFormat="1" customHeight="1" spans="1:10">
      <c r="A25" s="133"/>
      <c r="B25" s="131" t="s">
        <v>58</v>
      </c>
      <c r="C25" s="132"/>
      <c r="D25" s="134">
        <v>40</v>
      </c>
      <c r="E25" s="126" t="s">
        <v>59</v>
      </c>
      <c r="F25" s="134">
        <v>1</v>
      </c>
      <c r="G25" s="126" t="s">
        <v>25</v>
      </c>
      <c r="H25" s="135">
        <v>2</v>
      </c>
      <c r="I25" s="175">
        <f>D25*F25*H25</f>
        <v>80</v>
      </c>
      <c r="J25" s="173"/>
    </row>
    <row r="26" s="98" customFormat="1" customHeight="1" spans="1:10">
      <c r="A26" s="133"/>
      <c r="B26" s="131" t="s">
        <v>60</v>
      </c>
      <c r="C26" s="132"/>
      <c r="D26" s="134">
        <v>1</v>
      </c>
      <c r="E26" s="126" t="s">
        <v>57</v>
      </c>
      <c r="F26" s="134">
        <v>1</v>
      </c>
      <c r="G26" s="126" t="s">
        <v>25</v>
      </c>
      <c r="H26" s="135">
        <v>1000</v>
      </c>
      <c r="I26" s="175">
        <f>D26*F26*H26</f>
        <v>1000</v>
      </c>
      <c r="J26" s="173" t="s">
        <v>61</v>
      </c>
    </row>
    <row r="27" s="98" customFormat="1" customHeight="1" spans="1:10">
      <c r="A27" s="129" t="s">
        <v>62</v>
      </c>
      <c r="B27" s="130"/>
      <c r="C27" s="130"/>
      <c r="D27" s="122"/>
      <c r="E27" s="122"/>
      <c r="F27" s="122"/>
      <c r="G27" s="122"/>
      <c r="H27" s="122"/>
      <c r="I27" s="170">
        <f>SUM(I23:I26)</f>
        <v>2580</v>
      </c>
      <c r="J27" s="174"/>
    </row>
    <row r="28" s="98" customFormat="1" ht="52" customHeight="1" spans="1:10">
      <c r="A28" s="141" t="s">
        <v>63</v>
      </c>
      <c r="B28" s="142" t="s">
        <v>64</v>
      </c>
      <c r="C28" s="143"/>
      <c r="D28" s="144">
        <v>1</v>
      </c>
      <c r="E28" s="145" t="s">
        <v>45</v>
      </c>
      <c r="F28" s="144">
        <v>1</v>
      </c>
      <c r="G28" s="145" t="s">
        <v>25</v>
      </c>
      <c r="H28" s="146">
        <f>搭建制作!H5</f>
        <v>76060</v>
      </c>
      <c r="I28" s="178">
        <f>D28*F28*H28</f>
        <v>76060</v>
      </c>
      <c r="J28" s="179" t="s">
        <v>65</v>
      </c>
    </row>
    <row r="29" s="98" customFormat="1" ht="68" customHeight="1" spans="1:10">
      <c r="A29" s="141"/>
      <c r="B29" s="142" t="s">
        <v>66</v>
      </c>
      <c r="C29" s="143"/>
      <c r="D29" s="144">
        <v>1</v>
      </c>
      <c r="E29" s="145" t="s">
        <v>45</v>
      </c>
      <c r="F29" s="144">
        <v>1</v>
      </c>
      <c r="G29" s="145" t="s">
        <v>25</v>
      </c>
      <c r="H29" s="146">
        <f>搭建制作!H24</f>
        <v>15250</v>
      </c>
      <c r="I29" s="178">
        <f>D29*F29*H29</f>
        <v>15250</v>
      </c>
      <c r="J29" s="179" t="s">
        <v>65</v>
      </c>
    </row>
    <row r="30" s="98" customFormat="1" ht="68" customHeight="1" spans="1:10">
      <c r="A30" s="141"/>
      <c r="B30" s="142" t="s">
        <v>67</v>
      </c>
      <c r="C30" s="143"/>
      <c r="D30" s="144">
        <v>1</v>
      </c>
      <c r="E30" s="145" t="s">
        <v>45</v>
      </c>
      <c r="F30" s="144">
        <v>1</v>
      </c>
      <c r="G30" s="145" t="s">
        <v>25</v>
      </c>
      <c r="H30" s="146">
        <f>搭建制作!H40</f>
        <v>32080</v>
      </c>
      <c r="I30" s="178">
        <f>D30*F30*H30</f>
        <v>32080</v>
      </c>
      <c r="J30" s="179" t="s">
        <v>65</v>
      </c>
    </row>
    <row r="31" s="98" customFormat="1" ht="68" customHeight="1" spans="1:10">
      <c r="A31" s="141"/>
      <c r="B31" s="142" t="s">
        <v>68</v>
      </c>
      <c r="C31" s="143"/>
      <c r="D31" s="144">
        <v>1</v>
      </c>
      <c r="E31" s="145" t="s">
        <v>45</v>
      </c>
      <c r="F31" s="144">
        <v>1</v>
      </c>
      <c r="G31" s="145" t="s">
        <v>25</v>
      </c>
      <c r="H31" s="146">
        <f>搭建制作!H61</f>
        <v>50714</v>
      </c>
      <c r="I31" s="178">
        <f>D31*F31*H31</f>
        <v>50714</v>
      </c>
      <c r="J31" s="179" t="s">
        <v>65</v>
      </c>
    </row>
    <row r="32" s="98" customFormat="1" ht="68" customHeight="1" spans="1:10">
      <c r="A32" s="141"/>
      <c r="B32" s="142" t="s">
        <v>69</v>
      </c>
      <c r="C32" s="143"/>
      <c r="D32" s="144">
        <v>1</v>
      </c>
      <c r="E32" s="145" t="s">
        <v>45</v>
      </c>
      <c r="F32" s="144">
        <v>1</v>
      </c>
      <c r="G32" s="145" t="s">
        <v>25</v>
      </c>
      <c r="H32" s="146">
        <f>搭建制作!H88</f>
        <v>27200</v>
      </c>
      <c r="I32" s="178">
        <f>D32*F32*H32</f>
        <v>27200</v>
      </c>
      <c r="J32" s="179" t="s">
        <v>65</v>
      </c>
    </row>
    <row r="33" s="98" customFormat="1" customHeight="1" spans="1:10">
      <c r="A33" s="129" t="s">
        <v>70</v>
      </c>
      <c r="B33" s="130"/>
      <c r="C33" s="130"/>
      <c r="D33" s="122"/>
      <c r="E33" s="122"/>
      <c r="F33" s="122"/>
      <c r="G33" s="122"/>
      <c r="H33" s="122"/>
      <c r="I33" s="170">
        <v>175000</v>
      </c>
      <c r="J33" s="174" t="s">
        <v>71</v>
      </c>
    </row>
    <row r="34" s="99" customFormat="1" customHeight="1" spans="1:10">
      <c r="A34" s="133" t="s">
        <v>72</v>
      </c>
      <c r="B34" s="131" t="s">
        <v>73</v>
      </c>
      <c r="C34" s="132"/>
      <c r="D34" s="134">
        <v>1</v>
      </c>
      <c r="E34" s="126" t="s">
        <v>25</v>
      </c>
      <c r="F34" s="134">
        <v>1</v>
      </c>
      <c r="G34" s="126" t="s">
        <v>25</v>
      </c>
      <c r="H34" s="135">
        <v>16000</v>
      </c>
      <c r="I34" s="175">
        <f t="shared" ref="I34:I40" si="1">D34*F34*H34</f>
        <v>16000</v>
      </c>
      <c r="J34" s="173" t="s">
        <v>74</v>
      </c>
    </row>
    <row r="35" s="98" customFormat="1" customHeight="1" spans="1:10">
      <c r="A35" s="133"/>
      <c r="B35" s="131" t="s">
        <v>75</v>
      </c>
      <c r="C35" s="132"/>
      <c r="D35" s="134">
        <v>1</v>
      </c>
      <c r="E35" s="126" t="s">
        <v>76</v>
      </c>
      <c r="F35" s="134">
        <v>1</v>
      </c>
      <c r="G35" s="126" t="s">
        <v>25</v>
      </c>
      <c r="H35" s="135">
        <v>1500</v>
      </c>
      <c r="I35" s="175">
        <f t="shared" si="1"/>
        <v>1500</v>
      </c>
      <c r="J35" s="173" t="s">
        <v>77</v>
      </c>
    </row>
    <row r="36" s="98" customFormat="1" customHeight="1" spans="1:10">
      <c r="A36" s="133"/>
      <c r="B36" s="131" t="s">
        <v>78</v>
      </c>
      <c r="C36" s="132"/>
      <c r="D36" s="134">
        <v>3</v>
      </c>
      <c r="E36" s="126" t="s">
        <v>76</v>
      </c>
      <c r="F36" s="134">
        <v>2</v>
      </c>
      <c r="G36" s="126" t="s">
        <v>25</v>
      </c>
      <c r="H36" s="135">
        <v>360</v>
      </c>
      <c r="I36" s="175">
        <f t="shared" si="1"/>
        <v>2160</v>
      </c>
      <c r="J36" s="173" t="s">
        <v>79</v>
      </c>
    </row>
    <row r="37" s="98" customFormat="1" customHeight="1" spans="1:10">
      <c r="A37" s="133"/>
      <c r="B37" s="131" t="s">
        <v>80</v>
      </c>
      <c r="C37" s="132"/>
      <c r="D37" s="134">
        <v>6</v>
      </c>
      <c r="E37" s="126" t="s">
        <v>76</v>
      </c>
      <c r="F37" s="134">
        <v>1</v>
      </c>
      <c r="G37" s="126" t="s">
        <v>25</v>
      </c>
      <c r="H37" s="135">
        <v>1500</v>
      </c>
      <c r="I37" s="175">
        <f t="shared" si="1"/>
        <v>9000</v>
      </c>
      <c r="J37" s="173" t="s">
        <v>81</v>
      </c>
    </row>
    <row r="38" s="98" customFormat="1" customHeight="1" spans="1:10">
      <c r="A38" s="133"/>
      <c r="B38" s="131" t="s">
        <v>82</v>
      </c>
      <c r="C38" s="132"/>
      <c r="D38" s="134">
        <v>1</v>
      </c>
      <c r="E38" s="126" t="s">
        <v>76</v>
      </c>
      <c r="F38" s="134">
        <v>1</v>
      </c>
      <c r="G38" s="126" t="s">
        <v>25</v>
      </c>
      <c r="H38" s="135">
        <v>2000</v>
      </c>
      <c r="I38" s="175">
        <f t="shared" si="1"/>
        <v>2000</v>
      </c>
      <c r="J38" s="173" t="s">
        <v>83</v>
      </c>
    </row>
    <row r="39" s="98" customFormat="1" customHeight="1" spans="1:10">
      <c r="A39" s="133"/>
      <c r="B39" s="131" t="s">
        <v>84</v>
      </c>
      <c r="C39" s="132"/>
      <c r="D39" s="134">
        <v>0</v>
      </c>
      <c r="E39" s="126" t="s">
        <v>24</v>
      </c>
      <c r="F39" s="134">
        <v>1</v>
      </c>
      <c r="G39" s="126" t="s">
        <v>44</v>
      </c>
      <c r="H39" s="135">
        <v>500</v>
      </c>
      <c r="I39" s="175">
        <f t="shared" si="1"/>
        <v>0</v>
      </c>
      <c r="J39" s="173" t="s">
        <v>85</v>
      </c>
    </row>
    <row r="40" s="98" customFormat="1" customHeight="1" spans="1:10">
      <c r="A40" s="133"/>
      <c r="B40" s="131" t="s">
        <v>86</v>
      </c>
      <c r="C40" s="132"/>
      <c r="D40" s="134">
        <v>4</v>
      </c>
      <c r="E40" s="126" t="s">
        <v>24</v>
      </c>
      <c r="F40" s="134">
        <v>1</v>
      </c>
      <c r="G40" s="126" t="s">
        <v>25</v>
      </c>
      <c r="H40" s="135">
        <v>800</v>
      </c>
      <c r="I40" s="175">
        <f t="shared" si="1"/>
        <v>3200</v>
      </c>
      <c r="J40" s="173" t="s">
        <v>87</v>
      </c>
    </row>
    <row r="41" s="98" customFormat="1" customHeight="1" spans="1:10">
      <c r="A41" s="129" t="s">
        <v>88</v>
      </c>
      <c r="B41" s="130"/>
      <c r="C41" s="130"/>
      <c r="D41" s="122"/>
      <c r="E41" s="122"/>
      <c r="F41" s="122"/>
      <c r="G41" s="122"/>
      <c r="H41" s="122"/>
      <c r="I41" s="170">
        <f>SUM(I34:I40)</f>
        <v>33860</v>
      </c>
      <c r="J41" s="174"/>
    </row>
    <row r="42" s="98" customFormat="1" customHeight="1" spans="1:10">
      <c r="A42" s="147" t="s">
        <v>89</v>
      </c>
      <c r="B42" s="148" t="s">
        <v>90</v>
      </c>
      <c r="C42" s="148"/>
      <c r="D42" s="148">
        <v>3</v>
      </c>
      <c r="E42" s="148" t="s">
        <v>24</v>
      </c>
      <c r="F42" s="148">
        <v>2</v>
      </c>
      <c r="G42" s="148" t="s">
        <v>25</v>
      </c>
      <c r="H42" s="149">
        <v>700</v>
      </c>
      <c r="I42" s="149">
        <f t="shared" ref="I42:I45" si="2">H42*F42*D42</f>
        <v>4200</v>
      </c>
      <c r="J42" s="180" t="s">
        <v>91</v>
      </c>
    </row>
    <row r="43" s="98" customFormat="1" customHeight="1" spans="1:10">
      <c r="A43" s="150"/>
      <c r="B43" s="151" t="s">
        <v>92</v>
      </c>
      <c r="C43" s="152"/>
      <c r="D43" s="148">
        <v>2</v>
      </c>
      <c r="E43" s="148" t="s">
        <v>38</v>
      </c>
      <c r="F43" s="148">
        <v>4</v>
      </c>
      <c r="G43" s="148" t="s">
        <v>39</v>
      </c>
      <c r="H43" s="149">
        <v>600</v>
      </c>
      <c r="I43" s="149">
        <f t="shared" si="2"/>
        <v>4800</v>
      </c>
      <c r="J43" s="181"/>
    </row>
    <row r="44" s="98" customFormat="1" customHeight="1" spans="1:10">
      <c r="A44" s="150"/>
      <c r="B44" s="151" t="s">
        <v>93</v>
      </c>
      <c r="C44" s="152"/>
      <c r="D44" s="148">
        <v>3</v>
      </c>
      <c r="E44" s="148" t="s">
        <v>24</v>
      </c>
      <c r="F44" s="148">
        <v>5</v>
      </c>
      <c r="G44" s="148" t="s">
        <v>44</v>
      </c>
      <c r="H44" s="149">
        <v>100</v>
      </c>
      <c r="I44" s="149">
        <f t="shared" si="2"/>
        <v>1500</v>
      </c>
      <c r="J44" s="181"/>
    </row>
    <row r="45" s="98" customFormat="1" customHeight="1" spans="1:10">
      <c r="A45" s="150"/>
      <c r="B45" s="151" t="s">
        <v>94</v>
      </c>
      <c r="C45" s="152"/>
      <c r="D45" s="148">
        <v>3</v>
      </c>
      <c r="E45" s="148" t="s">
        <v>24</v>
      </c>
      <c r="F45" s="148">
        <v>5</v>
      </c>
      <c r="G45" s="148" t="s">
        <v>44</v>
      </c>
      <c r="H45" s="149">
        <v>500</v>
      </c>
      <c r="I45" s="149">
        <f t="shared" si="2"/>
        <v>7500</v>
      </c>
      <c r="J45" s="182"/>
    </row>
    <row r="46" s="98" customFormat="1" customHeight="1" spans="1:10">
      <c r="A46" s="129" t="s">
        <v>95</v>
      </c>
      <c r="B46" s="130"/>
      <c r="C46" s="130"/>
      <c r="D46" s="122"/>
      <c r="E46" s="122"/>
      <c r="F46" s="122"/>
      <c r="G46" s="122"/>
      <c r="H46" s="122"/>
      <c r="I46" s="170">
        <f>SUM(I42:I45)</f>
        <v>18000</v>
      </c>
      <c r="J46" s="174"/>
    </row>
    <row r="47" s="98" customFormat="1" customHeight="1" spans="1:10">
      <c r="A47" s="153" t="s">
        <v>21</v>
      </c>
      <c r="B47" s="154"/>
      <c r="C47" s="154"/>
      <c r="D47" s="155"/>
      <c r="E47" s="155"/>
      <c r="F47" s="155"/>
      <c r="G47" s="155"/>
      <c r="H47" s="156"/>
      <c r="I47" s="183">
        <f>SUM(I15,I17,I22,I27,+I33+I41+I46)</f>
        <v>412340</v>
      </c>
      <c r="J47" s="184"/>
    </row>
    <row r="48" s="98" customFormat="1" customHeight="1" spans="1:10">
      <c r="A48" s="153" t="s">
        <v>96</v>
      </c>
      <c r="B48" s="154"/>
      <c r="C48" s="154"/>
      <c r="D48" s="155"/>
      <c r="E48" s="155"/>
      <c r="F48" s="155"/>
      <c r="G48" s="155"/>
      <c r="H48" s="155"/>
      <c r="I48" s="183">
        <f>I47*0.1</f>
        <v>41234</v>
      </c>
      <c r="J48" s="184"/>
    </row>
    <row r="49" s="98" customFormat="1" customHeight="1" spans="1:10">
      <c r="A49" s="157" t="s">
        <v>97</v>
      </c>
      <c r="B49" s="158"/>
      <c r="C49" s="158"/>
      <c r="D49" s="159"/>
      <c r="E49" s="159"/>
      <c r="F49" s="159"/>
      <c r="G49" s="159"/>
      <c r="H49" s="159"/>
      <c r="I49" s="185">
        <f>SUM(I47:I48)</f>
        <v>453574</v>
      </c>
      <c r="J49" s="186"/>
    </row>
    <row r="50" s="97" customFormat="1" customHeight="1" spans="2:8">
      <c r="B50" s="98"/>
      <c r="C50" s="98"/>
      <c r="H50" s="100"/>
    </row>
    <row r="51" s="97" customFormat="1" customHeight="1" spans="2:10">
      <c r="B51" s="98"/>
      <c r="C51" s="98"/>
      <c r="H51" s="100"/>
      <c r="I51" s="100"/>
      <c r="J51" s="98"/>
    </row>
  </sheetData>
  <mergeCells count="45">
    <mergeCell ref="D7:I7"/>
    <mergeCell ref="B10:C10"/>
    <mergeCell ref="B11:C11"/>
    <mergeCell ref="B12:C12"/>
    <mergeCell ref="B13:C13"/>
    <mergeCell ref="B14:C14"/>
    <mergeCell ref="A15:C15"/>
    <mergeCell ref="B16:C16"/>
    <mergeCell ref="A17:C17"/>
    <mergeCell ref="B18:C18"/>
    <mergeCell ref="B19:C19"/>
    <mergeCell ref="B20:C20"/>
    <mergeCell ref="B21:C21"/>
    <mergeCell ref="A22:C22"/>
    <mergeCell ref="B23:C23"/>
    <mergeCell ref="B24:C24"/>
    <mergeCell ref="B25:C25"/>
    <mergeCell ref="B26:C26"/>
    <mergeCell ref="A27:C27"/>
    <mergeCell ref="B28:C28"/>
    <mergeCell ref="B29:C29"/>
    <mergeCell ref="B30:C30"/>
    <mergeCell ref="B31:C31"/>
    <mergeCell ref="B32:C32"/>
    <mergeCell ref="A33:C33"/>
    <mergeCell ref="B34:C34"/>
    <mergeCell ref="B35:C35"/>
    <mergeCell ref="B36:C36"/>
    <mergeCell ref="B37:C37"/>
    <mergeCell ref="B38:C38"/>
    <mergeCell ref="B39:C39"/>
    <mergeCell ref="B40:C40"/>
    <mergeCell ref="A41:C41"/>
    <mergeCell ref="B42:C42"/>
    <mergeCell ref="B43:C43"/>
    <mergeCell ref="B44:C44"/>
    <mergeCell ref="B45:C45"/>
    <mergeCell ref="A46:C46"/>
    <mergeCell ref="A10:A14"/>
    <mergeCell ref="A18:A21"/>
    <mergeCell ref="A23:A26"/>
    <mergeCell ref="A28:A32"/>
    <mergeCell ref="A34:A40"/>
    <mergeCell ref="A42:A45"/>
    <mergeCell ref="J42:J4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topLeftCell="A61" workbookViewId="0">
      <selection activeCell="J68" sqref="J68"/>
    </sheetView>
  </sheetViews>
  <sheetFormatPr defaultColWidth="9" defaultRowHeight="13.5" outlineLevelCol="7"/>
  <cols>
    <col min="1" max="1" width="15" customWidth="1"/>
    <col min="2" max="2" width="34.25" customWidth="1"/>
    <col min="3" max="3" width="10.3833333333333" customWidth="1"/>
    <col min="6" max="6" width="11.8916666666667"/>
    <col min="7" max="7" width="13"/>
    <col min="8" max="8" width="13.75" customWidth="1"/>
  </cols>
  <sheetData>
    <row r="1" spans="1:8">
      <c r="A1" s="3" t="s">
        <v>98</v>
      </c>
      <c r="B1" s="4" t="s">
        <v>99</v>
      </c>
      <c r="C1" s="4"/>
      <c r="D1" s="5"/>
      <c r="E1" s="5"/>
      <c r="F1" s="5"/>
      <c r="G1" s="5"/>
      <c r="H1" s="6"/>
    </row>
    <row r="2" spans="1:8">
      <c r="A2" s="3" t="s">
        <v>100</v>
      </c>
      <c r="B2" s="4" t="s">
        <v>101</v>
      </c>
      <c r="C2" s="4"/>
      <c r="D2" s="5" t="s">
        <v>102</v>
      </c>
      <c r="E2" s="5"/>
      <c r="F2" s="7" t="s">
        <v>103</v>
      </c>
      <c r="G2" s="7"/>
      <c r="H2" s="8"/>
    </row>
    <row r="3" spans="1:8">
      <c r="A3" s="9" t="s">
        <v>104</v>
      </c>
      <c r="B3" s="10" t="s">
        <v>105</v>
      </c>
      <c r="C3" s="10"/>
      <c r="D3" s="5" t="s">
        <v>106</v>
      </c>
      <c r="E3" s="5"/>
      <c r="F3" s="7" t="s">
        <v>103</v>
      </c>
      <c r="G3" s="7"/>
      <c r="H3" s="8"/>
    </row>
    <row r="4" spans="1:8">
      <c r="A4" s="11" t="s">
        <v>107</v>
      </c>
      <c r="B4" s="12" t="s">
        <v>108</v>
      </c>
      <c r="C4" s="12" t="s">
        <v>16</v>
      </c>
      <c r="D4" s="12" t="s">
        <v>19</v>
      </c>
      <c r="E4" s="12" t="s">
        <v>109</v>
      </c>
      <c r="F4" s="12" t="s">
        <v>20</v>
      </c>
      <c r="G4" s="12" t="s">
        <v>110</v>
      </c>
      <c r="H4" s="13" t="s">
        <v>111</v>
      </c>
    </row>
    <row r="5" spans="1:8">
      <c r="A5" s="14" t="s">
        <v>64</v>
      </c>
      <c r="B5" s="15"/>
      <c r="C5" s="16"/>
      <c r="D5" s="16"/>
      <c r="E5" s="17"/>
      <c r="F5" s="18"/>
      <c r="G5" s="18" t="s">
        <v>112</v>
      </c>
      <c r="H5" s="19">
        <f>SUM(G6:G23)</f>
        <v>76060</v>
      </c>
    </row>
    <row r="6" s="1" customFormat="1" ht="36" spans="1:8">
      <c r="A6" s="20" t="s">
        <v>113</v>
      </c>
      <c r="B6" s="21" t="s">
        <v>114</v>
      </c>
      <c r="C6" s="22">
        <f>8*4.5</f>
        <v>36</v>
      </c>
      <c r="D6" s="22" t="s">
        <v>51</v>
      </c>
      <c r="E6" s="23">
        <v>1</v>
      </c>
      <c r="F6" s="24">
        <v>360</v>
      </c>
      <c r="G6" s="24">
        <f t="shared" ref="G6:G9" si="0">F6*E6*C6</f>
        <v>12960</v>
      </c>
      <c r="H6" s="25" t="s">
        <v>115</v>
      </c>
    </row>
    <row r="7" s="1" customFormat="1" ht="12" spans="1:8">
      <c r="A7" s="20" t="s">
        <v>116</v>
      </c>
      <c r="B7" s="21" t="s">
        <v>117</v>
      </c>
      <c r="C7" s="22">
        <v>5</v>
      </c>
      <c r="D7" s="22" t="s">
        <v>118</v>
      </c>
      <c r="E7" s="23">
        <v>1</v>
      </c>
      <c r="F7" s="24">
        <v>600</v>
      </c>
      <c r="G7" s="24">
        <f t="shared" si="0"/>
        <v>3000</v>
      </c>
      <c r="H7" s="25"/>
    </row>
    <row r="8" s="1" customFormat="1" ht="12" spans="1:8">
      <c r="A8" s="26" t="s">
        <v>119</v>
      </c>
      <c r="B8" s="21" t="s">
        <v>120</v>
      </c>
      <c r="C8" s="22">
        <f>36</f>
        <v>36</v>
      </c>
      <c r="D8" s="22" t="s">
        <v>51</v>
      </c>
      <c r="E8" s="23">
        <v>1</v>
      </c>
      <c r="F8" s="24">
        <v>500</v>
      </c>
      <c r="G8" s="24">
        <f t="shared" si="0"/>
        <v>18000</v>
      </c>
      <c r="H8" s="25"/>
    </row>
    <row r="9" s="2" customFormat="1" ht="12" spans="1:8">
      <c r="A9" s="26" t="s">
        <v>121</v>
      </c>
      <c r="B9" s="21"/>
      <c r="C9" s="22">
        <v>1</v>
      </c>
      <c r="D9" s="22" t="s">
        <v>118</v>
      </c>
      <c r="E9" s="23">
        <v>1</v>
      </c>
      <c r="F9" s="24">
        <v>7000</v>
      </c>
      <c r="G9" s="24">
        <f t="shared" si="0"/>
        <v>7000</v>
      </c>
      <c r="H9" s="25"/>
    </row>
    <row r="10" customFormat="1" spans="1:8">
      <c r="A10" s="20" t="s">
        <v>122</v>
      </c>
      <c r="B10" s="27" t="s">
        <v>123</v>
      </c>
      <c r="C10" s="22">
        <v>1</v>
      </c>
      <c r="D10" s="22" t="s">
        <v>118</v>
      </c>
      <c r="E10" s="23">
        <v>1</v>
      </c>
      <c r="F10" s="24">
        <v>2500</v>
      </c>
      <c r="G10" s="24">
        <f t="shared" ref="G10:G25" si="1">F10*E10*C10</f>
        <v>2500</v>
      </c>
      <c r="H10" s="25"/>
    </row>
    <row r="11" spans="1:8">
      <c r="A11" s="20"/>
      <c r="B11" s="27" t="s">
        <v>124</v>
      </c>
      <c r="C11" s="22">
        <v>2</v>
      </c>
      <c r="D11" s="22" t="s">
        <v>125</v>
      </c>
      <c r="E11" s="23">
        <v>1</v>
      </c>
      <c r="F11" s="24">
        <v>2500</v>
      </c>
      <c r="G11" s="24">
        <f t="shared" si="1"/>
        <v>5000</v>
      </c>
      <c r="H11" s="25"/>
    </row>
    <row r="12" spans="1:8">
      <c r="A12" s="20"/>
      <c r="B12" s="21" t="s">
        <v>126</v>
      </c>
      <c r="C12" s="22">
        <v>1</v>
      </c>
      <c r="D12" s="22" t="s">
        <v>125</v>
      </c>
      <c r="E12" s="23">
        <v>1</v>
      </c>
      <c r="F12" s="24">
        <v>2500</v>
      </c>
      <c r="G12" s="24">
        <f t="shared" si="1"/>
        <v>2500</v>
      </c>
      <c r="H12" s="25"/>
    </row>
    <row r="13" spans="1:8">
      <c r="A13" s="20" t="s">
        <v>127</v>
      </c>
      <c r="B13" s="21" t="s">
        <v>128</v>
      </c>
      <c r="C13" s="22">
        <v>1</v>
      </c>
      <c r="D13" s="22" t="s">
        <v>125</v>
      </c>
      <c r="E13" s="23">
        <v>1</v>
      </c>
      <c r="F13" s="24">
        <v>200</v>
      </c>
      <c r="G13" s="24">
        <f t="shared" si="1"/>
        <v>200</v>
      </c>
      <c r="H13" s="25"/>
    </row>
    <row r="14" spans="1:8">
      <c r="A14" s="20" t="s">
        <v>129</v>
      </c>
      <c r="B14" s="21" t="s">
        <v>130</v>
      </c>
      <c r="C14" s="22">
        <v>2</v>
      </c>
      <c r="D14" s="22" t="s">
        <v>118</v>
      </c>
      <c r="E14" s="23">
        <v>1</v>
      </c>
      <c r="F14" s="24">
        <v>1000</v>
      </c>
      <c r="G14" s="24">
        <f t="shared" si="1"/>
        <v>2000</v>
      </c>
      <c r="H14" s="25"/>
    </row>
    <row r="15" spans="1:8">
      <c r="A15" s="20" t="s">
        <v>131</v>
      </c>
      <c r="B15" s="21" t="s">
        <v>132</v>
      </c>
      <c r="C15" s="22">
        <v>4</v>
      </c>
      <c r="D15" s="22" t="s">
        <v>125</v>
      </c>
      <c r="E15" s="23">
        <v>1</v>
      </c>
      <c r="F15" s="24">
        <v>400</v>
      </c>
      <c r="G15" s="24">
        <f t="shared" si="1"/>
        <v>1600</v>
      </c>
      <c r="H15" s="25"/>
    </row>
    <row r="16" ht="36" spans="1:8">
      <c r="A16" s="28" t="s">
        <v>133</v>
      </c>
      <c r="B16" s="29" t="s">
        <v>134</v>
      </c>
      <c r="C16" s="30">
        <v>1</v>
      </c>
      <c r="D16" s="30" t="s">
        <v>125</v>
      </c>
      <c r="E16" s="31">
        <v>1</v>
      </c>
      <c r="F16" s="32">
        <v>1000</v>
      </c>
      <c r="G16" s="32">
        <f t="shared" si="1"/>
        <v>1000</v>
      </c>
      <c r="H16" s="33" t="s">
        <v>135</v>
      </c>
    </row>
    <row r="17" spans="1:8">
      <c r="A17" s="34" t="s">
        <v>136</v>
      </c>
      <c r="B17" s="21" t="s">
        <v>137</v>
      </c>
      <c r="C17" s="22">
        <v>1</v>
      </c>
      <c r="D17" s="22" t="s">
        <v>125</v>
      </c>
      <c r="E17" s="23">
        <v>1</v>
      </c>
      <c r="F17" s="24">
        <v>2000</v>
      </c>
      <c r="G17" s="24">
        <f t="shared" si="1"/>
        <v>2000</v>
      </c>
      <c r="H17" s="25"/>
    </row>
    <row r="18" spans="1:8">
      <c r="A18" s="35"/>
      <c r="B18" s="21" t="s">
        <v>138</v>
      </c>
      <c r="C18" s="22">
        <v>2</v>
      </c>
      <c r="D18" s="22" t="s">
        <v>125</v>
      </c>
      <c r="E18" s="23">
        <v>1</v>
      </c>
      <c r="F18" s="24">
        <v>3000</v>
      </c>
      <c r="G18" s="24">
        <f t="shared" si="1"/>
        <v>6000</v>
      </c>
      <c r="H18" s="25"/>
    </row>
    <row r="19" spans="1:8">
      <c r="A19" s="36" t="s">
        <v>139</v>
      </c>
      <c r="B19" s="27" t="s">
        <v>139</v>
      </c>
      <c r="C19" s="22">
        <v>1</v>
      </c>
      <c r="D19" s="22" t="s">
        <v>118</v>
      </c>
      <c r="E19" s="23">
        <v>1</v>
      </c>
      <c r="F19" s="24">
        <v>2500</v>
      </c>
      <c r="G19" s="24">
        <f t="shared" si="1"/>
        <v>2500</v>
      </c>
      <c r="H19" s="25"/>
    </row>
    <row r="20" spans="1:8">
      <c r="A20" s="36" t="s">
        <v>140</v>
      </c>
      <c r="B20" s="27" t="s">
        <v>141</v>
      </c>
      <c r="C20" s="22">
        <v>2</v>
      </c>
      <c r="D20" s="22" t="s">
        <v>125</v>
      </c>
      <c r="E20" s="23">
        <v>1</v>
      </c>
      <c r="F20" s="24">
        <v>600</v>
      </c>
      <c r="G20" s="24">
        <f t="shared" si="1"/>
        <v>1200</v>
      </c>
      <c r="H20" s="25"/>
    </row>
    <row r="21" spans="1:8">
      <c r="A21" s="36" t="s">
        <v>142</v>
      </c>
      <c r="B21" s="27" t="s">
        <v>143</v>
      </c>
      <c r="C21" s="22">
        <v>1</v>
      </c>
      <c r="D21" s="22" t="s">
        <v>125</v>
      </c>
      <c r="E21" s="23">
        <v>1</v>
      </c>
      <c r="F21" s="24">
        <v>600</v>
      </c>
      <c r="G21" s="24">
        <f t="shared" si="1"/>
        <v>600</v>
      </c>
      <c r="H21" s="25"/>
    </row>
    <row r="22" spans="1:8">
      <c r="A22" s="36" t="s">
        <v>144</v>
      </c>
      <c r="B22" s="27" t="s">
        <v>145</v>
      </c>
      <c r="C22" s="22">
        <v>1</v>
      </c>
      <c r="D22" s="22" t="s">
        <v>146</v>
      </c>
      <c r="E22" s="23">
        <v>1</v>
      </c>
      <c r="F22" s="24">
        <v>3000</v>
      </c>
      <c r="G22" s="24">
        <f t="shared" si="1"/>
        <v>3000</v>
      </c>
      <c r="H22" s="25"/>
    </row>
    <row r="23" spans="1:8">
      <c r="A23" s="37" t="s">
        <v>147</v>
      </c>
      <c r="B23" s="21" t="s">
        <v>148</v>
      </c>
      <c r="C23" s="22">
        <v>1</v>
      </c>
      <c r="D23" s="22" t="s">
        <v>125</v>
      </c>
      <c r="E23" s="23">
        <v>1</v>
      </c>
      <c r="F23" s="24">
        <v>5000</v>
      </c>
      <c r="G23" s="24">
        <f t="shared" si="1"/>
        <v>5000</v>
      </c>
      <c r="H23" s="38"/>
    </row>
    <row r="24" spans="1:8">
      <c r="A24" s="39" t="s">
        <v>66</v>
      </c>
      <c r="B24" s="40"/>
      <c r="C24" s="41"/>
      <c r="D24" s="16"/>
      <c r="E24" s="17"/>
      <c r="F24" s="42"/>
      <c r="G24" s="43" t="s">
        <v>149</v>
      </c>
      <c r="H24" s="19">
        <f>SUM(G25:G39)</f>
        <v>15250</v>
      </c>
    </row>
    <row r="25" spans="1:8">
      <c r="A25" s="44" t="s">
        <v>150</v>
      </c>
      <c r="B25" s="45" t="s">
        <v>151</v>
      </c>
      <c r="C25" s="22">
        <v>8</v>
      </c>
      <c r="D25" s="22" t="s">
        <v>59</v>
      </c>
      <c r="E25" s="46">
        <v>1</v>
      </c>
      <c r="F25" s="24">
        <v>500</v>
      </c>
      <c r="G25" s="24">
        <f t="shared" ref="G25:G38" si="2">F25*E25*C25</f>
        <v>4000</v>
      </c>
      <c r="H25" s="47"/>
    </row>
    <row r="26" spans="1:8">
      <c r="A26" s="44"/>
      <c r="B26" s="45"/>
      <c r="C26" s="22">
        <v>4</v>
      </c>
      <c r="D26" s="22" t="s">
        <v>59</v>
      </c>
      <c r="E26" s="46">
        <v>1</v>
      </c>
      <c r="F26" s="24">
        <v>500</v>
      </c>
      <c r="G26" s="24">
        <f t="shared" si="2"/>
        <v>2000</v>
      </c>
      <c r="H26" s="47"/>
    </row>
    <row r="27" spans="1:8">
      <c r="A27" s="44" t="s">
        <v>152</v>
      </c>
      <c r="B27" s="48" t="s">
        <v>153</v>
      </c>
      <c r="C27" s="22">
        <v>6</v>
      </c>
      <c r="D27" s="22" t="s">
        <v>59</v>
      </c>
      <c r="E27" s="46">
        <v>1</v>
      </c>
      <c r="F27" s="24">
        <v>500</v>
      </c>
      <c r="G27" s="24">
        <f t="shared" si="2"/>
        <v>3000</v>
      </c>
      <c r="H27" s="49"/>
    </row>
    <row r="28" spans="1:8">
      <c r="A28" s="44" t="s">
        <v>154</v>
      </c>
      <c r="B28" s="48" t="s">
        <v>155</v>
      </c>
      <c r="C28" s="22">
        <v>7</v>
      </c>
      <c r="D28" s="22" t="s">
        <v>125</v>
      </c>
      <c r="E28" s="46">
        <v>1</v>
      </c>
      <c r="F28" s="24">
        <v>150</v>
      </c>
      <c r="G28" s="24">
        <f t="shared" si="2"/>
        <v>1050</v>
      </c>
      <c r="H28" s="49"/>
    </row>
    <row r="29" spans="1:8">
      <c r="A29" s="44" t="s">
        <v>156</v>
      </c>
      <c r="B29" s="48" t="s">
        <v>157</v>
      </c>
      <c r="C29" s="22">
        <v>1</v>
      </c>
      <c r="D29" s="22" t="s">
        <v>125</v>
      </c>
      <c r="E29" s="46">
        <v>1</v>
      </c>
      <c r="F29" s="24">
        <v>2000</v>
      </c>
      <c r="G29" s="24">
        <f t="shared" si="2"/>
        <v>2000</v>
      </c>
      <c r="H29" s="49"/>
    </row>
    <row r="30" spans="1:8">
      <c r="A30" s="44" t="s">
        <v>158</v>
      </c>
      <c r="B30" s="21" t="s">
        <v>159</v>
      </c>
      <c r="C30" s="22">
        <v>8</v>
      </c>
      <c r="D30" s="22" t="s">
        <v>160</v>
      </c>
      <c r="E30" s="46">
        <v>1</v>
      </c>
      <c r="F30" s="24">
        <v>200</v>
      </c>
      <c r="G30" s="24">
        <f t="shared" si="2"/>
        <v>1600</v>
      </c>
      <c r="H30" s="49"/>
    </row>
    <row r="31" spans="1:8">
      <c r="A31" s="44" t="s">
        <v>161</v>
      </c>
      <c r="B31" s="21" t="s">
        <v>162</v>
      </c>
      <c r="C31" s="22">
        <v>4</v>
      </c>
      <c r="D31" s="22" t="s">
        <v>160</v>
      </c>
      <c r="E31" s="46">
        <v>1</v>
      </c>
      <c r="F31" s="24">
        <v>200</v>
      </c>
      <c r="G31" s="24">
        <f t="shared" si="2"/>
        <v>800</v>
      </c>
      <c r="H31" s="49"/>
    </row>
    <row r="32" spans="1:8">
      <c r="A32" s="50" t="s">
        <v>163</v>
      </c>
      <c r="B32" s="21" t="s">
        <v>164</v>
      </c>
      <c r="C32" s="22">
        <v>6</v>
      </c>
      <c r="D32" s="22" t="s">
        <v>118</v>
      </c>
      <c r="E32" s="46">
        <v>1</v>
      </c>
      <c r="F32" s="24">
        <v>0</v>
      </c>
      <c r="G32" s="24">
        <f t="shared" si="2"/>
        <v>0</v>
      </c>
      <c r="H32" s="49"/>
    </row>
    <row r="33" spans="1:8">
      <c r="A33" s="50" t="s">
        <v>165</v>
      </c>
      <c r="B33" s="48" t="s">
        <v>166</v>
      </c>
      <c r="C33" s="22">
        <v>1</v>
      </c>
      <c r="D33" s="22" t="s">
        <v>118</v>
      </c>
      <c r="E33" s="46">
        <v>1</v>
      </c>
      <c r="F33" s="24">
        <v>0</v>
      </c>
      <c r="G33" s="24">
        <f t="shared" si="2"/>
        <v>0</v>
      </c>
      <c r="H33" s="49"/>
    </row>
    <row r="34" spans="1:8">
      <c r="A34" s="50" t="s">
        <v>167</v>
      </c>
      <c r="B34" s="48" t="s">
        <v>168</v>
      </c>
      <c r="C34" s="22">
        <v>1</v>
      </c>
      <c r="D34" s="22" t="s">
        <v>125</v>
      </c>
      <c r="E34" s="46">
        <v>1</v>
      </c>
      <c r="F34" s="24">
        <v>0</v>
      </c>
      <c r="G34" s="24">
        <f t="shared" si="2"/>
        <v>0</v>
      </c>
      <c r="H34" s="49"/>
    </row>
    <row r="35" spans="1:8">
      <c r="A35" s="44" t="s">
        <v>169</v>
      </c>
      <c r="B35" s="48" t="s">
        <v>170</v>
      </c>
      <c r="C35" s="22">
        <v>1</v>
      </c>
      <c r="D35" s="22" t="s">
        <v>125</v>
      </c>
      <c r="E35" s="46">
        <v>1</v>
      </c>
      <c r="F35" s="24">
        <v>500</v>
      </c>
      <c r="G35" s="24">
        <f t="shared" si="2"/>
        <v>500</v>
      </c>
      <c r="H35" s="49"/>
    </row>
    <row r="36" spans="1:8">
      <c r="A36" s="44" t="s">
        <v>171</v>
      </c>
      <c r="B36" s="21" t="s">
        <v>172</v>
      </c>
      <c r="C36" s="22">
        <v>1</v>
      </c>
      <c r="D36" s="22" t="s">
        <v>118</v>
      </c>
      <c r="E36" s="46">
        <v>1</v>
      </c>
      <c r="F36" s="24">
        <v>0</v>
      </c>
      <c r="G36" s="24">
        <f t="shared" si="2"/>
        <v>0</v>
      </c>
      <c r="H36" s="49"/>
    </row>
    <row r="37" spans="1:8">
      <c r="A37" s="44" t="s">
        <v>173</v>
      </c>
      <c r="B37" s="21" t="s">
        <v>174</v>
      </c>
      <c r="C37" s="22">
        <v>1</v>
      </c>
      <c r="D37" s="22" t="s">
        <v>118</v>
      </c>
      <c r="E37" s="46">
        <v>1</v>
      </c>
      <c r="F37" s="24">
        <v>300</v>
      </c>
      <c r="G37" s="24">
        <f t="shared" si="2"/>
        <v>300</v>
      </c>
      <c r="H37" s="51"/>
    </row>
    <row r="38" spans="1:8">
      <c r="A38" s="44" t="s">
        <v>175</v>
      </c>
      <c r="B38" s="21" t="s">
        <v>176</v>
      </c>
      <c r="C38" s="22">
        <v>1</v>
      </c>
      <c r="D38" s="22" t="s">
        <v>125</v>
      </c>
      <c r="E38" s="46">
        <v>1</v>
      </c>
      <c r="F38" s="24">
        <v>0</v>
      </c>
      <c r="G38" s="24">
        <f t="shared" si="2"/>
        <v>0</v>
      </c>
      <c r="H38" s="51"/>
    </row>
    <row r="39" spans="1:8">
      <c r="A39" s="44" t="s">
        <v>177</v>
      </c>
      <c r="B39" s="21" t="s">
        <v>178</v>
      </c>
      <c r="C39" s="22">
        <v>1</v>
      </c>
      <c r="D39" s="22" t="s">
        <v>179</v>
      </c>
      <c r="E39" s="46">
        <v>1</v>
      </c>
      <c r="F39" s="24">
        <v>0</v>
      </c>
      <c r="G39" s="24"/>
      <c r="H39" s="51"/>
    </row>
    <row r="40" spans="1:8">
      <c r="A40" s="39" t="s">
        <v>67</v>
      </c>
      <c r="B40" s="40"/>
      <c r="C40" s="41"/>
      <c r="D40" s="16"/>
      <c r="E40" s="17"/>
      <c r="F40" s="52"/>
      <c r="G40" s="42" t="s">
        <v>112</v>
      </c>
      <c r="H40" s="53">
        <f>SUM(G41:G60)</f>
        <v>32080</v>
      </c>
    </row>
    <row r="41" spans="1:8">
      <c r="A41" s="50" t="s">
        <v>180</v>
      </c>
      <c r="B41" s="21" t="s">
        <v>181</v>
      </c>
      <c r="C41" s="22">
        <v>20</v>
      </c>
      <c r="D41" s="22" t="s">
        <v>59</v>
      </c>
      <c r="E41" s="46">
        <v>1</v>
      </c>
      <c r="F41" s="24">
        <v>150</v>
      </c>
      <c r="G41" s="24">
        <f t="shared" ref="G41:G46" si="3">F41*E41*C41</f>
        <v>3000</v>
      </c>
      <c r="H41" s="49"/>
    </row>
    <row r="42" spans="1:8">
      <c r="A42" s="50" t="s">
        <v>182</v>
      </c>
      <c r="B42" s="21" t="s">
        <v>183</v>
      </c>
      <c r="C42" s="22">
        <v>36</v>
      </c>
      <c r="D42" s="22" t="s">
        <v>59</v>
      </c>
      <c r="E42" s="46">
        <v>1</v>
      </c>
      <c r="F42" s="24">
        <v>160</v>
      </c>
      <c r="G42" s="24">
        <f t="shared" si="3"/>
        <v>5760</v>
      </c>
      <c r="H42" s="49"/>
    </row>
    <row r="43" spans="1:8">
      <c r="A43" s="34" t="s">
        <v>184</v>
      </c>
      <c r="B43" s="21" t="s">
        <v>185</v>
      </c>
      <c r="C43" s="22">
        <v>37</v>
      </c>
      <c r="D43" s="22" t="s">
        <v>125</v>
      </c>
      <c r="E43" s="46">
        <v>1</v>
      </c>
      <c r="F43" s="24">
        <v>220</v>
      </c>
      <c r="G43" s="24">
        <f t="shared" si="3"/>
        <v>8140</v>
      </c>
      <c r="H43" s="49"/>
    </row>
    <row r="44" spans="1:8">
      <c r="A44" s="54"/>
      <c r="B44" s="21" t="s">
        <v>186</v>
      </c>
      <c r="C44" s="22">
        <v>2</v>
      </c>
      <c r="D44" s="22" t="s">
        <v>125</v>
      </c>
      <c r="E44" s="46">
        <v>1</v>
      </c>
      <c r="F44" s="24">
        <v>500</v>
      </c>
      <c r="G44" s="24">
        <f t="shared" si="3"/>
        <v>1000</v>
      </c>
      <c r="H44" s="49"/>
    </row>
    <row r="45" spans="1:8">
      <c r="A45" s="35"/>
      <c r="B45" s="21" t="s">
        <v>187</v>
      </c>
      <c r="C45" s="22">
        <v>2</v>
      </c>
      <c r="D45" s="22" t="s">
        <v>125</v>
      </c>
      <c r="E45" s="46">
        <v>1</v>
      </c>
      <c r="F45" s="24">
        <v>800</v>
      </c>
      <c r="G45" s="24">
        <f t="shared" si="3"/>
        <v>1600</v>
      </c>
      <c r="H45" s="49"/>
    </row>
    <row r="46" spans="1:8">
      <c r="A46" s="55" t="s">
        <v>188</v>
      </c>
      <c r="B46" s="56" t="s">
        <v>189</v>
      </c>
      <c r="C46" s="22">
        <v>1</v>
      </c>
      <c r="D46" s="22" t="s">
        <v>125</v>
      </c>
      <c r="E46" s="46">
        <v>1</v>
      </c>
      <c r="F46" s="57">
        <v>1500</v>
      </c>
      <c r="G46" s="57">
        <f t="shared" si="3"/>
        <v>1500</v>
      </c>
      <c r="H46" s="49"/>
    </row>
    <row r="47" spans="1:8">
      <c r="A47" s="55"/>
      <c r="B47" s="56" t="s">
        <v>190</v>
      </c>
      <c r="C47" s="22">
        <v>1</v>
      </c>
      <c r="D47" s="22" t="s">
        <v>125</v>
      </c>
      <c r="E47" s="46">
        <v>1</v>
      </c>
      <c r="F47" s="58"/>
      <c r="G47" s="58"/>
      <c r="H47" s="49"/>
    </row>
    <row r="48" spans="1:8">
      <c r="A48" s="55"/>
      <c r="B48" s="56" t="s">
        <v>191</v>
      </c>
      <c r="C48" s="22">
        <v>1</v>
      </c>
      <c r="D48" s="22" t="s">
        <v>125</v>
      </c>
      <c r="E48" s="46">
        <v>1</v>
      </c>
      <c r="F48" s="58"/>
      <c r="G48" s="58"/>
      <c r="H48" s="49"/>
    </row>
    <row r="49" spans="1:8">
      <c r="A49" s="55"/>
      <c r="B49" s="56" t="s">
        <v>192</v>
      </c>
      <c r="C49" s="22">
        <v>1</v>
      </c>
      <c r="D49" s="22" t="s">
        <v>125</v>
      </c>
      <c r="E49" s="46">
        <v>1</v>
      </c>
      <c r="F49" s="58"/>
      <c r="G49" s="58"/>
      <c r="H49" s="49"/>
    </row>
    <row r="50" spans="1:8">
      <c r="A50" s="55"/>
      <c r="B50" s="56" t="s">
        <v>193</v>
      </c>
      <c r="C50" s="22">
        <v>1</v>
      </c>
      <c r="D50" s="22" t="s">
        <v>118</v>
      </c>
      <c r="E50" s="46">
        <v>1</v>
      </c>
      <c r="F50" s="58"/>
      <c r="G50" s="58"/>
      <c r="H50" s="49"/>
    </row>
    <row r="51" spans="1:8">
      <c r="A51" s="55"/>
      <c r="B51" s="56" t="s">
        <v>194</v>
      </c>
      <c r="C51" s="22">
        <v>4</v>
      </c>
      <c r="D51" s="22" t="s">
        <v>125</v>
      </c>
      <c r="E51" s="46">
        <v>1</v>
      </c>
      <c r="F51" s="59">
        <v>150</v>
      </c>
      <c r="G51" s="59">
        <f t="shared" ref="G51:G60" si="4">F51*E51*C51</f>
        <v>600</v>
      </c>
      <c r="H51" s="49"/>
    </row>
    <row r="52" spans="1:8">
      <c r="A52" s="50" t="s">
        <v>195</v>
      </c>
      <c r="B52" s="45" t="s">
        <v>196</v>
      </c>
      <c r="C52" s="22">
        <v>1</v>
      </c>
      <c r="D52" s="22" t="s">
        <v>118</v>
      </c>
      <c r="E52" s="46">
        <v>1</v>
      </c>
      <c r="F52" s="24">
        <v>400</v>
      </c>
      <c r="G52" s="24">
        <f t="shared" si="4"/>
        <v>400</v>
      </c>
      <c r="H52" s="49"/>
    </row>
    <row r="53" spans="1:8">
      <c r="A53" s="50" t="s">
        <v>175</v>
      </c>
      <c r="B53" s="4" t="s">
        <v>197</v>
      </c>
      <c r="C53" s="22">
        <v>1</v>
      </c>
      <c r="D53" s="60" t="s">
        <v>125</v>
      </c>
      <c r="E53" s="46">
        <v>1</v>
      </c>
      <c r="F53" s="24">
        <v>200</v>
      </c>
      <c r="G53" s="24">
        <f t="shared" si="4"/>
        <v>200</v>
      </c>
      <c r="H53" s="49"/>
    </row>
    <row r="54" spans="1:8">
      <c r="A54" s="20" t="s">
        <v>198</v>
      </c>
      <c r="B54" s="4" t="s">
        <v>199</v>
      </c>
      <c r="C54" s="22">
        <v>40</v>
      </c>
      <c r="D54" s="60" t="s">
        <v>200</v>
      </c>
      <c r="E54" s="46">
        <v>1</v>
      </c>
      <c r="F54" s="24">
        <v>100</v>
      </c>
      <c r="G54" s="24">
        <f t="shared" si="4"/>
        <v>4000</v>
      </c>
      <c r="H54" s="49"/>
    </row>
    <row r="55" spans="1:8">
      <c r="A55" s="20"/>
      <c r="B55" s="48" t="s">
        <v>201</v>
      </c>
      <c r="C55" s="22">
        <v>39</v>
      </c>
      <c r="D55" s="22" t="s">
        <v>200</v>
      </c>
      <c r="E55" s="46">
        <v>1</v>
      </c>
      <c r="F55" s="24">
        <v>100</v>
      </c>
      <c r="G55" s="24">
        <f t="shared" si="4"/>
        <v>3900</v>
      </c>
      <c r="H55" s="49"/>
    </row>
    <row r="56" spans="1:8">
      <c r="A56" s="20"/>
      <c r="B56" s="21" t="s">
        <v>202</v>
      </c>
      <c r="C56" s="22">
        <v>6</v>
      </c>
      <c r="D56" s="22" t="s">
        <v>57</v>
      </c>
      <c r="E56" s="46">
        <v>1</v>
      </c>
      <c r="F56" s="24">
        <v>80</v>
      </c>
      <c r="G56" s="24">
        <f t="shared" si="4"/>
        <v>480</v>
      </c>
      <c r="H56" s="49"/>
    </row>
    <row r="57" spans="1:8">
      <c r="A57" s="20"/>
      <c r="B57" s="21" t="s">
        <v>203</v>
      </c>
      <c r="C57" s="22">
        <v>6</v>
      </c>
      <c r="D57" s="22" t="s">
        <v>118</v>
      </c>
      <c r="E57" s="46">
        <v>1</v>
      </c>
      <c r="F57" s="24">
        <v>100</v>
      </c>
      <c r="G57" s="24">
        <f t="shared" si="4"/>
        <v>600</v>
      </c>
      <c r="H57" s="49"/>
    </row>
    <row r="58" spans="1:8">
      <c r="A58" s="50" t="s">
        <v>204</v>
      </c>
      <c r="B58" s="21" t="s">
        <v>205</v>
      </c>
      <c r="C58" s="22">
        <v>6</v>
      </c>
      <c r="D58" s="22" t="s">
        <v>118</v>
      </c>
      <c r="E58" s="46">
        <v>1</v>
      </c>
      <c r="F58" s="24">
        <v>150</v>
      </c>
      <c r="G58" s="24">
        <f t="shared" si="4"/>
        <v>900</v>
      </c>
      <c r="H58" s="49"/>
    </row>
    <row r="59" spans="1:8">
      <c r="A59" s="50"/>
      <c r="B59" s="21" t="s">
        <v>206</v>
      </c>
      <c r="C59" s="22">
        <v>1</v>
      </c>
      <c r="D59" s="22" t="s">
        <v>125</v>
      </c>
      <c r="E59" s="46">
        <v>1</v>
      </c>
      <c r="F59" s="24">
        <v>0</v>
      </c>
      <c r="G59" s="24">
        <f t="shared" si="4"/>
        <v>0</v>
      </c>
      <c r="H59" s="49"/>
    </row>
    <row r="60" spans="1:8">
      <c r="A60" s="20" t="s">
        <v>178</v>
      </c>
      <c r="B60" s="21" t="s">
        <v>207</v>
      </c>
      <c r="C60" s="22">
        <v>1</v>
      </c>
      <c r="D60" s="60" t="s">
        <v>179</v>
      </c>
      <c r="E60" s="46">
        <v>1</v>
      </c>
      <c r="F60" s="61">
        <v>0</v>
      </c>
      <c r="G60" s="24">
        <f t="shared" si="4"/>
        <v>0</v>
      </c>
      <c r="H60" s="49"/>
    </row>
    <row r="61" spans="1:8">
      <c r="A61" s="39" t="s">
        <v>68</v>
      </c>
      <c r="B61" s="40"/>
      <c r="C61" s="41"/>
      <c r="D61" s="16"/>
      <c r="E61" s="17"/>
      <c r="F61" s="42"/>
      <c r="G61" s="43" t="s">
        <v>149</v>
      </c>
      <c r="H61" s="19">
        <f>SUM(G62:G74)</f>
        <v>50714</v>
      </c>
    </row>
    <row r="62" spans="1:8">
      <c r="A62" s="62" t="s">
        <v>208</v>
      </c>
      <c r="B62" s="63" t="s">
        <v>209</v>
      </c>
      <c r="C62" s="22">
        <v>24</v>
      </c>
      <c r="D62" s="22" t="s">
        <v>51</v>
      </c>
      <c r="E62" s="46">
        <v>1</v>
      </c>
      <c r="F62" s="24">
        <v>120</v>
      </c>
      <c r="G62" s="24">
        <f t="shared" ref="G62:G74" si="5">F62*E62*C62</f>
        <v>2880</v>
      </c>
      <c r="H62" s="47" t="s">
        <v>210</v>
      </c>
    </row>
    <row r="63" spans="1:8">
      <c r="A63" s="62" t="s">
        <v>211</v>
      </c>
      <c r="B63" s="63" t="s">
        <v>209</v>
      </c>
      <c r="C63" s="22">
        <v>24</v>
      </c>
      <c r="D63" s="22" t="s">
        <v>51</v>
      </c>
      <c r="E63" s="46">
        <v>2</v>
      </c>
      <c r="F63" s="24">
        <v>120</v>
      </c>
      <c r="G63" s="24">
        <f t="shared" si="5"/>
        <v>5760</v>
      </c>
      <c r="H63" s="47" t="s">
        <v>210</v>
      </c>
    </row>
    <row r="64" spans="1:8">
      <c r="A64" s="44" t="s">
        <v>212</v>
      </c>
      <c r="B64" s="63" t="s">
        <v>213</v>
      </c>
      <c r="C64" s="22">
        <v>14</v>
      </c>
      <c r="D64" s="22" t="s">
        <v>214</v>
      </c>
      <c r="E64" s="46">
        <v>1</v>
      </c>
      <c r="F64" s="24">
        <v>800</v>
      </c>
      <c r="G64" s="24">
        <f t="shared" si="5"/>
        <v>11200</v>
      </c>
      <c r="H64" s="49"/>
    </row>
    <row r="65" spans="1:8">
      <c r="A65" s="62" t="s">
        <v>215</v>
      </c>
      <c r="B65" s="63" t="s">
        <v>216</v>
      </c>
      <c r="C65" s="22">
        <v>30</v>
      </c>
      <c r="D65" s="22" t="s">
        <v>217</v>
      </c>
      <c r="E65" s="46">
        <v>1</v>
      </c>
      <c r="F65" s="24">
        <v>15</v>
      </c>
      <c r="G65" s="24">
        <f t="shared" si="5"/>
        <v>450</v>
      </c>
      <c r="H65" s="49"/>
    </row>
    <row r="66" spans="1:8">
      <c r="A66" s="62" t="s">
        <v>218</v>
      </c>
      <c r="B66" s="63" t="s">
        <v>218</v>
      </c>
      <c r="C66" s="22">
        <v>5</v>
      </c>
      <c r="D66" s="22" t="s">
        <v>57</v>
      </c>
      <c r="E66" s="46">
        <v>1</v>
      </c>
      <c r="F66" s="24">
        <v>100</v>
      </c>
      <c r="G66" s="24">
        <f t="shared" si="5"/>
        <v>500</v>
      </c>
      <c r="H66" s="49"/>
    </row>
    <row r="67" ht="24" spans="1:8">
      <c r="A67" s="62" t="s">
        <v>219</v>
      </c>
      <c r="B67" s="63" t="s">
        <v>220</v>
      </c>
      <c r="C67" s="22">
        <v>80</v>
      </c>
      <c r="D67" s="22" t="s">
        <v>221</v>
      </c>
      <c r="E67" s="46">
        <v>1</v>
      </c>
      <c r="F67" s="24">
        <v>150</v>
      </c>
      <c r="G67" s="24">
        <f t="shared" si="5"/>
        <v>12000</v>
      </c>
      <c r="H67" s="49"/>
    </row>
    <row r="68" customFormat="1" spans="1:8">
      <c r="A68" s="64"/>
      <c r="B68" s="48" t="s">
        <v>222</v>
      </c>
      <c r="C68" s="22">
        <v>10</v>
      </c>
      <c r="D68" s="22" t="s">
        <v>223</v>
      </c>
      <c r="E68" s="46">
        <v>1</v>
      </c>
      <c r="F68" s="24">
        <v>300</v>
      </c>
      <c r="G68" s="24">
        <f t="shared" si="5"/>
        <v>3000</v>
      </c>
      <c r="H68" s="49"/>
    </row>
    <row r="69" spans="1:8">
      <c r="A69" s="64"/>
      <c r="B69" s="48" t="s">
        <v>224</v>
      </c>
      <c r="C69" s="22">
        <v>9.6</v>
      </c>
      <c r="D69" s="22" t="s">
        <v>221</v>
      </c>
      <c r="E69" s="46">
        <v>1</v>
      </c>
      <c r="F69" s="24">
        <v>850</v>
      </c>
      <c r="G69" s="24">
        <f t="shared" si="5"/>
        <v>8160</v>
      </c>
      <c r="H69" s="49"/>
    </row>
    <row r="70" spans="1:8">
      <c r="A70" s="65"/>
      <c r="B70" s="48" t="s">
        <v>225</v>
      </c>
      <c r="C70" s="22">
        <v>130</v>
      </c>
      <c r="D70" s="22" t="s">
        <v>221</v>
      </c>
      <c r="E70" s="46">
        <v>1</v>
      </c>
      <c r="F70" s="24">
        <v>40</v>
      </c>
      <c r="G70" s="24">
        <f t="shared" si="5"/>
        <v>5200</v>
      </c>
      <c r="H70" s="49"/>
    </row>
    <row r="71" ht="24" spans="1:8">
      <c r="A71" s="65" t="s">
        <v>226</v>
      </c>
      <c r="B71" s="48" t="s">
        <v>227</v>
      </c>
      <c r="C71" s="22">
        <v>1</v>
      </c>
      <c r="D71" s="22" t="s">
        <v>57</v>
      </c>
      <c r="E71" s="46">
        <v>1</v>
      </c>
      <c r="F71" s="24">
        <v>100</v>
      </c>
      <c r="G71" s="24">
        <f t="shared" si="5"/>
        <v>100</v>
      </c>
      <c r="H71" s="49" t="s">
        <v>228</v>
      </c>
    </row>
    <row r="72" spans="1:8">
      <c r="A72" s="44" t="s">
        <v>229</v>
      </c>
      <c r="B72" s="48" t="s">
        <v>230</v>
      </c>
      <c r="C72" s="22">
        <v>9.6</v>
      </c>
      <c r="D72" s="22" t="s">
        <v>118</v>
      </c>
      <c r="E72" s="46">
        <v>1</v>
      </c>
      <c r="F72" s="24">
        <v>90</v>
      </c>
      <c r="G72" s="24">
        <f t="shared" si="5"/>
        <v>864</v>
      </c>
      <c r="H72" s="49" t="s">
        <v>231</v>
      </c>
    </row>
    <row r="73" spans="1:8">
      <c r="A73" s="66" t="s">
        <v>232</v>
      </c>
      <c r="B73" s="67" t="s">
        <v>233</v>
      </c>
      <c r="C73" s="22">
        <v>20</v>
      </c>
      <c r="D73" s="22" t="s">
        <v>57</v>
      </c>
      <c r="E73" s="46">
        <v>1</v>
      </c>
      <c r="F73" s="24">
        <v>15</v>
      </c>
      <c r="G73" s="24">
        <f t="shared" si="5"/>
        <v>300</v>
      </c>
      <c r="H73" s="49"/>
    </row>
    <row r="74" spans="1:8">
      <c r="A74" s="66" t="s">
        <v>234</v>
      </c>
      <c r="B74" s="67" t="s">
        <v>235</v>
      </c>
      <c r="C74" s="22">
        <v>1</v>
      </c>
      <c r="D74" s="22" t="s">
        <v>57</v>
      </c>
      <c r="E74" s="46">
        <v>1</v>
      </c>
      <c r="F74" s="24">
        <v>300</v>
      </c>
      <c r="G74" s="24">
        <f t="shared" si="5"/>
        <v>300</v>
      </c>
      <c r="H74" s="49"/>
    </row>
    <row r="75" spans="1:8">
      <c r="A75" s="68" t="s">
        <v>236</v>
      </c>
      <c r="B75" s="69"/>
      <c r="C75" s="69"/>
      <c r="D75" s="69"/>
      <c r="E75" s="69"/>
      <c r="F75" s="69"/>
      <c r="G75" s="70"/>
      <c r="H75" s="71">
        <f>SUM(G5:G74)</f>
        <v>174104</v>
      </c>
    </row>
    <row r="76" spans="1:8">
      <c r="A76" s="72" t="s">
        <v>69</v>
      </c>
      <c r="B76" s="73"/>
      <c r="C76" s="74"/>
      <c r="D76" s="74"/>
      <c r="E76" s="74"/>
      <c r="F76" s="75"/>
      <c r="G76" s="75"/>
      <c r="H76" s="76"/>
    </row>
    <row r="77" spans="1:8">
      <c r="A77" s="77" t="s">
        <v>237</v>
      </c>
      <c r="B77" s="78" t="s">
        <v>238</v>
      </c>
      <c r="C77" s="78" t="s">
        <v>16</v>
      </c>
      <c r="D77" s="78" t="s">
        <v>19</v>
      </c>
      <c r="E77" s="78" t="s">
        <v>239</v>
      </c>
      <c r="F77" s="78" t="s">
        <v>20</v>
      </c>
      <c r="G77" s="78" t="s">
        <v>110</v>
      </c>
      <c r="H77" s="79" t="s">
        <v>111</v>
      </c>
    </row>
    <row r="78" spans="1:8">
      <c r="A78" s="80" t="s">
        <v>240</v>
      </c>
      <c r="B78" s="81" t="s">
        <v>241</v>
      </c>
      <c r="C78" s="82">
        <v>1</v>
      </c>
      <c r="D78" s="82" t="s">
        <v>24</v>
      </c>
      <c r="E78" s="82">
        <v>1</v>
      </c>
      <c r="F78" s="83">
        <v>500</v>
      </c>
      <c r="G78" s="24">
        <f t="shared" ref="G78:G87" si="6">F78*E78*C78</f>
        <v>500</v>
      </c>
      <c r="H78" s="49"/>
    </row>
    <row r="79" spans="1:8">
      <c r="A79" s="80" t="s">
        <v>242</v>
      </c>
      <c r="B79" s="81" t="s">
        <v>243</v>
      </c>
      <c r="C79" s="82">
        <v>1</v>
      </c>
      <c r="D79" s="82" t="s">
        <v>24</v>
      </c>
      <c r="E79" s="82">
        <v>1</v>
      </c>
      <c r="F79" s="83">
        <v>500</v>
      </c>
      <c r="G79" s="24">
        <f t="shared" si="6"/>
        <v>500</v>
      </c>
      <c r="H79" s="84"/>
    </row>
    <row r="80" spans="1:8">
      <c r="A80" s="80" t="s">
        <v>244</v>
      </c>
      <c r="B80" s="81" t="s">
        <v>243</v>
      </c>
      <c r="C80" s="82">
        <v>1</v>
      </c>
      <c r="D80" s="82" t="s">
        <v>24</v>
      </c>
      <c r="E80" s="82">
        <v>1</v>
      </c>
      <c r="F80" s="83">
        <v>500</v>
      </c>
      <c r="G80" s="24">
        <f t="shared" si="6"/>
        <v>500</v>
      </c>
      <c r="H80" s="84"/>
    </row>
    <row r="81" spans="1:8">
      <c r="A81" s="80" t="s">
        <v>245</v>
      </c>
      <c r="B81" s="81" t="s">
        <v>243</v>
      </c>
      <c r="C81" s="82">
        <v>1</v>
      </c>
      <c r="D81" s="82" t="s">
        <v>24</v>
      </c>
      <c r="E81" s="82">
        <v>1</v>
      </c>
      <c r="F81" s="83">
        <v>500</v>
      </c>
      <c r="G81" s="24">
        <f t="shared" si="6"/>
        <v>500</v>
      </c>
      <c r="H81" s="84"/>
    </row>
    <row r="82" spans="1:8">
      <c r="A82" s="80" t="s">
        <v>246</v>
      </c>
      <c r="B82" s="81" t="s">
        <v>247</v>
      </c>
      <c r="C82" s="82">
        <v>16</v>
      </c>
      <c r="D82" s="82" t="s">
        <v>248</v>
      </c>
      <c r="E82" s="82">
        <v>2</v>
      </c>
      <c r="F82" s="83">
        <v>300</v>
      </c>
      <c r="G82" s="24">
        <f t="shared" si="6"/>
        <v>9600</v>
      </c>
      <c r="H82" s="84"/>
    </row>
    <row r="83" spans="1:8">
      <c r="A83" s="80" t="s">
        <v>249</v>
      </c>
      <c r="B83" s="81" t="s">
        <v>250</v>
      </c>
      <c r="C83" s="82">
        <v>4</v>
      </c>
      <c r="D83" s="82" t="s">
        <v>251</v>
      </c>
      <c r="E83" s="82">
        <v>1</v>
      </c>
      <c r="F83" s="83">
        <v>0</v>
      </c>
      <c r="G83" s="24">
        <f t="shared" si="6"/>
        <v>0</v>
      </c>
      <c r="H83" s="84"/>
    </row>
    <row r="84" spans="1:8">
      <c r="A84" s="80"/>
      <c r="B84" s="81" t="s">
        <v>252</v>
      </c>
      <c r="C84" s="82">
        <v>6</v>
      </c>
      <c r="D84" s="82" t="s">
        <v>251</v>
      </c>
      <c r="E84" s="82">
        <v>1</v>
      </c>
      <c r="F84" s="83">
        <v>0</v>
      </c>
      <c r="G84" s="24">
        <f t="shared" si="6"/>
        <v>0</v>
      </c>
      <c r="H84" s="84"/>
    </row>
    <row r="85" spans="1:8">
      <c r="A85" s="80" t="s">
        <v>253</v>
      </c>
      <c r="B85" s="85" t="s">
        <v>254</v>
      </c>
      <c r="C85" s="82">
        <v>20</v>
      </c>
      <c r="D85" s="82" t="s">
        <v>251</v>
      </c>
      <c r="E85" s="82">
        <v>1</v>
      </c>
      <c r="F85" s="83">
        <v>80</v>
      </c>
      <c r="G85" s="24">
        <f t="shared" si="6"/>
        <v>1600</v>
      </c>
      <c r="H85" s="84"/>
    </row>
    <row r="86" spans="1:8">
      <c r="A86" s="80" t="s">
        <v>255</v>
      </c>
      <c r="B86" s="85" t="s">
        <v>256</v>
      </c>
      <c r="C86" s="82">
        <v>1</v>
      </c>
      <c r="D86" s="82" t="s">
        <v>257</v>
      </c>
      <c r="E86" s="82">
        <v>4</v>
      </c>
      <c r="F86" s="83">
        <v>3500</v>
      </c>
      <c r="G86" s="24">
        <f t="shared" si="6"/>
        <v>14000</v>
      </c>
      <c r="H86" s="84"/>
    </row>
    <row r="87" spans="1:8">
      <c r="A87" s="80"/>
      <c r="B87" s="81" t="s">
        <v>258</v>
      </c>
      <c r="C87" s="82">
        <v>1</v>
      </c>
      <c r="D87" s="82" t="s">
        <v>257</v>
      </c>
      <c r="E87" s="82">
        <v>1</v>
      </c>
      <c r="F87" s="83"/>
      <c r="G87" s="24">
        <f t="shared" si="6"/>
        <v>0</v>
      </c>
      <c r="H87" s="49"/>
    </row>
    <row r="88" spans="1:8">
      <c r="A88" s="86" t="s">
        <v>259</v>
      </c>
      <c r="B88" s="87"/>
      <c r="C88" s="87"/>
      <c r="D88" s="87"/>
      <c r="E88" s="87"/>
      <c r="F88" s="87"/>
      <c r="G88" s="88"/>
      <c r="H88" s="89">
        <f>SUM(G78:G87)</f>
        <v>27200</v>
      </c>
    </row>
    <row r="89" spans="1:8">
      <c r="A89" s="68" t="s">
        <v>260</v>
      </c>
      <c r="B89" s="69"/>
      <c r="C89" s="69"/>
      <c r="D89" s="69"/>
      <c r="E89" s="70"/>
      <c r="F89" s="90">
        <f>H88+H75</f>
        <v>201304</v>
      </c>
      <c r="G89" s="90"/>
      <c r="H89" s="91"/>
    </row>
    <row r="90" customFormat="1" ht="18" spans="1:7">
      <c r="A90" s="92" t="s">
        <v>261</v>
      </c>
      <c r="B90" s="93"/>
      <c r="C90" s="93"/>
      <c r="D90" s="93"/>
      <c r="E90" s="94"/>
      <c r="F90" s="95">
        <v>175000</v>
      </c>
      <c r="G90" s="95"/>
    </row>
  </sheetData>
  <mergeCells count="33">
    <mergeCell ref="B1:C1"/>
    <mergeCell ref="D1:E1"/>
    <mergeCell ref="F1:H1"/>
    <mergeCell ref="B2:C2"/>
    <mergeCell ref="D2:E2"/>
    <mergeCell ref="F2:H2"/>
    <mergeCell ref="B3:C3"/>
    <mergeCell ref="D3:E3"/>
    <mergeCell ref="F3:H3"/>
    <mergeCell ref="A5:B5"/>
    <mergeCell ref="A24:B24"/>
    <mergeCell ref="A40:B40"/>
    <mergeCell ref="A61:B61"/>
    <mergeCell ref="A75:G75"/>
    <mergeCell ref="A76:B76"/>
    <mergeCell ref="A88:G88"/>
    <mergeCell ref="A89:E89"/>
    <mergeCell ref="F89:G89"/>
    <mergeCell ref="A90:E90"/>
    <mergeCell ref="F90:G90"/>
    <mergeCell ref="A10:A12"/>
    <mergeCell ref="A17:A18"/>
    <mergeCell ref="A25:A26"/>
    <mergeCell ref="A43:A45"/>
    <mergeCell ref="A46:A51"/>
    <mergeCell ref="A54:A57"/>
    <mergeCell ref="A58:A59"/>
    <mergeCell ref="A67:A70"/>
    <mergeCell ref="A83:A84"/>
    <mergeCell ref="A86:A87"/>
    <mergeCell ref="B25:B26"/>
    <mergeCell ref="F46:F50"/>
    <mergeCell ref="G46:G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总体报价</vt:lpstr>
      <vt:lpstr>搭建制作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Tourism-壮汉</cp:lastModifiedBy>
  <dcterms:created xsi:type="dcterms:W3CDTF">2019-05-17T01:49:00Z</dcterms:created>
  <dcterms:modified xsi:type="dcterms:W3CDTF">2019-05-31T07:44:47Z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