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F:\团档资料\2023年团档\2023.4.14-16 脉脉高层团建方案\4.14-16桂林-更新\"/>
    </mc:Choice>
  </mc:AlternateContent>
  <xr:revisionPtr revIDLastSave="0" documentId="13_ncr:1_{0340E917-63BC-4DF0-9437-332F38557D9E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报价单" sheetId="2" r:id="rId1"/>
    <sheet name="Sheet1" sheetId="1" r:id="rId2"/>
  </sheets>
  <calcPr calcId="191029"/>
</workbook>
</file>

<file path=xl/calcChain.xml><?xml version="1.0" encoding="utf-8"?>
<calcChain xmlns="http://schemas.openxmlformats.org/spreadsheetml/2006/main">
  <c r="J7" i="2" l="1"/>
  <c r="J12" i="2"/>
  <c r="J16" i="2"/>
  <c r="J3" i="2"/>
  <c r="J4" i="2" s="1"/>
  <c r="J5" i="2"/>
  <c r="J6" i="2" s="1"/>
  <c r="J8" i="2"/>
  <c r="J9" i="2"/>
  <c r="J11" i="2"/>
  <c r="J13" i="2"/>
  <c r="J15" i="2"/>
  <c r="J17" i="2"/>
  <c r="J18" i="2"/>
  <c r="J19" i="2"/>
  <c r="J20" i="2"/>
  <c r="J21" i="2"/>
  <c r="J22" i="2"/>
  <c r="J23" i="2"/>
  <c r="J24" i="2"/>
  <c r="J25" i="2"/>
  <c r="J27" i="2"/>
  <c r="J28" i="2" s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40" i="1"/>
  <c r="J41" i="1"/>
  <c r="J16" i="1"/>
  <c r="J15" i="1"/>
  <c r="J17" i="1"/>
  <c r="J13" i="1"/>
  <c r="J12" i="1"/>
  <c r="J11" i="1"/>
  <c r="J14" i="1"/>
  <c r="J10" i="1"/>
  <c r="J9" i="1"/>
  <c r="J8" i="1"/>
  <c r="J7" i="1"/>
  <c r="J6" i="1"/>
  <c r="J5" i="1"/>
  <c r="J3" i="1"/>
  <c r="J4" i="1"/>
  <c r="J42" i="1"/>
  <c r="J43" i="1"/>
  <c r="J44" i="1"/>
  <c r="J26" i="2" l="1"/>
  <c r="J10" i="2"/>
  <c r="J29" i="2" s="1"/>
  <c r="J14" i="2"/>
  <c r="J30" i="2" l="1"/>
  <c r="J31" i="2" l="1"/>
  <c r="J32" i="2" l="1"/>
</calcChain>
</file>

<file path=xl/sharedStrings.xml><?xml version="1.0" encoding="utf-8"?>
<sst xmlns="http://schemas.openxmlformats.org/spreadsheetml/2006/main" count="226" uniqueCount="134">
  <si>
    <t>脉脉桂林二日团建</t>
  </si>
  <si>
    <t>序号</t>
  </si>
  <si>
    <t>项目</t>
  </si>
  <si>
    <t>描述</t>
  </si>
  <si>
    <t>数量</t>
  </si>
  <si>
    <t>天数</t>
  </si>
  <si>
    <t>单位</t>
  </si>
  <si>
    <t>单价</t>
  </si>
  <si>
    <t>总价</t>
  </si>
  <si>
    <t>备注（按实际结算发生）</t>
  </si>
  <si>
    <t>大交通</t>
  </si>
  <si>
    <t>经济舱</t>
  </si>
  <si>
    <t>12人北京-桂林往返</t>
  </si>
  <si>
    <t>4.14-16</t>
  </si>
  <si>
    <t>单程/次</t>
  </si>
  <si>
    <t>按实际出票进行结算</t>
  </si>
  <si>
    <t>sub-total：</t>
  </si>
  <si>
    <t>住宿</t>
  </si>
  <si>
    <t>桂林璟象酒店</t>
  </si>
  <si>
    <t>间/晚</t>
  </si>
  <si>
    <t>含双早</t>
  </si>
  <si>
    <t>餐饮</t>
  </si>
  <si>
    <t>4.15日午餐</t>
  </si>
  <si>
    <t>社会餐厅</t>
  </si>
  <si>
    <t>餐</t>
  </si>
  <si>
    <t>4.15日晚餐</t>
  </si>
  <si>
    <t>4.16日午餐</t>
  </si>
  <si>
    <t>用车</t>
  </si>
  <si>
    <t>辆/天</t>
  </si>
  <si>
    <t>矿泉水（农夫山泉）</t>
  </si>
  <si>
    <t>箱（24瓶）</t>
  </si>
  <si>
    <t>门票及保险</t>
  </si>
  <si>
    <t>免费</t>
  </si>
  <si>
    <t>人/次</t>
  </si>
  <si>
    <t>需提前一天预约</t>
  </si>
  <si>
    <t>成人票</t>
  </si>
  <si>
    <t>儿童票</t>
  </si>
  <si>
    <t>保险</t>
  </si>
  <si>
    <t>人／3天</t>
  </si>
  <si>
    <t>人员</t>
  </si>
  <si>
    <t>导游</t>
  </si>
  <si>
    <t>位/天</t>
  </si>
  <si>
    <t>小计：</t>
  </si>
  <si>
    <t>服务费（10%）</t>
  </si>
  <si>
    <t>税金（6%）：</t>
  </si>
  <si>
    <t>总计：</t>
  </si>
  <si>
    <t>活动物料</t>
  </si>
  <si>
    <t>接机牌-KT板</t>
  </si>
  <si>
    <t>个</t>
  </si>
  <si>
    <t>车头牌-塑封（A3单面）</t>
  </si>
  <si>
    <t>横幅-艺术布</t>
  </si>
  <si>
    <t>设计费</t>
  </si>
  <si>
    <t>次</t>
  </si>
  <si>
    <t>活动现场工作人员</t>
  </si>
  <si>
    <t>位／场</t>
  </si>
  <si>
    <t>旅游意外保险</t>
  </si>
  <si>
    <t>人／4天</t>
  </si>
  <si>
    <t>差旅交通</t>
  </si>
  <si>
    <t>前期采点交通/杂费/工作人员差旅费(视实际状况异动）</t>
  </si>
  <si>
    <t>天</t>
  </si>
  <si>
    <t>活动执行期间工作人员餐费及交通费</t>
  </si>
  <si>
    <t>第三方活动代付</t>
  </si>
  <si>
    <t>桂林漓江泊雅酒店</t>
  </si>
  <si>
    <t>双床房</t>
  </si>
  <si>
    <t>3月10-13日</t>
  </si>
  <si>
    <t>间</t>
  </si>
  <si>
    <t>包含早餐</t>
  </si>
  <si>
    <t>大床房</t>
  </si>
  <si>
    <t>3月10-14日</t>
  </si>
  <si>
    <t>会场</t>
  </si>
  <si>
    <t>会场含移动投影，笔，纸，矿泉水（会议室时长8小时，超出2小时以内收费300元，超出4个小时按1000元半天计算）</t>
  </si>
  <si>
    <t>场</t>
  </si>
  <si>
    <t>含早餐（不计入总价）</t>
  </si>
  <si>
    <t>含高清电视屏85寸，笔，纸，矿泉水，会议室时长8小时（8：00-12：00，14：00-18：00），超出按150/h计算（不计入总价）</t>
  </si>
  <si>
    <t>桂林知味·境界</t>
  </si>
  <si>
    <t>桂林知味·境界-晚餐</t>
  </si>
  <si>
    <t>人</t>
  </si>
  <si>
    <t>1000元/桌起</t>
  </si>
  <si>
    <t>桂林漓江泊雅酒店围桌餐</t>
  </si>
  <si>
    <t>围桌午餐</t>
  </si>
  <si>
    <t>3月11日（选择一）</t>
  </si>
  <si>
    <t>10人/桌</t>
  </si>
  <si>
    <t>围桌晚餐</t>
  </si>
  <si>
    <t>3月11日（选择二）</t>
  </si>
  <si>
    <t>中式围桌1200/桌起，10人/桌（不计入总价）</t>
  </si>
  <si>
    <t>不计入总价</t>
  </si>
  <si>
    <t>阳朔月圆山庄</t>
  </si>
  <si>
    <t>阳朔月圆山庄-午餐</t>
  </si>
  <si>
    <t>兴坪古镇刘姐啤酒鱼</t>
  </si>
  <si>
    <t>兴坪古镇刘姐啤酒鱼-晚餐</t>
  </si>
  <si>
    <t>活动地点外出用车</t>
  </si>
  <si>
    <t>考斯特（19座）</t>
  </si>
  <si>
    <t>门票景点</t>
  </si>
  <si>
    <t>3月10日象鼻山</t>
  </si>
  <si>
    <t>免费，需提前一天预约</t>
  </si>
  <si>
    <t>3月11日《画舫》两江四湖</t>
  </si>
  <si>
    <t>含伴手礼桂林画扇一份，不含伴手礼（185元）
需提前一天预约</t>
  </si>
  <si>
    <t>3月12日兴坪漓江竹筏</t>
  </si>
  <si>
    <t>3月12日兴坪古镇电瓶车（单程）</t>
  </si>
  <si>
    <t>3月12日金猫攀岩（半天）</t>
  </si>
  <si>
    <t>3月12日地心探索·探洞（半天）</t>
  </si>
  <si>
    <t>含场地费、头盔、领队、不含溜索降速额外加150/人，需提前一天预约，不计入总价</t>
  </si>
  <si>
    <t>3月12日露营</t>
  </si>
  <si>
    <t>提前一周预约</t>
  </si>
  <si>
    <t>3月12日露营烟花</t>
  </si>
  <si>
    <t>预估，按实际出票进行结算</t>
    <phoneticPr fontId="15" type="noConversion"/>
  </si>
  <si>
    <t>首道门票-成人票</t>
    <phoneticPr fontId="15" type="noConversion"/>
  </si>
  <si>
    <t>首道门票-儿童票</t>
    <phoneticPr fontId="15" type="noConversion"/>
  </si>
  <si>
    <t>其他景区门票（不含）：景区中七星岩游览价格为：35元/人（不分成人和儿童）、桂海碑林博物馆拓印80元/张</t>
    <phoneticPr fontId="15" type="noConversion"/>
  </si>
  <si>
    <t>需提前一天预约;（1米以下的儿童不允许上船、1.3米儿童按成人价）</t>
    <phoneticPr fontId="15" type="noConversion"/>
  </si>
  <si>
    <t>城景雅致大床房</t>
    <phoneticPr fontId="15" type="noConversion"/>
  </si>
  <si>
    <t>服务费（6%）</t>
    <phoneticPr fontId="15" type="noConversion"/>
  </si>
  <si>
    <t>1.2米-1.4米儿童价格，1.2米以下儿童免票</t>
    <phoneticPr fontId="15" type="noConversion"/>
  </si>
  <si>
    <t>中餐--江小鱼啤酒鱼私房菜/刘姐啤酒鱼</t>
    <phoneticPr fontId="15" type="noConversion"/>
  </si>
  <si>
    <t>晚餐--大师傅啤酒鱼西街中心店</t>
    <phoneticPr fontId="15" type="noConversion"/>
  </si>
  <si>
    <t>中餐--椿记烧鹅</t>
    <phoneticPr fontId="15" type="noConversion"/>
  </si>
  <si>
    <t>8小时100公里</t>
    <phoneticPr fontId="15" type="noConversion"/>
  </si>
  <si>
    <t>4.15日漓江-兴坪竹筏</t>
    <phoneticPr fontId="15" type="noConversion"/>
  </si>
  <si>
    <t>4.15日《画舫》两江四湖</t>
    <phoneticPr fontId="15" type="noConversion"/>
  </si>
  <si>
    <t>4.16日象鼻山景区</t>
    <phoneticPr fontId="15" type="noConversion"/>
  </si>
  <si>
    <t>4.16日七星景区</t>
    <phoneticPr fontId="15" type="noConversion"/>
  </si>
  <si>
    <t>普票：旅游服务费</t>
    <phoneticPr fontId="15" type="noConversion"/>
  </si>
  <si>
    <t>4.15日芦笛岩景区</t>
    <phoneticPr fontId="15" type="noConversion"/>
  </si>
  <si>
    <t>4.15日东西巷、逍遥楼</t>
    <phoneticPr fontId="15" type="noConversion"/>
  </si>
  <si>
    <t>自由游览</t>
    <phoneticPr fontId="15" type="noConversion"/>
  </si>
  <si>
    <t>4.15日兴坪电瓶车</t>
    <phoneticPr fontId="15" type="noConversion"/>
  </si>
  <si>
    <t>停车场-竹筏码头</t>
    <phoneticPr fontId="15" type="noConversion"/>
  </si>
  <si>
    <t>4.14日考斯特-接机</t>
    <phoneticPr fontId="15" type="noConversion"/>
  </si>
  <si>
    <t>单趟</t>
    <phoneticPr fontId="15" type="noConversion"/>
  </si>
  <si>
    <t>4.15-16日考斯特-包车</t>
    <phoneticPr fontId="15" type="noConversion"/>
  </si>
  <si>
    <t>导游-4.14-16日</t>
    <phoneticPr fontId="15" type="noConversion"/>
  </si>
  <si>
    <t>全程陪同</t>
    <phoneticPr fontId="15" type="noConversion"/>
  </si>
  <si>
    <t>6人北京-桂林往返</t>
    <phoneticPr fontId="15" type="noConversion"/>
  </si>
  <si>
    <t>脉脉桂林会议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</si>
</sst>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\¥#,##0.00;[Red]\(\¥#,##0.00\)"/>
    <numFmt numFmtId="177" formatCode="#,##0.00_ "/>
  </numFmts>
  <fonts count="19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5"/>
      <name val="微软雅黑"/>
      <family val="2"/>
      <charset val="134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BACEFD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43" fontId="14" fillId="0" borderId="0" applyFont="0" applyFill="0" applyBorder="0" applyAlignment="0" applyProtection="0"/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58" fontId="9" fillId="0" borderId="2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58" fontId="7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6" fontId="8" fillId="0" borderId="2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177" fontId="7" fillId="0" borderId="2" xfId="1" applyNumberFormat="1" applyFont="1" applyBorder="1" applyAlignment="1">
      <alignment horizontal="center" vertical="center"/>
    </xf>
    <xf numFmtId="0" fontId="11" fillId="0" borderId="9" xfId="1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177" fontId="9" fillId="0" borderId="2" xfId="3" applyNumberFormat="1" applyFont="1" applyFill="1" applyBorder="1" applyAlignment="1">
      <alignment horizontal="center" vertical="center"/>
    </xf>
    <xf numFmtId="0" fontId="9" fillId="0" borderId="12" xfId="1" applyFont="1" applyBorder="1" applyAlignment="1">
      <alignment horizontal="center" vertical="center" wrapText="1"/>
    </xf>
    <xf numFmtId="177" fontId="9" fillId="0" borderId="2" xfId="1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 wrapText="1"/>
    </xf>
    <xf numFmtId="177" fontId="7" fillId="0" borderId="2" xfId="3" applyNumberFormat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9" fillId="0" borderId="9" xfId="1" applyFont="1" applyBorder="1" applyAlignment="1">
      <alignment vertical="center" wrapText="1"/>
    </xf>
    <xf numFmtId="0" fontId="12" fillId="0" borderId="13" xfId="1" applyFont="1" applyBorder="1">
      <alignment vertical="center"/>
    </xf>
    <xf numFmtId="0" fontId="7" fillId="0" borderId="12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18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</cellXfs>
  <cellStyles count="4">
    <cellStyle name="常规" xfId="0" builtinId="0"/>
    <cellStyle name="常规 3" xfId="1" xr:uid="{00000000-0005-0000-0000-000031000000}"/>
    <cellStyle name="常规_Sheet1 3" xfId="2" xr:uid="{00000000-0005-0000-0000-000032000000}"/>
    <cellStyle name="千位分隔 2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="70" zoomScaleNormal="70" workbookViewId="0">
      <selection sqref="A1:K32"/>
    </sheetView>
  </sheetViews>
  <sheetFormatPr defaultColWidth="9" defaultRowHeight="13.5" x14ac:dyDescent="0.3"/>
  <cols>
    <col min="1" max="1" width="5.1328125" style="2" customWidth="1"/>
    <col min="2" max="2" width="15.19921875" style="2" customWidth="1"/>
    <col min="3" max="3" width="23.46484375" style="2" customWidth="1"/>
    <col min="4" max="4" width="24.265625" style="2" customWidth="1"/>
    <col min="5" max="5" width="21.6640625" style="2" customWidth="1"/>
    <col min="6" max="7" width="5.1328125" style="2" customWidth="1"/>
    <col min="8" max="8" width="11.3984375" style="2" customWidth="1"/>
    <col min="9" max="9" width="10.19921875" style="2" customWidth="1"/>
    <col min="10" max="10" width="12.19921875" style="2" customWidth="1"/>
    <col min="11" max="11" width="64.6640625" style="3" customWidth="1"/>
  </cols>
  <sheetData>
    <row r="1" spans="1:11" ht="26.65" customHeight="1" x14ac:dyDescent="0.3">
      <c r="A1" s="49" t="s">
        <v>133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s="1" customFormat="1" ht="25.25" customHeight="1" x14ac:dyDescent="0.3">
      <c r="A2" s="4" t="s">
        <v>1</v>
      </c>
      <c r="B2" s="4" t="s">
        <v>2</v>
      </c>
      <c r="C2" s="50" t="s">
        <v>3</v>
      </c>
      <c r="D2" s="51"/>
      <c r="E2" s="51"/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1" t="s">
        <v>9</v>
      </c>
    </row>
    <row r="3" spans="1:11" ht="20" customHeight="1" x14ac:dyDescent="0.3">
      <c r="A3" s="5">
        <v>1</v>
      </c>
      <c r="B3" s="48" t="s">
        <v>10</v>
      </c>
      <c r="C3" s="48" t="s">
        <v>11</v>
      </c>
      <c r="D3" s="5" t="s">
        <v>132</v>
      </c>
      <c r="E3" s="5" t="s">
        <v>13</v>
      </c>
      <c r="F3" s="5">
        <v>12</v>
      </c>
      <c r="G3" s="5">
        <v>2</v>
      </c>
      <c r="H3" s="7" t="s">
        <v>14</v>
      </c>
      <c r="I3" s="19">
        <v>1600</v>
      </c>
      <c r="J3" s="19">
        <f>F3*G3*I3</f>
        <v>38400</v>
      </c>
      <c r="K3" s="44" t="s">
        <v>105</v>
      </c>
    </row>
    <row r="4" spans="1:11" ht="20" customHeight="1" x14ac:dyDescent="0.3">
      <c r="A4" s="52" t="s">
        <v>16</v>
      </c>
      <c r="B4" s="53"/>
      <c r="C4" s="53"/>
      <c r="D4" s="53"/>
      <c r="E4" s="53"/>
      <c r="F4" s="53"/>
      <c r="G4" s="53"/>
      <c r="H4" s="53"/>
      <c r="I4" s="53"/>
      <c r="J4" s="21">
        <f>J3</f>
        <v>38400</v>
      </c>
      <c r="K4" s="43"/>
    </row>
    <row r="5" spans="1:11" ht="20" customHeight="1" x14ac:dyDescent="0.3">
      <c r="A5" s="5">
        <v>2</v>
      </c>
      <c r="B5" s="6" t="s">
        <v>17</v>
      </c>
      <c r="C5" s="11" t="s">
        <v>18</v>
      </c>
      <c r="D5" s="46" t="s">
        <v>110</v>
      </c>
      <c r="E5" s="12" t="s">
        <v>13</v>
      </c>
      <c r="F5" s="11">
        <v>6</v>
      </c>
      <c r="G5" s="11">
        <v>2</v>
      </c>
      <c r="H5" s="11" t="s">
        <v>19</v>
      </c>
      <c r="I5" s="29">
        <v>500</v>
      </c>
      <c r="J5" s="30">
        <f>F5*G5*I5</f>
        <v>6000</v>
      </c>
      <c r="K5" s="14" t="s">
        <v>20</v>
      </c>
    </row>
    <row r="6" spans="1:11" ht="20" customHeight="1" x14ac:dyDescent="0.3">
      <c r="A6" s="52" t="s">
        <v>16</v>
      </c>
      <c r="B6" s="53"/>
      <c r="C6" s="53"/>
      <c r="D6" s="53"/>
      <c r="E6" s="53"/>
      <c r="F6" s="53"/>
      <c r="G6" s="53"/>
      <c r="H6" s="53"/>
      <c r="I6" s="53"/>
      <c r="J6" s="21">
        <f>SUM(J5:J5)</f>
        <v>6000</v>
      </c>
      <c r="K6" s="43"/>
    </row>
    <row r="7" spans="1:11" ht="20" customHeight="1" x14ac:dyDescent="0.3">
      <c r="A7" s="54">
        <v>3</v>
      </c>
      <c r="B7" s="54" t="s">
        <v>21</v>
      </c>
      <c r="C7" s="6" t="s">
        <v>22</v>
      </c>
      <c r="D7" s="9" t="s">
        <v>23</v>
      </c>
      <c r="E7" s="8"/>
      <c r="F7" s="5">
        <v>12</v>
      </c>
      <c r="G7" s="5">
        <v>1</v>
      </c>
      <c r="H7" s="5" t="s">
        <v>24</v>
      </c>
      <c r="I7" s="19">
        <v>80</v>
      </c>
      <c r="J7" s="19">
        <f>F7*I7*G7</f>
        <v>960</v>
      </c>
      <c r="K7" s="42" t="s">
        <v>113</v>
      </c>
    </row>
    <row r="8" spans="1:11" ht="20" customHeight="1" x14ac:dyDescent="0.3">
      <c r="A8" s="54"/>
      <c r="B8" s="54"/>
      <c r="C8" s="6" t="s">
        <v>25</v>
      </c>
      <c r="D8" s="9" t="s">
        <v>23</v>
      </c>
      <c r="E8" s="8"/>
      <c r="F8" s="5">
        <v>12</v>
      </c>
      <c r="G8" s="5">
        <v>1</v>
      </c>
      <c r="H8" s="5" t="s">
        <v>24</v>
      </c>
      <c r="I8" s="19">
        <v>100</v>
      </c>
      <c r="J8" s="19">
        <f t="shared" ref="J8:J9" si="0">F8*I8*G8</f>
        <v>1200</v>
      </c>
      <c r="K8" s="42" t="s">
        <v>114</v>
      </c>
    </row>
    <row r="9" spans="1:11" ht="20" customHeight="1" x14ac:dyDescent="0.3">
      <c r="A9" s="54"/>
      <c r="B9" s="54"/>
      <c r="C9" s="6" t="s">
        <v>26</v>
      </c>
      <c r="D9" s="9" t="s">
        <v>23</v>
      </c>
      <c r="E9" s="8"/>
      <c r="F9" s="5">
        <v>12</v>
      </c>
      <c r="G9" s="5">
        <v>1</v>
      </c>
      <c r="H9" s="5" t="s">
        <v>24</v>
      </c>
      <c r="I9" s="19">
        <v>80</v>
      </c>
      <c r="J9" s="19">
        <f t="shared" si="0"/>
        <v>960</v>
      </c>
      <c r="K9" s="42" t="s">
        <v>115</v>
      </c>
    </row>
    <row r="10" spans="1:11" ht="20" customHeight="1" x14ac:dyDescent="0.3">
      <c r="A10" s="52" t="s">
        <v>16</v>
      </c>
      <c r="B10" s="53"/>
      <c r="C10" s="53"/>
      <c r="D10" s="53"/>
      <c r="E10" s="53"/>
      <c r="F10" s="53"/>
      <c r="G10" s="53"/>
      <c r="H10" s="53"/>
      <c r="I10" s="53"/>
      <c r="J10" s="21">
        <f>SUM(J7:J9)</f>
        <v>3120</v>
      </c>
      <c r="K10" s="43"/>
    </row>
    <row r="11" spans="1:11" ht="20" customHeight="1" x14ac:dyDescent="0.3">
      <c r="A11" s="57">
        <v>4</v>
      </c>
      <c r="B11" s="55" t="s">
        <v>27</v>
      </c>
      <c r="C11" s="55" t="s">
        <v>127</v>
      </c>
      <c r="D11" s="53"/>
      <c r="E11" s="53"/>
      <c r="F11" s="5">
        <v>1</v>
      </c>
      <c r="G11" s="5">
        <v>1</v>
      </c>
      <c r="H11" s="5" t="s">
        <v>28</v>
      </c>
      <c r="I11" s="19">
        <v>850</v>
      </c>
      <c r="J11" s="19">
        <f>F11*I11*G11</f>
        <v>850</v>
      </c>
      <c r="K11" s="42" t="s">
        <v>128</v>
      </c>
    </row>
    <row r="12" spans="1:11" ht="20" customHeight="1" x14ac:dyDescent="0.3">
      <c r="A12" s="57"/>
      <c r="B12" s="55"/>
      <c r="C12" s="55" t="s">
        <v>129</v>
      </c>
      <c r="D12" s="53"/>
      <c r="E12" s="53"/>
      <c r="F12" s="5">
        <v>1</v>
      </c>
      <c r="G12" s="5">
        <v>2</v>
      </c>
      <c r="H12" s="5" t="s">
        <v>28</v>
      </c>
      <c r="I12" s="19">
        <v>1500</v>
      </c>
      <c r="J12" s="19">
        <f>F12*I12*G12</f>
        <v>3000</v>
      </c>
      <c r="K12" s="42" t="s">
        <v>116</v>
      </c>
    </row>
    <row r="13" spans="1:11" ht="20" customHeight="1" x14ac:dyDescent="0.3">
      <c r="A13" s="53"/>
      <c r="B13" s="53"/>
      <c r="C13" s="54" t="s">
        <v>29</v>
      </c>
      <c r="D13" s="54"/>
      <c r="E13" s="54"/>
      <c r="F13" s="5">
        <v>1</v>
      </c>
      <c r="G13" s="5">
        <v>1</v>
      </c>
      <c r="H13" s="5" t="s">
        <v>30</v>
      </c>
      <c r="I13" s="23">
        <v>50</v>
      </c>
      <c r="J13" s="19">
        <f>F13*I13*G13</f>
        <v>50</v>
      </c>
      <c r="K13" s="43"/>
    </row>
    <row r="14" spans="1:11" ht="20" customHeight="1" x14ac:dyDescent="0.3">
      <c r="A14" s="52" t="s">
        <v>16</v>
      </c>
      <c r="B14" s="53"/>
      <c r="C14" s="53"/>
      <c r="D14" s="53"/>
      <c r="E14" s="53"/>
      <c r="F14" s="53"/>
      <c r="G14" s="53"/>
      <c r="H14" s="53"/>
      <c r="I14" s="53"/>
      <c r="J14" s="21">
        <f>SUM(J11:J13)</f>
        <v>3900</v>
      </c>
      <c r="K14" s="43"/>
    </row>
    <row r="15" spans="1:11" ht="20" customHeight="1" x14ac:dyDescent="0.3">
      <c r="A15" s="57">
        <v>5</v>
      </c>
      <c r="B15" s="55" t="s">
        <v>31</v>
      </c>
      <c r="C15" s="10" t="s">
        <v>117</v>
      </c>
      <c r="D15" s="56" t="s">
        <v>35</v>
      </c>
      <c r="E15" s="56"/>
      <c r="F15" s="7">
        <v>12</v>
      </c>
      <c r="G15" s="9">
        <v>1</v>
      </c>
      <c r="H15" s="7" t="s">
        <v>33</v>
      </c>
      <c r="I15" s="23">
        <v>120</v>
      </c>
      <c r="J15" s="19">
        <f t="shared" ref="J15" si="1">F15*G15*I15</f>
        <v>1440</v>
      </c>
      <c r="K15" s="45" t="s">
        <v>109</v>
      </c>
    </row>
    <row r="16" spans="1:11" ht="20" customHeight="1" x14ac:dyDescent="0.3">
      <c r="A16" s="57"/>
      <c r="B16" s="55"/>
      <c r="C16" s="10" t="s">
        <v>125</v>
      </c>
      <c r="D16" s="56" t="s">
        <v>126</v>
      </c>
      <c r="E16" s="56"/>
      <c r="F16" s="7">
        <v>12</v>
      </c>
      <c r="G16" s="9">
        <v>1</v>
      </c>
      <c r="H16" s="7" t="s">
        <v>33</v>
      </c>
      <c r="I16" s="23">
        <v>20</v>
      </c>
      <c r="J16" s="19">
        <f t="shared" ref="J16" si="2">F16*G16*I16</f>
        <v>240</v>
      </c>
      <c r="K16" s="45"/>
    </row>
    <row r="17" spans="1:11" ht="20" customHeight="1" x14ac:dyDescent="0.3">
      <c r="A17" s="57"/>
      <c r="B17" s="55"/>
      <c r="C17" s="58" t="s">
        <v>122</v>
      </c>
      <c r="D17" s="56" t="s">
        <v>35</v>
      </c>
      <c r="E17" s="56"/>
      <c r="F17" s="7">
        <v>6</v>
      </c>
      <c r="G17" s="9">
        <v>1</v>
      </c>
      <c r="H17" s="7" t="s">
        <v>33</v>
      </c>
      <c r="I17" s="23">
        <v>55</v>
      </c>
      <c r="J17" s="19">
        <f t="shared" ref="J17:J18" si="3">F17*G17*I17</f>
        <v>330</v>
      </c>
      <c r="K17" s="45"/>
    </row>
    <row r="18" spans="1:11" ht="20" customHeight="1" x14ac:dyDescent="0.3">
      <c r="A18" s="57"/>
      <c r="B18" s="55"/>
      <c r="C18" s="59"/>
      <c r="D18" s="62" t="s">
        <v>36</v>
      </c>
      <c r="E18" s="61"/>
      <c r="F18" s="7">
        <v>6</v>
      </c>
      <c r="G18" s="9">
        <v>1</v>
      </c>
      <c r="H18" s="7" t="s">
        <v>33</v>
      </c>
      <c r="I18" s="23">
        <v>45</v>
      </c>
      <c r="J18" s="19">
        <f t="shared" si="3"/>
        <v>270</v>
      </c>
      <c r="K18" s="17" t="s">
        <v>112</v>
      </c>
    </row>
    <row r="19" spans="1:11" ht="20" customHeight="1" x14ac:dyDescent="0.3">
      <c r="A19" s="57"/>
      <c r="B19" s="55"/>
      <c r="C19" s="58" t="s">
        <v>118</v>
      </c>
      <c r="D19" s="56" t="s">
        <v>35</v>
      </c>
      <c r="E19" s="56"/>
      <c r="F19" s="7">
        <v>6</v>
      </c>
      <c r="G19" s="9">
        <v>1</v>
      </c>
      <c r="H19" s="7" t="s">
        <v>33</v>
      </c>
      <c r="I19" s="23">
        <v>165</v>
      </c>
      <c r="J19" s="19">
        <f t="shared" ref="J19:J25" si="4">F19*G19*I19</f>
        <v>990</v>
      </c>
      <c r="K19" s="17" t="s">
        <v>34</v>
      </c>
    </row>
    <row r="20" spans="1:11" ht="20" customHeight="1" x14ac:dyDescent="0.3">
      <c r="A20" s="57"/>
      <c r="B20" s="55"/>
      <c r="C20" s="59"/>
      <c r="D20" s="62" t="s">
        <v>36</v>
      </c>
      <c r="E20" s="61"/>
      <c r="F20" s="7">
        <v>6</v>
      </c>
      <c r="G20" s="9">
        <v>1</v>
      </c>
      <c r="H20" s="7" t="s">
        <v>33</v>
      </c>
      <c r="I20" s="23">
        <v>98</v>
      </c>
      <c r="J20" s="19">
        <f t="shared" si="4"/>
        <v>588</v>
      </c>
      <c r="K20" s="17" t="s">
        <v>34</v>
      </c>
    </row>
    <row r="21" spans="1:11" ht="20" customHeight="1" x14ac:dyDescent="0.3">
      <c r="A21" s="57"/>
      <c r="B21" s="55"/>
      <c r="C21" s="10" t="s">
        <v>123</v>
      </c>
      <c r="D21" s="56" t="s">
        <v>32</v>
      </c>
      <c r="E21" s="56"/>
      <c r="F21" s="7">
        <v>12</v>
      </c>
      <c r="G21" s="9">
        <v>1</v>
      </c>
      <c r="H21" s="7" t="s">
        <v>33</v>
      </c>
      <c r="I21" s="23">
        <v>0</v>
      </c>
      <c r="J21" s="19">
        <f t="shared" si="4"/>
        <v>0</v>
      </c>
      <c r="K21" s="17" t="s">
        <v>124</v>
      </c>
    </row>
    <row r="22" spans="1:11" ht="20" customHeight="1" x14ac:dyDescent="0.3">
      <c r="A22" s="57"/>
      <c r="B22" s="55"/>
      <c r="C22" s="9" t="s">
        <v>119</v>
      </c>
      <c r="D22" s="56" t="s">
        <v>32</v>
      </c>
      <c r="E22" s="56"/>
      <c r="F22" s="7">
        <v>12</v>
      </c>
      <c r="G22" s="9">
        <v>1</v>
      </c>
      <c r="H22" s="7" t="s">
        <v>33</v>
      </c>
      <c r="I22" s="23">
        <v>0</v>
      </c>
      <c r="J22" s="19">
        <f t="shared" ref="J22" si="5">F22*G22*I22</f>
        <v>0</v>
      </c>
      <c r="K22" s="17" t="s">
        <v>34</v>
      </c>
    </row>
    <row r="23" spans="1:11" ht="20" customHeight="1" x14ac:dyDescent="0.3">
      <c r="A23" s="57"/>
      <c r="B23" s="55"/>
      <c r="C23" s="58" t="s">
        <v>120</v>
      </c>
      <c r="D23" s="63" t="s">
        <v>106</v>
      </c>
      <c r="E23" s="56"/>
      <c r="F23" s="7">
        <v>6</v>
      </c>
      <c r="G23" s="9">
        <v>1</v>
      </c>
      <c r="H23" s="7" t="s">
        <v>33</v>
      </c>
      <c r="I23" s="23">
        <v>30</v>
      </c>
      <c r="J23" s="19">
        <f t="shared" si="4"/>
        <v>180</v>
      </c>
      <c r="K23" s="64" t="s">
        <v>108</v>
      </c>
    </row>
    <row r="24" spans="1:11" ht="20" customHeight="1" x14ac:dyDescent="0.3">
      <c r="A24" s="57"/>
      <c r="B24" s="55"/>
      <c r="C24" s="59"/>
      <c r="D24" s="60" t="s">
        <v>107</v>
      </c>
      <c r="E24" s="61"/>
      <c r="F24" s="7">
        <v>6</v>
      </c>
      <c r="G24" s="9">
        <v>1</v>
      </c>
      <c r="H24" s="7" t="s">
        <v>33</v>
      </c>
      <c r="I24" s="23">
        <v>27.5</v>
      </c>
      <c r="J24" s="19">
        <f t="shared" si="4"/>
        <v>165</v>
      </c>
      <c r="K24" s="65"/>
    </row>
    <row r="25" spans="1:11" ht="20" customHeight="1" x14ac:dyDescent="0.3">
      <c r="A25" s="57"/>
      <c r="B25" s="55"/>
      <c r="C25" s="55" t="s">
        <v>37</v>
      </c>
      <c r="D25" s="55"/>
      <c r="E25" s="55"/>
      <c r="F25" s="5">
        <v>12</v>
      </c>
      <c r="G25" s="5">
        <v>1</v>
      </c>
      <c r="H25" s="5" t="s">
        <v>38</v>
      </c>
      <c r="I25" s="19">
        <v>15</v>
      </c>
      <c r="J25" s="19">
        <f t="shared" si="4"/>
        <v>180</v>
      </c>
      <c r="K25" s="43"/>
    </row>
    <row r="26" spans="1:11" ht="20" customHeight="1" x14ac:dyDescent="0.3">
      <c r="A26" s="52" t="s">
        <v>16</v>
      </c>
      <c r="B26" s="52"/>
      <c r="C26" s="52"/>
      <c r="D26" s="52"/>
      <c r="E26" s="52"/>
      <c r="F26" s="52"/>
      <c r="G26" s="52"/>
      <c r="H26" s="52"/>
      <c r="I26" s="52"/>
      <c r="J26" s="21">
        <f>SUM(J15:J25)</f>
        <v>4383</v>
      </c>
      <c r="K26" s="43"/>
    </row>
    <row r="27" spans="1:11" ht="20" customHeight="1" x14ac:dyDescent="0.3">
      <c r="A27" s="47">
        <v>6</v>
      </c>
      <c r="B27" s="10" t="s">
        <v>39</v>
      </c>
      <c r="C27" s="55" t="s">
        <v>130</v>
      </c>
      <c r="D27" s="53"/>
      <c r="E27" s="53"/>
      <c r="F27" s="5">
        <v>1</v>
      </c>
      <c r="G27" s="5">
        <v>3</v>
      </c>
      <c r="H27" s="5" t="s">
        <v>41</v>
      </c>
      <c r="I27" s="19">
        <v>500</v>
      </c>
      <c r="J27" s="19">
        <f>F27*G27*I27</f>
        <v>1500</v>
      </c>
      <c r="K27" s="43" t="s">
        <v>131</v>
      </c>
    </row>
    <row r="28" spans="1:11" ht="20" customHeight="1" x14ac:dyDescent="0.3">
      <c r="A28" s="52" t="s">
        <v>16</v>
      </c>
      <c r="B28" s="53"/>
      <c r="C28" s="53"/>
      <c r="D28" s="53"/>
      <c r="E28" s="53"/>
      <c r="F28" s="53"/>
      <c r="G28" s="53"/>
      <c r="H28" s="53"/>
      <c r="I28" s="53"/>
      <c r="J28" s="21">
        <f>SUM(J27:J27)</f>
        <v>1500</v>
      </c>
      <c r="K28" s="43"/>
    </row>
    <row r="29" spans="1:11" ht="20" customHeight="1" x14ac:dyDescent="0.3">
      <c r="A29" s="52" t="s">
        <v>42</v>
      </c>
      <c r="B29" s="53"/>
      <c r="C29" s="53"/>
      <c r="D29" s="53"/>
      <c r="E29" s="53"/>
      <c r="F29" s="53"/>
      <c r="G29" s="53"/>
      <c r="H29" s="53"/>
      <c r="I29" s="53"/>
      <c r="J29" s="21">
        <f>J4+J6+J10+J14+J26+J28</f>
        <v>57303</v>
      </c>
      <c r="K29" s="43"/>
    </row>
    <row r="30" spans="1:11" ht="20" customHeight="1" x14ac:dyDescent="0.3">
      <c r="A30" s="66" t="s">
        <v>111</v>
      </c>
      <c r="B30" s="67"/>
      <c r="C30" s="67"/>
      <c r="D30" s="67"/>
      <c r="E30" s="67"/>
      <c r="F30" s="67"/>
      <c r="G30" s="67"/>
      <c r="H30" s="67"/>
      <c r="I30" s="67"/>
      <c r="J30" s="21">
        <f>J29*6%</f>
        <v>3438.18</v>
      </c>
      <c r="K30" s="43"/>
    </row>
    <row r="31" spans="1:11" ht="20" customHeight="1" x14ac:dyDescent="0.3">
      <c r="A31" s="52" t="s">
        <v>44</v>
      </c>
      <c r="B31" s="53"/>
      <c r="C31" s="53"/>
      <c r="D31" s="53"/>
      <c r="E31" s="53"/>
      <c r="F31" s="53"/>
      <c r="G31" s="53"/>
      <c r="H31" s="53"/>
      <c r="I31" s="53"/>
      <c r="J31" s="21">
        <f>(J29+J30)*6%</f>
        <v>3644.4708000000001</v>
      </c>
      <c r="K31" s="43" t="s">
        <v>121</v>
      </c>
    </row>
    <row r="32" spans="1:11" ht="20" customHeight="1" x14ac:dyDescent="0.3">
      <c r="A32" s="52" t="s">
        <v>45</v>
      </c>
      <c r="B32" s="53"/>
      <c r="C32" s="53"/>
      <c r="D32" s="53"/>
      <c r="E32" s="53"/>
      <c r="F32" s="53"/>
      <c r="G32" s="53"/>
      <c r="H32" s="53"/>
      <c r="I32" s="53"/>
      <c r="J32" s="21">
        <f>J29+J30+J31</f>
        <v>64385.650800000003</v>
      </c>
      <c r="K32" s="43"/>
    </row>
  </sheetData>
  <mergeCells count="37">
    <mergeCell ref="K23:K24"/>
    <mergeCell ref="A29:I29"/>
    <mergeCell ref="A30:I30"/>
    <mergeCell ref="A31:I31"/>
    <mergeCell ref="C12:E12"/>
    <mergeCell ref="D18:E18"/>
    <mergeCell ref="D16:E16"/>
    <mergeCell ref="D21:E21"/>
    <mergeCell ref="A32:I32"/>
    <mergeCell ref="A28:I28"/>
    <mergeCell ref="C27:E27"/>
    <mergeCell ref="C19:C20"/>
    <mergeCell ref="C23:C24"/>
    <mergeCell ref="D24:E24"/>
    <mergeCell ref="C25:E25"/>
    <mergeCell ref="A26:I26"/>
    <mergeCell ref="D19:E19"/>
    <mergeCell ref="D20:E20"/>
    <mergeCell ref="D22:E22"/>
    <mergeCell ref="D23:E23"/>
    <mergeCell ref="A15:A25"/>
    <mergeCell ref="B15:B25"/>
    <mergeCell ref="C17:C18"/>
    <mergeCell ref="D17:E17"/>
    <mergeCell ref="C11:E11"/>
    <mergeCell ref="C13:E13"/>
    <mergeCell ref="A14:I14"/>
    <mergeCell ref="D15:E15"/>
    <mergeCell ref="A11:A13"/>
    <mergeCell ref="B11:B13"/>
    <mergeCell ref="A1:K1"/>
    <mergeCell ref="C2:E2"/>
    <mergeCell ref="A4:I4"/>
    <mergeCell ref="A6:I6"/>
    <mergeCell ref="A10:I10"/>
    <mergeCell ref="A7:A9"/>
    <mergeCell ref="B7:B9"/>
  </mergeCells>
  <phoneticPr fontId="15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zoomScale="83" zoomScaleNormal="83" workbookViewId="0">
      <selection activeCell="B5" sqref="B5:B9"/>
    </sheetView>
  </sheetViews>
  <sheetFormatPr defaultColWidth="9" defaultRowHeight="13.5" x14ac:dyDescent="0.3"/>
  <cols>
    <col min="1" max="1" width="5.1328125" style="2" customWidth="1"/>
    <col min="2" max="2" width="15.19921875" style="2" customWidth="1"/>
    <col min="3" max="3" width="23.46484375" style="2" customWidth="1"/>
    <col min="4" max="4" width="24.265625" style="2" customWidth="1"/>
    <col min="5" max="5" width="21.6640625" style="2" customWidth="1"/>
    <col min="6" max="7" width="5.1328125" style="2" customWidth="1"/>
    <col min="8" max="8" width="11.3984375" style="2" customWidth="1"/>
    <col min="9" max="9" width="10.19921875" style="2" customWidth="1"/>
    <col min="10" max="10" width="12.19921875" style="2" customWidth="1"/>
    <col min="11" max="11" width="57.53125" style="3" customWidth="1"/>
  </cols>
  <sheetData>
    <row r="1" spans="1:11" ht="26.65" customHeight="1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1" customFormat="1" ht="25.25" customHeight="1" x14ac:dyDescent="0.3">
      <c r="A2" s="4" t="s">
        <v>1</v>
      </c>
      <c r="B2" s="4" t="s">
        <v>2</v>
      </c>
      <c r="C2" s="50" t="s">
        <v>3</v>
      </c>
      <c r="D2" s="51"/>
      <c r="E2" s="51"/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18" t="s">
        <v>9</v>
      </c>
    </row>
    <row r="3" spans="1:11" ht="20" customHeight="1" x14ac:dyDescent="0.3">
      <c r="A3" s="5">
        <v>1</v>
      </c>
      <c r="B3" s="6" t="s">
        <v>10</v>
      </c>
      <c r="C3" s="6" t="s">
        <v>11</v>
      </c>
      <c r="D3" s="5" t="s">
        <v>12</v>
      </c>
      <c r="E3" s="5" t="s">
        <v>13</v>
      </c>
      <c r="F3" s="5">
        <v>12</v>
      </c>
      <c r="G3" s="5">
        <v>2</v>
      </c>
      <c r="H3" s="7" t="s">
        <v>14</v>
      </c>
      <c r="I3" s="19">
        <v>1600</v>
      </c>
      <c r="J3" s="19">
        <f>F3*G3*I3</f>
        <v>38400</v>
      </c>
      <c r="K3" s="20" t="s">
        <v>15</v>
      </c>
    </row>
    <row r="4" spans="1:11" ht="20" customHeight="1" x14ac:dyDescent="0.3">
      <c r="A4" s="52" t="s">
        <v>16</v>
      </c>
      <c r="B4" s="53"/>
      <c r="C4" s="53"/>
      <c r="D4" s="53"/>
      <c r="E4" s="53"/>
      <c r="F4" s="53"/>
      <c r="G4" s="53"/>
      <c r="H4" s="53"/>
      <c r="I4" s="53"/>
      <c r="J4" s="21">
        <f>J3</f>
        <v>38400</v>
      </c>
      <c r="K4" s="22"/>
    </row>
    <row r="5" spans="1:11" ht="20" customHeight="1" x14ac:dyDescent="0.3">
      <c r="A5" s="57">
        <v>2</v>
      </c>
      <c r="B5" s="55" t="s">
        <v>46</v>
      </c>
      <c r="C5" s="55" t="s">
        <v>47</v>
      </c>
      <c r="D5" s="55"/>
      <c r="E5" s="55"/>
      <c r="F5" s="5">
        <v>1</v>
      </c>
      <c r="G5" s="5">
        <v>1</v>
      </c>
      <c r="H5" s="5" t="s">
        <v>48</v>
      </c>
      <c r="I5" s="23">
        <v>65</v>
      </c>
      <c r="J5" s="19">
        <f>F5*I5*G5</f>
        <v>65</v>
      </c>
      <c r="K5" s="24"/>
    </row>
    <row r="6" spans="1:11" ht="20" customHeight="1" x14ac:dyDescent="0.3">
      <c r="A6" s="53"/>
      <c r="B6" s="53"/>
      <c r="C6" s="55" t="s">
        <v>49</v>
      </c>
      <c r="D6" s="53"/>
      <c r="E6" s="53"/>
      <c r="F6" s="5">
        <v>1</v>
      </c>
      <c r="G6" s="5">
        <v>1</v>
      </c>
      <c r="H6" s="5" t="s">
        <v>48</v>
      </c>
      <c r="I6" s="23">
        <v>25</v>
      </c>
      <c r="J6" s="19">
        <f t="shared" ref="J6:J9" si="0">F6*I6*G6</f>
        <v>25</v>
      </c>
      <c r="K6" s="24"/>
    </row>
    <row r="7" spans="1:11" ht="20" customHeight="1" x14ac:dyDescent="0.3">
      <c r="A7" s="53"/>
      <c r="B7" s="53"/>
      <c r="C7" s="55" t="s">
        <v>50</v>
      </c>
      <c r="D7" s="53"/>
      <c r="E7" s="53"/>
      <c r="F7" s="5">
        <v>1</v>
      </c>
      <c r="G7" s="5">
        <v>1</v>
      </c>
      <c r="H7" s="5" t="s">
        <v>48</v>
      </c>
      <c r="I7" s="23">
        <v>250</v>
      </c>
      <c r="J7" s="19">
        <f t="shared" ref="J7" si="1">F7*I7*G7</f>
        <v>250</v>
      </c>
      <c r="K7" s="24"/>
    </row>
    <row r="8" spans="1:11" ht="20" customHeight="1" x14ac:dyDescent="0.3">
      <c r="A8" s="53"/>
      <c r="B8" s="53"/>
      <c r="C8" s="55" t="s">
        <v>51</v>
      </c>
      <c r="D8" s="53"/>
      <c r="E8" s="53"/>
      <c r="F8" s="5">
        <v>1</v>
      </c>
      <c r="G8" s="5">
        <v>1</v>
      </c>
      <c r="H8" s="5" t="s">
        <v>52</v>
      </c>
      <c r="I8" s="23">
        <v>300</v>
      </c>
      <c r="J8" s="19">
        <f t="shared" si="0"/>
        <v>300</v>
      </c>
      <c r="K8" s="24"/>
    </row>
    <row r="9" spans="1:11" ht="20" customHeight="1" x14ac:dyDescent="0.3">
      <c r="A9" s="53"/>
      <c r="B9" s="53"/>
      <c r="C9" s="54" t="s">
        <v>29</v>
      </c>
      <c r="D9" s="54"/>
      <c r="E9" s="54"/>
      <c r="F9" s="5">
        <v>1</v>
      </c>
      <c r="G9" s="5">
        <v>1</v>
      </c>
      <c r="H9" s="5" t="s">
        <v>30</v>
      </c>
      <c r="I9" s="23">
        <v>50</v>
      </c>
      <c r="J9" s="19">
        <f t="shared" si="0"/>
        <v>50</v>
      </c>
      <c r="K9" s="24"/>
    </row>
    <row r="10" spans="1:11" ht="20" customHeight="1" x14ac:dyDescent="0.3">
      <c r="A10" s="52" t="s">
        <v>16</v>
      </c>
      <c r="B10" s="53"/>
      <c r="C10" s="53"/>
      <c r="D10" s="53"/>
      <c r="E10" s="53"/>
      <c r="F10" s="53"/>
      <c r="G10" s="53"/>
      <c r="H10" s="53"/>
      <c r="I10" s="53"/>
      <c r="J10" s="21">
        <f>SUM(J5:J9)</f>
        <v>690</v>
      </c>
      <c r="K10" s="25"/>
    </row>
    <row r="11" spans="1:11" ht="20" customHeight="1" x14ac:dyDescent="0.3">
      <c r="A11" s="53">
        <v>3</v>
      </c>
      <c r="B11" s="54" t="s">
        <v>39</v>
      </c>
      <c r="C11" s="55" t="s">
        <v>40</v>
      </c>
      <c r="D11" s="53"/>
      <c r="E11" s="53"/>
      <c r="F11" s="5">
        <v>1</v>
      </c>
      <c r="G11" s="5">
        <v>3</v>
      </c>
      <c r="H11" s="5" t="s">
        <v>41</v>
      </c>
      <c r="I11" s="19">
        <v>800</v>
      </c>
      <c r="J11" s="19">
        <f>F11*I11*G11</f>
        <v>2400</v>
      </c>
      <c r="K11" s="20"/>
    </row>
    <row r="12" spans="1:11" ht="20" customHeight="1" x14ac:dyDescent="0.3">
      <c r="A12" s="53"/>
      <c r="B12" s="54"/>
      <c r="C12" s="55" t="s">
        <v>53</v>
      </c>
      <c r="D12" s="53"/>
      <c r="E12" s="53"/>
      <c r="F12" s="5">
        <v>1</v>
      </c>
      <c r="G12" s="5">
        <v>4</v>
      </c>
      <c r="H12" s="5" t="s">
        <v>54</v>
      </c>
      <c r="I12" s="19">
        <v>500</v>
      </c>
      <c r="J12" s="19">
        <f>F12*I12*G12</f>
        <v>2000</v>
      </c>
      <c r="K12" s="20"/>
    </row>
    <row r="13" spans="1:11" ht="20" customHeight="1" x14ac:dyDescent="0.3">
      <c r="A13" s="53"/>
      <c r="B13" s="54"/>
      <c r="C13" s="55" t="s">
        <v>55</v>
      </c>
      <c r="D13" s="53"/>
      <c r="E13" s="53"/>
      <c r="F13" s="5">
        <v>8</v>
      </c>
      <c r="G13" s="5">
        <v>1</v>
      </c>
      <c r="H13" s="5" t="s">
        <v>56</v>
      </c>
      <c r="I13" s="19">
        <v>15</v>
      </c>
      <c r="J13" s="19">
        <f>F13*I13*G13</f>
        <v>120</v>
      </c>
      <c r="K13" s="20"/>
    </row>
    <row r="14" spans="1:11" ht="20" customHeight="1" x14ac:dyDescent="0.3">
      <c r="A14" s="52" t="s">
        <v>16</v>
      </c>
      <c r="B14" s="53"/>
      <c r="C14" s="53"/>
      <c r="D14" s="53"/>
      <c r="E14" s="53"/>
      <c r="F14" s="53"/>
      <c r="G14" s="53"/>
      <c r="H14" s="53"/>
      <c r="I14" s="53"/>
      <c r="J14" s="21">
        <f>+J11+J12+J13</f>
        <v>4520</v>
      </c>
      <c r="K14" s="22"/>
    </row>
    <row r="15" spans="1:11" ht="20" customHeight="1" x14ac:dyDescent="0.3">
      <c r="A15" s="57">
        <v>4</v>
      </c>
      <c r="B15" s="55" t="s">
        <v>57</v>
      </c>
      <c r="C15" s="55" t="s">
        <v>58</v>
      </c>
      <c r="D15" s="53"/>
      <c r="E15" s="53"/>
      <c r="F15" s="5">
        <v>1</v>
      </c>
      <c r="G15" s="5">
        <v>1</v>
      </c>
      <c r="H15" s="5" t="s">
        <v>59</v>
      </c>
      <c r="I15" s="19">
        <v>2000</v>
      </c>
      <c r="J15" s="19">
        <f>F15*I15*G15</f>
        <v>2000</v>
      </c>
      <c r="K15" s="20"/>
    </row>
    <row r="16" spans="1:11" ht="20" customHeight="1" x14ac:dyDescent="0.3">
      <c r="A16" s="53"/>
      <c r="B16" s="53"/>
      <c r="C16" s="55" t="s">
        <v>60</v>
      </c>
      <c r="D16" s="53"/>
      <c r="E16" s="53"/>
      <c r="F16" s="5">
        <v>1</v>
      </c>
      <c r="G16" s="5">
        <v>4</v>
      </c>
      <c r="H16" s="5" t="s">
        <v>59</v>
      </c>
      <c r="I16" s="19">
        <v>150</v>
      </c>
      <c r="J16" s="19">
        <f>F16*I16*G16</f>
        <v>600</v>
      </c>
      <c r="K16" s="20"/>
    </row>
    <row r="17" spans="1:12" ht="20" customHeight="1" x14ac:dyDescent="0.3">
      <c r="A17" s="52" t="s">
        <v>16</v>
      </c>
      <c r="B17" s="53"/>
      <c r="C17" s="53"/>
      <c r="D17" s="53"/>
      <c r="E17" s="53"/>
      <c r="F17" s="53"/>
      <c r="G17" s="53"/>
      <c r="H17" s="53"/>
      <c r="I17" s="53"/>
      <c r="J17" s="21">
        <f>J15+J16</f>
        <v>2600</v>
      </c>
      <c r="K17" s="26"/>
    </row>
    <row r="18" spans="1:12" ht="20" customHeight="1" x14ac:dyDescent="0.3">
      <c r="A18" s="70">
        <v>5</v>
      </c>
      <c r="B18" s="58" t="s">
        <v>61</v>
      </c>
      <c r="C18" s="11" t="s">
        <v>62</v>
      </c>
      <c r="D18" s="11" t="s">
        <v>63</v>
      </c>
      <c r="E18" s="12" t="s">
        <v>64</v>
      </c>
      <c r="F18" s="11">
        <v>4</v>
      </c>
      <c r="G18" s="11">
        <v>3</v>
      </c>
      <c r="H18" s="11" t="s">
        <v>65</v>
      </c>
      <c r="I18" s="27">
        <v>350</v>
      </c>
      <c r="J18" s="19">
        <f>F18*G18*I18</f>
        <v>4200</v>
      </c>
      <c r="K18" s="28" t="s">
        <v>66</v>
      </c>
    </row>
    <row r="19" spans="1:12" ht="20" customHeight="1" x14ac:dyDescent="0.3">
      <c r="A19" s="70"/>
      <c r="B19" s="71"/>
      <c r="C19" s="11" t="s">
        <v>62</v>
      </c>
      <c r="D19" s="11" t="s">
        <v>67</v>
      </c>
      <c r="E19" s="12" t="s">
        <v>68</v>
      </c>
      <c r="F19" s="11">
        <v>1</v>
      </c>
      <c r="G19" s="11">
        <v>3</v>
      </c>
      <c r="H19" s="11" t="s">
        <v>65</v>
      </c>
      <c r="I19" s="29">
        <v>350</v>
      </c>
      <c r="J19" s="19">
        <f t="shared" ref="J19:J39" si="2">F19*G19*I19</f>
        <v>1050</v>
      </c>
      <c r="K19" s="28" t="s">
        <v>66</v>
      </c>
    </row>
    <row r="20" spans="1:12" ht="31.5" customHeight="1" x14ac:dyDescent="0.3">
      <c r="A20" s="70"/>
      <c r="B20" s="71"/>
      <c r="C20" s="11" t="s">
        <v>62</v>
      </c>
      <c r="D20" s="11" t="s">
        <v>69</v>
      </c>
      <c r="E20" s="13">
        <v>44996</v>
      </c>
      <c r="F20" s="11">
        <v>1</v>
      </c>
      <c r="G20" s="11">
        <v>1</v>
      </c>
      <c r="H20" s="11" t="s">
        <v>65</v>
      </c>
      <c r="I20" s="29">
        <v>2000</v>
      </c>
      <c r="J20" s="30">
        <f t="shared" si="2"/>
        <v>2000</v>
      </c>
      <c r="K20" s="28" t="s">
        <v>70</v>
      </c>
    </row>
    <row r="21" spans="1:12" ht="20" customHeight="1" x14ac:dyDescent="0.3">
      <c r="A21" s="70"/>
      <c r="B21" s="71"/>
      <c r="C21" s="11" t="s">
        <v>18</v>
      </c>
      <c r="D21" s="11" t="s">
        <v>63</v>
      </c>
      <c r="E21" s="12" t="s">
        <v>64</v>
      </c>
      <c r="F21" s="11">
        <v>4</v>
      </c>
      <c r="G21" s="11">
        <v>3</v>
      </c>
      <c r="H21" s="11" t="s">
        <v>71</v>
      </c>
      <c r="I21" s="29">
        <v>400</v>
      </c>
      <c r="J21" s="31">
        <f t="shared" si="2"/>
        <v>4800</v>
      </c>
      <c r="K21" s="32" t="s">
        <v>72</v>
      </c>
    </row>
    <row r="22" spans="1:12" ht="19.899999999999999" customHeight="1" x14ac:dyDescent="0.3">
      <c r="A22" s="70"/>
      <c r="B22" s="71"/>
      <c r="C22" s="11" t="s">
        <v>18</v>
      </c>
      <c r="D22" s="11" t="s">
        <v>67</v>
      </c>
      <c r="E22" s="12" t="s">
        <v>68</v>
      </c>
      <c r="F22" s="11">
        <v>1</v>
      </c>
      <c r="G22" s="11">
        <v>3</v>
      </c>
      <c r="H22" s="11" t="s">
        <v>65</v>
      </c>
      <c r="I22" s="29">
        <v>400</v>
      </c>
      <c r="J22" s="31">
        <f t="shared" si="2"/>
        <v>1200</v>
      </c>
      <c r="K22" s="32" t="s">
        <v>72</v>
      </c>
    </row>
    <row r="23" spans="1:12" ht="40.5" customHeight="1" x14ac:dyDescent="0.3">
      <c r="A23" s="70"/>
      <c r="B23" s="71"/>
      <c r="C23" s="11" t="s">
        <v>18</v>
      </c>
      <c r="D23" s="11" t="s">
        <v>69</v>
      </c>
      <c r="E23" s="13">
        <v>44996</v>
      </c>
      <c r="F23" s="11">
        <v>1</v>
      </c>
      <c r="G23" s="11">
        <v>1</v>
      </c>
      <c r="H23" s="11" t="s">
        <v>71</v>
      </c>
      <c r="I23" s="29">
        <v>2000</v>
      </c>
      <c r="J23" s="31">
        <f t="shared" si="2"/>
        <v>2000</v>
      </c>
      <c r="K23" s="32" t="s">
        <v>73</v>
      </c>
    </row>
    <row r="24" spans="1:12" ht="20" customHeight="1" x14ac:dyDescent="0.3">
      <c r="A24" s="70"/>
      <c r="B24" s="71"/>
      <c r="C24" s="14" t="s">
        <v>74</v>
      </c>
      <c r="D24" s="14" t="s">
        <v>75</v>
      </c>
      <c r="E24" s="15">
        <v>44995</v>
      </c>
      <c r="F24" s="16">
        <v>8</v>
      </c>
      <c r="G24" s="16">
        <v>1</v>
      </c>
      <c r="H24" s="16" t="s">
        <v>76</v>
      </c>
      <c r="I24" s="33">
        <v>100</v>
      </c>
      <c r="J24" s="19">
        <f t="shared" si="2"/>
        <v>800</v>
      </c>
      <c r="K24" s="34" t="s">
        <v>77</v>
      </c>
    </row>
    <row r="25" spans="1:12" ht="20" customHeight="1" x14ac:dyDescent="0.3">
      <c r="A25" s="70"/>
      <c r="B25" s="71"/>
      <c r="C25" s="14" t="s">
        <v>78</v>
      </c>
      <c r="D25" s="14" t="s">
        <v>79</v>
      </c>
      <c r="E25" s="14" t="s">
        <v>80</v>
      </c>
      <c r="F25" s="16">
        <v>1</v>
      </c>
      <c r="G25" s="16">
        <v>1</v>
      </c>
      <c r="H25" s="16" t="s">
        <v>76</v>
      </c>
      <c r="I25" s="33">
        <v>1200</v>
      </c>
      <c r="J25" s="19">
        <f t="shared" si="2"/>
        <v>1200</v>
      </c>
      <c r="K25" s="34" t="s">
        <v>81</v>
      </c>
    </row>
    <row r="26" spans="1:12" ht="20" customHeight="1" x14ac:dyDescent="0.3">
      <c r="A26" s="70"/>
      <c r="B26" s="71"/>
      <c r="C26" s="14" t="s">
        <v>78</v>
      </c>
      <c r="D26" s="14" t="s">
        <v>82</v>
      </c>
      <c r="E26" s="14" t="s">
        <v>80</v>
      </c>
      <c r="F26" s="16">
        <v>1</v>
      </c>
      <c r="G26" s="16">
        <v>1</v>
      </c>
      <c r="H26" s="16" t="s">
        <v>76</v>
      </c>
      <c r="I26" s="33">
        <v>1200</v>
      </c>
      <c r="J26" s="19">
        <f t="shared" si="2"/>
        <v>1200</v>
      </c>
      <c r="K26" s="32"/>
    </row>
    <row r="27" spans="1:12" ht="20" customHeight="1" x14ac:dyDescent="0.3">
      <c r="A27" s="70"/>
      <c r="B27" s="71"/>
      <c r="C27" s="11" t="s">
        <v>18</v>
      </c>
      <c r="D27" s="14" t="s">
        <v>79</v>
      </c>
      <c r="E27" s="14" t="s">
        <v>83</v>
      </c>
      <c r="F27" s="16">
        <v>1</v>
      </c>
      <c r="G27" s="16">
        <v>1</v>
      </c>
      <c r="H27" s="16" t="s">
        <v>76</v>
      </c>
      <c r="I27" s="33">
        <v>1200</v>
      </c>
      <c r="J27" s="31">
        <f t="shared" si="2"/>
        <v>1200</v>
      </c>
      <c r="K27" s="32" t="s">
        <v>84</v>
      </c>
    </row>
    <row r="28" spans="1:12" ht="20" customHeight="1" x14ac:dyDescent="0.3">
      <c r="A28" s="70"/>
      <c r="B28" s="71"/>
      <c r="C28" s="11" t="s">
        <v>18</v>
      </c>
      <c r="D28" s="14" t="s">
        <v>82</v>
      </c>
      <c r="E28" s="14" t="s">
        <v>83</v>
      </c>
      <c r="F28" s="16">
        <v>1</v>
      </c>
      <c r="G28" s="16">
        <v>1</v>
      </c>
      <c r="H28" s="16" t="s">
        <v>76</v>
      </c>
      <c r="I28" s="33">
        <v>1200</v>
      </c>
      <c r="J28" s="31">
        <f t="shared" si="2"/>
        <v>1200</v>
      </c>
      <c r="K28" s="32" t="s">
        <v>85</v>
      </c>
    </row>
    <row r="29" spans="1:12" ht="20" customHeight="1" x14ac:dyDescent="0.3">
      <c r="A29" s="70"/>
      <c r="B29" s="71"/>
      <c r="C29" s="14" t="s">
        <v>86</v>
      </c>
      <c r="D29" s="14" t="s">
        <v>87</v>
      </c>
      <c r="E29" s="15">
        <v>44997</v>
      </c>
      <c r="F29" s="16">
        <v>8</v>
      </c>
      <c r="G29" s="16">
        <v>1</v>
      </c>
      <c r="H29" s="16" t="s">
        <v>76</v>
      </c>
      <c r="I29" s="33">
        <v>100</v>
      </c>
      <c r="J29" s="19">
        <f t="shared" si="2"/>
        <v>800</v>
      </c>
      <c r="K29" s="34"/>
    </row>
    <row r="30" spans="1:12" ht="20" customHeight="1" x14ac:dyDescent="0.3">
      <c r="A30" s="70"/>
      <c r="B30" s="71"/>
      <c r="C30" s="14" t="s">
        <v>88</v>
      </c>
      <c r="D30" s="14" t="s">
        <v>89</v>
      </c>
      <c r="E30" s="15">
        <v>44997</v>
      </c>
      <c r="F30" s="16">
        <v>8</v>
      </c>
      <c r="G30" s="11">
        <v>1</v>
      </c>
      <c r="H30" s="16" t="s">
        <v>76</v>
      </c>
      <c r="I30" s="33">
        <v>100</v>
      </c>
      <c r="J30" s="19">
        <f t="shared" si="2"/>
        <v>800</v>
      </c>
      <c r="K30" s="34"/>
    </row>
    <row r="31" spans="1:12" ht="20" customHeight="1" x14ac:dyDescent="0.3">
      <c r="A31" s="70"/>
      <c r="B31" s="71"/>
      <c r="C31" s="17" t="s">
        <v>90</v>
      </c>
      <c r="D31" s="69" t="s">
        <v>91</v>
      </c>
      <c r="E31" s="69"/>
      <c r="F31" s="16">
        <v>1</v>
      </c>
      <c r="G31" s="11">
        <v>4</v>
      </c>
      <c r="H31" s="7" t="s">
        <v>28</v>
      </c>
      <c r="I31" s="27">
        <v>1200</v>
      </c>
      <c r="J31" s="19">
        <f t="shared" si="2"/>
        <v>4800</v>
      </c>
      <c r="K31" s="35"/>
      <c r="L31" s="36"/>
    </row>
    <row r="32" spans="1:12" ht="20" customHeight="1" x14ac:dyDescent="0.3">
      <c r="A32" s="70"/>
      <c r="B32" s="71"/>
      <c r="C32" s="54" t="s">
        <v>92</v>
      </c>
      <c r="D32" s="56" t="s">
        <v>93</v>
      </c>
      <c r="E32" s="56"/>
      <c r="F32" s="7">
        <v>8</v>
      </c>
      <c r="G32" s="9">
        <v>1</v>
      </c>
      <c r="H32" s="7" t="s">
        <v>33</v>
      </c>
      <c r="I32" s="23">
        <v>0</v>
      </c>
      <c r="J32" s="19">
        <f t="shared" si="2"/>
        <v>0</v>
      </c>
      <c r="K32" s="37" t="s">
        <v>94</v>
      </c>
    </row>
    <row r="33" spans="1:11" ht="25.05" customHeight="1" x14ac:dyDescent="0.3">
      <c r="A33" s="70"/>
      <c r="B33" s="71"/>
      <c r="C33" s="54"/>
      <c r="D33" s="56" t="s">
        <v>95</v>
      </c>
      <c r="E33" s="56"/>
      <c r="F33" s="7">
        <v>8</v>
      </c>
      <c r="G33" s="9">
        <v>1</v>
      </c>
      <c r="H33" s="7" t="s">
        <v>33</v>
      </c>
      <c r="I33" s="23">
        <v>280</v>
      </c>
      <c r="J33" s="19">
        <f t="shared" si="2"/>
        <v>2240</v>
      </c>
      <c r="K33" s="37" t="s">
        <v>96</v>
      </c>
    </row>
    <row r="34" spans="1:11" ht="20" customHeight="1" x14ac:dyDescent="0.3">
      <c r="A34" s="70"/>
      <c r="B34" s="71"/>
      <c r="C34" s="54"/>
      <c r="D34" s="56" t="s">
        <v>97</v>
      </c>
      <c r="E34" s="56"/>
      <c r="F34" s="7">
        <v>8</v>
      </c>
      <c r="G34" s="9">
        <v>1</v>
      </c>
      <c r="H34" s="7" t="s">
        <v>33</v>
      </c>
      <c r="I34" s="23">
        <v>250</v>
      </c>
      <c r="J34" s="19">
        <f t="shared" si="2"/>
        <v>2000</v>
      </c>
      <c r="K34" s="37"/>
    </row>
    <row r="35" spans="1:11" ht="20" customHeight="1" x14ac:dyDescent="0.3">
      <c r="A35" s="70"/>
      <c r="B35" s="71"/>
      <c r="C35" s="54"/>
      <c r="D35" s="56" t="s">
        <v>98</v>
      </c>
      <c r="E35" s="56"/>
      <c r="F35" s="7">
        <v>8</v>
      </c>
      <c r="G35" s="9">
        <v>1</v>
      </c>
      <c r="H35" s="7" t="s">
        <v>33</v>
      </c>
      <c r="I35" s="23">
        <v>20</v>
      </c>
      <c r="J35" s="19">
        <f t="shared" si="2"/>
        <v>160</v>
      </c>
      <c r="K35" s="37"/>
    </row>
    <row r="36" spans="1:11" ht="20" customHeight="1" x14ac:dyDescent="0.3">
      <c r="A36" s="70"/>
      <c r="B36" s="71"/>
      <c r="C36" s="54"/>
      <c r="D36" s="56" t="s">
        <v>99</v>
      </c>
      <c r="E36" s="56"/>
      <c r="F36" s="7">
        <v>8</v>
      </c>
      <c r="G36" s="9">
        <v>1</v>
      </c>
      <c r="H36" s="7" t="s">
        <v>33</v>
      </c>
      <c r="I36" s="23">
        <v>350</v>
      </c>
      <c r="J36" s="19">
        <f t="shared" si="2"/>
        <v>2800</v>
      </c>
      <c r="K36" s="38"/>
    </row>
    <row r="37" spans="1:11" ht="31.05" customHeight="1" x14ac:dyDescent="0.3">
      <c r="A37" s="70"/>
      <c r="B37" s="71"/>
      <c r="C37" s="54"/>
      <c r="D37" s="56" t="s">
        <v>100</v>
      </c>
      <c r="E37" s="56"/>
      <c r="F37" s="7">
        <v>8</v>
      </c>
      <c r="G37" s="9">
        <v>1</v>
      </c>
      <c r="H37" s="7" t="s">
        <v>33</v>
      </c>
      <c r="I37" s="23">
        <v>400</v>
      </c>
      <c r="J37" s="31">
        <f t="shared" si="2"/>
        <v>3200</v>
      </c>
      <c r="K37" s="39" t="s">
        <v>101</v>
      </c>
    </row>
    <row r="38" spans="1:11" ht="20" customHeight="1" x14ac:dyDescent="0.3">
      <c r="A38" s="70"/>
      <c r="B38" s="71"/>
      <c r="C38" s="54"/>
      <c r="D38" s="56" t="s">
        <v>102</v>
      </c>
      <c r="E38" s="56"/>
      <c r="F38" s="7">
        <v>8</v>
      </c>
      <c r="G38" s="9">
        <v>1</v>
      </c>
      <c r="H38" s="7" t="s">
        <v>33</v>
      </c>
      <c r="I38" s="23">
        <v>250</v>
      </c>
      <c r="J38" s="19">
        <f t="shared" si="2"/>
        <v>2000</v>
      </c>
      <c r="K38" s="72" t="s">
        <v>103</v>
      </c>
    </row>
    <row r="39" spans="1:11" ht="19.149999999999999" customHeight="1" x14ac:dyDescent="0.3">
      <c r="A39" s="70"/>
      <c r="B39" s="59"/>
      <c r="C39" s="54"/>
      <c r="D39" s="56" t="s">
        <v>104</v>
      </c>
      <c r="E39" s="56"/>
      <c r="F39" s="7">
        <v>1</v>
      </c>
      <c r="G39" s="9">
        <v>1</v>
      </c>
      <c r="H39" s="7" t="s">
        <v>33</v>
      </c>
      <c r="I39" s="23">
        <v>500</v>
      </c>
      <c r="J39" s="30">
        <f t="shared" si="2"/>
        <v>500</v>
      </c>
      <c r="K39" s="65"/>
    </row>
    <row r="40" spans="1:11" ht="20" customHeight="1" x14ac:dyDescent="0.3">
      <c r="A40" s="52" t="s">
        <v>16</v>
      </c>
      <c r="B40" s="53"/>
      <c r="C40" s="53"/>
      <c r="D40" s="53"/>
      <c r="E40" s="53"/>
      <c r="F40" s="53"/>
      <c r="G40" s="53"/>
      <c r="H40" s="53"/>
      <c r="I40" s="53"/>
      <c r="J40" s="21" t="e">
        <f>J18+J19+J20+J24+J25+J26+J29+J30+#REF!+J31+J32+J33+J34+J35++J36+J38+J39</f>
        <v>#REF!</v>
      </c>
      <c r="K40" s="40"/>
    </row>
    <row r="41" spans="1:11" ht="20" customHeight="1" x14ac:dyDescent="0.3">
      <c r="A41" s="52" t="s">
        <v>42</v>
      </c>
      <c r="B41" s="53"/>
      <c r="C41" s="53"/>
      <c r="D41" s="53"/>
      <c r="E41" s="53"/>
      <c r="F41" s="53"/>
      <c r="G41" s="53"/>
      <c r="H41" s="53"/>
      <c r="I41" s="53"/>
      <c r="J41" s="21" t="e">
        <f>J40+J17+J14+J10+J4</f>
        <v>#REF!</v>
      </c>
      <c r="K41" s="40"/>
    </row>
    <row r="42" spans="1:11" ht="20" customHeight="1" x14ac:dyDescent="0.3">
      <c r="A42" s="73" t="s">
        <v>43</v>
      </c>
      <c r="B42" s="74"/>
      <c r="C42" s="74"/>
      <c r="D42" s="74"/>
      <c r="E42" s="74"/>
      <c r="F42" s="74"/>
      <c r="G42" s="74"/>
      <c r="H42" s="74"/>
      <c r="I42" s="75"/>
      <c r="J42" s="21" t="e">
        <f>J41*10%</f>
        <v>#REF!</v>
      </c>
      <c r="K42" s="40"/>
    </row>
    <row r="43" spans="1:11" ht="20" customHeight="1" x14ac:dyDescent="0.3">
      <c r="A43" s="52" t="s">
        <v>44</v>
      </c>
      <c r="B43" s="53"/>
      <c r="C43" s="53"/>
      <c r="D43" s="53"/>
      <c r="E43" s="53"/>
      <c r="F43" s="53"/>
      <c r="G43" s="53"/>
      <c r="H43" s="53"/>
      <c r="I43" s="53"/>
      <c r="J43" s="21" t="e">
        <f>(J41+J42)*6%</f>
        <v>#REF!</v>
      </c>
      <c r="K43" s="40"/>
    </row>
    <row r="44" spans="1:11" ht="20" customHeight="1" x14ac:dyDescent="0.3">
      <c r="A44" s="52" t="s">
        <v>45</v>
      </c>
      <c r="B44" s="53"/>
      <c r="C44" s="53"/>
      <c r="D44" s="53"/>
      <c r="E44" s="53"/>
      <c r="F44" s="53"/>
      <c r="G44" s="53"/>
      <c r="H44" s="53"/>
      <c r="I44" s="53"/>
      <c r="J44" s="21" t="e">
        <f>J41+J42+J43</f>
        <v>#REF!</v>
      </c>
      <c r="K44" s="40"/>
    </row>
  </sheetData>
  <mergeCells count="40">
    <mergeCell ref="K38:K39"/>
    <mergeCell ref="A40:I40"/>
    <mergeCell ref="A41:I41"/>
    <mergeCell ref="A42:I42"/>
    <mergeCell ref="A43:I43"/>
    <mergeCell ref="A44:I44"/>
    <mergeCell ref="D35:E35"/>
    <mergeCell ref="D36:E36"/>
    <mergeCell ref="D37:E37"/>
    <mergeCell ref="D38:E38"/>
    <mergeCell ref="D39:E39"/>
    <mergeCell ref="A17:I17"/>
    <mergeCell ref="D31:E31"/>
    <mergeCell ref="D32:E32"/>
    <mergeCell ref="D33:E33"/>
    <mergeCell ref="D34:E34"/>
    <mergeCell ref="A18:A39"/>
    <mergeCell ref="B18:B39"/>
    <mergeCell ref="C32:C39"/>
    <mergeCell ref="C12:E12"/>
    <mergeCell ref="C13:E13"/>
    <mergeCell ref="A14:I14"/>
    <mergeCell ref="C15:E15"/>
    <mergeCell ref="C16:E16"/>
    <mergeCell ref="A11:A13"/>
    <mergeCell ref="A15:A16"/>
    <mergeCell ref="B11:B13"/>
    <mergeCell ref="B15:B16"/>
    <mergeCell ref="C7:E7"/>
    <mergeCell ref="C8:E8"/>
    <mergeCell ref="C9:E9"/>
    <mergeCell ref="A10:I10"/>
    <mergeCell ref="C11:E11"/>
    <mergeCell ref="A5:A9"/>
    <mergeCell ref="B5:B9"/>
    <mergeCell ref="A1:K1"/>
    <mergeCell ref="C2:E2"/>
    <mergeCell ref="A4:I4"/>
    <mergeCell ref="C5:E5"/>
    <mergeCell ref="C6:E6"/>
  </mergeCells>
  <phoneticPr fontId="15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25751</dc:creator>
  <cp:lastModifiedBy>王凤雨</cp:lastModifiedBy>
  <dcterms:created xsi:type="dcterms:W3CDTF">2023-02-22T02:01:00Z</dcterms:created>
  <dcterms:modified xsi:type="dcterms:W3CDTF">2023-04-03T12:31:41Z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D78946FAF59842F4A17116C6BDA6E3C0</vt:lpwstr>
  </property>
  <property fmtid="{D5CDD505-2E9C-101B-9397-08002B2CF9AE}" pid="3" name="KSOProductBuildVer">
    <vt:lpwstr>2052-11.1.0.13703</vt:lpwstr>
  </property>
</Properties>
</file>