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mc:AlternateContent xmlns:mc="http://schemas.openxmlformats.org/markup-compatibility/2006">
    <mc:Choice Requires="x15">
      <x15ac:absPath xmlns:x15ac="http://schemas.microsoft.com/office/spreadsheetml/2010/11/ac" url="C:\Users\Pineapple republic\Desktop\"/>
    </mc:Choice>
  </mc:AlternateContent>
  <xr:revisionPtr revIDLastSave="0" documentId="13_ncr:1_{3CD6E901-FD79-4F29-847B-981B641BD772}" xr6:coauthVersionLast="46" xr6:coauthVersionMax="46" xr10:uidLastSave="{00000000-0000-0000-0000-000000000000}"/>
  <bookViews>
    <workbookView xWindow="-108" yWindow="-108" windowWidth="23256" windowHeight="12576" tabRatio="822" firstSheet="2" activeTab="2" xr2:uid="{00000000-000D-0000-FFFF-FFFF00000000}"/>
  </bookViews>
  <sheets>
    <sheet name="Sheet1" sheetId="1" state="hidden" r:id="rId1"/>
    <sheet name="华山国际酒店二区报价 " sheetId="2" state="hidden" r:id="rId2"/>
    <sheet name="汇总" sheetId="9" r:id="rId3"/>
    <sheet name="大区区域会" sheetId="7" r:id="rId4"/>
    <sheet name="华山国际酒店八区报价" sheetId="8" state="hidden" r:id="rId5"/>
  </sheets>
  <definedNames>
    <definedName name="_xlnm.Print_Area" localSheetId="3">大区区域会!$A$1:$J$48</definedName>
  </definedNames>
  <calcPr calcId="191029" concurrentCalc="0"/>
</workbook>
</file>

<file path=xl/calcChain.xml><?xml version="1.0" encoding="utf-8"?>
<calcChain xmlns="http://schemas.openxmlformats.org/spreadsheetml/2006/main">
  <c r="D11" i="9" l="1"/>
  <c r="I12" i="8"/>
  <c r="I13" i="8"/>
  <c r="I15" i="8"/>
  <c r="I16" i="8"/>
  <c r="I17" i="8"/>
  <c r="I18" i="8"/>
  <c r="I21" i="8"/>
  <c r="I22" i="8"/>
  <c r="I23" i="8"/>
  <c r="I24" i="8"/>
  <c r="I25" i="8"/>
  <c r="I28" i="8"/>
  <c r="I33" i="8"/>
  <c r="I34" i="8"/>
  <c r="I35" i="8"/>
  <c r="I36" i="8"/>
  <c r="I37" i="8"/>
  <c r="I36" i="7"/>
  <c r="I37" i="7"/>
  <c r="I38" i="7"/>
  <c r="I42" i="7"/>
  <c r="I43" i="7"/>
  <c r="I44" i="7"/>
  <c r="I45" i="7"/>
  <c r="I46" i="7"/>
  <c r="I47" i="7"/>
  <c r="I48" i="7"/>
  <c r="I41" i="7"/>
  <c r="I8" i="7"/>
  <c r="I9" i="7"/>
  <c r="I10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13" i="7"/>
  <c r="I1" i="7"/>
  <c r="D7" i="9"/>
  <c r="D8" i="9"/>
  <c r="D9" i="9"/>
  <c r="I12" i="2"/>
  <c r="I13" i="2"/>
  <c r="I15" i="2"/>
  <c r="I17" i="2"/>
  <c r="I18" i="2"/>
  <c r="I21" i="2"/>
  <c r="I24" i="2"/>
  <c r="I25" i="2"/>
  <c r="I28" i="2"/>
  <c r="I33" i="2"/>
  <c r="I34" i="2"/>
  <c r="I35" i="2"/>
  <c r="I36" i="2"/>
  <c r="I37" i="2"/>
  <c r="B15" i="1"/>
</calcChain>
</file>

<file path=xl/sharedStrings.xml><?xml version="1.0" encoding="utf-8"?>
<sst xmlns="http://schemas.openxmlformats.org/spreadsheetml/2006/main" count="366" uniqueCount="155">
  <si>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</si>
  <si>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</si>
  <si>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</si>
  <si>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</si>
  <si>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</si>
  <si>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</si>
  <si>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</si>
  <si>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</si>
  <si>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</si>
  <si>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</si>
  <si>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</si>
  <si>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</si>
  <si>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</si>
  <si>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</si>
  <si>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</si>
  <si>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</si>
  <si>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</si>
  <si>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</si>
  <si>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</si>
  <si>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</si>
  <si>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</si>
  <si>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</si>
  <si>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</si>
  <si>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</si>
  <si>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</si>
  <si>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</si>
  <si>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</si>
  <si>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</si>
  <si>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</si>
  <si>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</si>
  <si>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</si>
  <si>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</si>
  <si>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</si>
  <si>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</si>
  <si>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</si>
  <si>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</si>
  <si>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</si>
  <si>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</si>
  <si>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</si>
  <si>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</si>
  <si>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</si>
  <si>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</si>
  <si>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</si>
  <si>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</si>
  <si>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</si>
  <si>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</si>
  <si>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</si>
  <si>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</si>
  <si>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</si>
  <si>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</si>
  <si>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</si>
  <si>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</si>
  <si>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</si>
  <si>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</si>
  <si>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</si>
  <si>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</si>
  <si>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</si>
  <si>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</si>
  <si>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</si>
  <si>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</si>
  <si>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</si>
  <si>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</si>
  <si>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</si>
  <si>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</si>
  <si>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</si>
  <si>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</si>
  <si>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</si>
  <si>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</si>
  <si>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</si>
  <si>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</si>
  <si>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</si>
  <si>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</si>
  <si>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</si>
  <si>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</si>
  <si>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</si>
  <si>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</si>
  <si>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</si>
  <si>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</si>
  <si>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</si>
  <si>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</si>
  <si>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</si>
  <si>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</si>
  <si>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</si>
  <si>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</si>
  <si>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</si>
  <si>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</si>
  <si>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</si>
  <si>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</si>
  <si>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</si>
  <si>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</si>
  <si>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</si>
  <si>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</si>
  <si>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</si>
  <si>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</si>
  <si>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</si>
  <si>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</si>
  <si>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</si>
  <si>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</si>
  <si>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</si>
  <si>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</si>
  <si>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</si>
  <si>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</si>
  <si>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</si>
  <si>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</si>
  <si>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</si>
  <si>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报价公司：康辉集团北京国际会议展览有限公司</t>
  </si>
  <si>
    <t>报价时间：2021年4月22日</t>
  </si>
  <si>
    <t>报价人：姚艺婷13916259122</t>
  </si>
  <si>
    <t xml:space="preserve">办公地址：北京市朝阳区农展馆南路13号12层1510内002 </t>
  </si>
  <si>
    <t>大区区域会</t>
  </si>
  <si>
    <t>小区会-云贵川渝</t>
  </si>
  <si>
    <t>净价总计（不含6%税）</t>
  </si>
  <si>
    <t>含税总计（6%税）</t>
  </si>
  <si>
    <t>TBD（5月中旬或六月初）</t>
  </si>
  <si>
    <t>TBD（贵阳四星酒店）</t>
  </si>
  <si>
    <t>TBD</t>
  </si>
  <si>
    <t>250（经销商53*4+区域、总部20+关联业务部门20人）</t>
  </si>
  <si>
    <t>用餐</t>
  </si>
  <si>
    <t>会议当天自助午餐lunch</t>
  </si>
  <si>
    <t>含软饮，酒水，话筒，音响，餐标固定120元/人</t>
  </si>
  <si>
    <t>会议当天晚宴dinner</t>
  </si>
  <si>
    <t>桌</t>
  </si>
  <si>
    <t>含软饮，酒水，话筒，音响，餐标固定180元/人</t>
  </si>
  <si>
    <t>住宿费用</t>
  </si>
  <si>
    <t>大床房（含双早）</t>
  </si>
  <si>
    <t>不超过600含双早</t>
  </si>
  <si>
    <t>标房（含双早）</t>
  </si>
  <si>
    <t>住宿费用合计</t>
  </si>
  <si>
    <t>大会议室Meeting Room</t>
  </si>
  <si>
    <t>500-800平米，可容纳250人会议室，含讲台、固定话筒、音响设备及两个无线话筒，LED大屏，与会人员矿泉水</t>
  </si>
  <si>
    <t>易拉宝roll up</t>
  </si>
  <si>
    <t>80cm*200cm，用于签到及酒店指引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</si>
  <si>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</si>
  <si>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</si>
  <si>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</si>
  <si>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执行人员费用action agent expense</t>
  </si>
  <si>
    <t>净价合计Total</t>
  </si>
  <si>
    <t>服务费Service charge10%</t>
  </si>
  <si>
    <t>不含税总价</t>
  </si>
  <si>
    <t>税费Tax6%</t>
  </si>
  <si>
    <t>含税总价Total Fee</t>
  </si>
  <si>
    <t>云贵川渝</t>
  </si>
  <si>
    <t>Q2</t>
  </si>
  <si>
    <t>云，贵，川，渝四星酒店</t>
  </si>
  <si>
    <t>240</t>
  </si>
  <si>
    <t>含软饮，酒水，话筒，音响，餐标固定1600元/桌</t>
  </si>
  <si>
    <t>不超过600含早</t>
  </si>
  <si>
    <t>小会议室</t>
  </si>
  <si>
    <t>小会议室Meeting Room</t>
  </si>
  <si>
    <t>200平米，可容纳50人会议室，含讲台、固定话筒、音响设备及两个无线话筒，LED屏，与会人员矿泉水</t>
  </si>
  <si>
    <t>2014.12.04—2014.12.06</t>
  </si>
  <si>
    <t>100</t>
  </si>
  <si>
    <t>自助午餐</t>
  </si>
  <si>
    <t>投影+幕布</t>
  </si>
  <si>
    <t>净价优惠总计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</si>
</sst>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8" formatCode="\¥#,##0.00_);[Red]\(\¥#,##0.00\)"/>
    <numFmt numFmtId="179" formatCode="0_);[Red]\(0\)"/>
    <numFmt numFmtId="180" formatCode="\¥#,##0.00;\¥\-#,##0.00"/>
    <numFmt numFmtId="181" formatCode="\¥#,##0.00"/>
    <numFmt numFmtId="182" formatCode="0_ "/>
    <numFmt numFmtId="183" formatCode="0.00_ "/>
  </numFmts>
  <fonts count="19">
    <font>
      <sz val="12"/>
      <name val="宋体"/>
      <charset val="134"/>
    </font>
    <font>
      <b/>
      <sz val="11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1"/>
      <name val="微软雅黑"/>
      <family val="2"/>
      <charset val="134"/>
    </font>
    <font>
      <sz val="8"/>
      <name val="微软雅黑"/>
      <family val="2"/>
      <charset val="134"/>
    </font>
    <font>
      <sz val="10"/>
      <name val="微软雅黑"/>
      <family val="2"/>
      <charset val="134"/>
    </font>
    <font>
      <sz val="8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2"/>
      <name val="楷体_GB2312"/>
      <charset val="134"/>
    </font>
    <font>
      <sz val="10"/>
      <name val="宋体"/>
      <family val="3"/>
      <charset val="134"/>
    </font>
    <font>
      <b/>
      <sz val="22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name val="楷体_GB2312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7" fillId="0" borderId="0" applyFont="0" applyFill="0" applyBorder="0" applyAlignment="0" applyProtection="0"/>
    <xf numFmtId="0" fontId="17" fillId="0" borderId="0">
      <alignment vertical="center"/>
    </xf>
  </cellStyleXfs>
  <cellXfs count="22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8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178" fontId="2" fillId="5" borderId="8" xfId="0" applyNumberFormat="1" applyFont="1" applyFill="1" applyBorder="1" applyAlignment="1">
      <alignment horizontal="right" vertical="center"/>
    </xf>
    <xf numFmtId="178" fontId="1" fillId="3" borderId="15" xfId="1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80" fontId="2" fillId="0" borderId="8" xfId="0" applyNumberFormat="1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81" fontId="2" fillId="2" borderId="8" xfId="0" applyNumberFormat="1" applyFont="1" applyFill="1" applyBorder="1" applyAlignment="1">
      <alignment horizontal="right" vertical="center"/>
    </xf>
    <xf numFmtId="178" fontId="1" fillId="0" borderId="20" xfId="1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78" fontId="2" fillId="0" borderId="8" xfId="1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178" fontId="3" fillId="5" borderId="8" xfId="1" applyNumberFormat="1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center" vertical="center"/>
    </xf>
    <xf numFmtId="180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8" fontId="1" fillId="7" borderId="15" xfId="1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8" fontId="1" fillId="7" borderId="16" xfId="1" applyNumberFormat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8" fontId="1" fillId="3" borderId="14" xfId="0" applyNumberFormat="1" applyFont="1" applyFill="1" applyBorder="1" applyAlignment="1">
      <alignment horizontal="right" vertical="center"/>
    </xf>
    <xf numFmtId="178" fontId="2" fillId="3" borderId="26" xfId="0" applyNumberFormat="1" applyFont="1" applyFill="1" applyBorder="1" applyAlignment="1">
      <alignment horizontal="left" vertical="center"/>
    </xf>
    <xf numFmtId="178" fontId="2" fillId="0" borderId="26" xfId="0" applyNumberFormat="1" applyFont="1" applyFill="1" applyBorder="1" applyAlignment="1">
      <alignment horizontal="left" vertical="center"/>
    </xf>
    <xf numFmtId="178" fontId="2" fillId="0" borderId="26" xfId="0" applyNumberFormat="1" applyFont="1" applyFill="1" applyBorder="1" applyAlignment="1">
      <alignment horizontal="left" vertical="center" wrapText="1"/>
    </xf>
    <xf numFmtId="178" fontId="1" fillId="3" borderId="26" xfId="0" applyNumberFormat="1" applyFont="1" applyFill="1" applyBorder="1" applyAlignment="1">
      <alignment horizontal="left" vertical="center"/>
    </xf>
    <xf numFmtId="178" fontId="2" fillId="2" borderId="8" xfId="0" applyNumberFormat="1" applyFont="1" applyFill="1" applyBorder="1" applyAlignment="1">
      <alignment horizontal="right" vertical="center"/>
    </xf>
    <xf numFmtId="178" fontId="2" fillId="0" borderId="27" xfId="0" applyNumberFormat="1" applyFont="1" applyFill="1" applyBorder="1" applyAlignment="1">
      <alignment horizontal="left" vertical="center"/>
    </xf>
    <xf numFmtId="178" fontId="2" fillId="0" borderId="27" xfId="0" applyNumberFormat="1" applyFont="1" applyFill="1" applyBorder="1" applyAlignment="1">
      <alignment horizontal="left" vertical="center" wrapText="1"/>
    </xf>
    <xf numFmtId="178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8" fontId="1" fillId="6" borderId="8" xfId="0" applyNumberFormat="1" applyFont="1" applyFill="1" applyBorder="1" applyAlignment="1">
      <alignment horizontal="right" vertical="center"/>
    </xf>
    <xf numFmtId="178" fontId="1" fillId="6" borderId="26" xfId="0" applyNumberFormat="1" applyFont="1" applyFill="1" applyBorder="1" applyAlignment="1">
      <alignment horizontal="left" vertical="center"/>
    </xf>
    <xf numFmtId="178" fontId="1" fillId="7" borderId="8" xfId="0" applyNumberFormat="1" applyFont="1" applyFill="1" applyBorder="1" applyAlignment="1">
      <alignment horizontal="right" vertical="center"/>
    </xf>
    <xf numFmtId="178" fontId="1" fillId="7" borderId="26" xfId="0" applyNumberFormat="1" applyFont="1" applyFill="1" applyBorder="1" applyAlignment="1">
      <alignment horizontal="left" vertical="center"/>
    </xf>
    <xf numFmtId="178" fontId="4" fillId="8" borderId="23" xfId="0" applyNumberFormat="1" applyFont="1" applyFill="1" applyBorder="1" applyAlignment="1">
      <alignment horizontal="right" vertical="center"/>
    </xf>
    <xf numFmtId="178" fontId="4" fillId="8" borderId="28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49" fontId="2" fillId="9" borderId="0" xfId="0" applyNumberFormat="1" applyFont="1" applyFill="1" applyBorder="1" applyAlignment="1">
      <alignment vertical="top"/>
    </xf>
    <xf numFmtId="182" fontId="2" fillId="9" borderId="0" xfId="0" applyNumberFormat="1" applyFont="1" applyFill="1" applyBorder="1" applyAlignment="1">
      <alignment vertical="center"/>
    </xf>
    <xf numFmtId="182" fontId="2" fillId="0" borderId="0" xfId="0" applyNumberFormat="1" applyFont="1" applyFill="1" applyBorder="1" applyAlignment="1">
      <alignment vertical="center"/>
    </xf>
    <xf numFmtId="182" fontId="2" fillId="9" borderId="0" xfId="0" applyNumberFormat="1" applyFont="1" applyFill="1" applyBorder="1" applyAlignment="1">
      <alignment vertical="top"/>
    </xf>
    <xf numFmtId="182" fontId="2" fillId="0" borderId="0" xfId="0" applyNumberFormat="1" applyFont="1" applyFill="1" applyBorder="1" applyAlignment="1">
      <alignment vertical="top"/>
    </xf>
    <xf numFmtId="182" fontId="2" fillId="2" borderId="0" xfId="0" applyNumberFormat="1" applyFont="1" applyFill="1" applyBorder="1" applyAlignment="1">
      <alignment vertical="center"/>
    </xf>
    <xf numFmtId="49" fontId="2" fillId="9" borderId="1" xfId="0" applyNumberFormat="1" applyFont="1" applyFill="1" applyBorder="1" applyAlignment="1">
      <alignment vertical="center"/>
    </xf>
    <xf numFmtId="182" fontId="2" fillId="9" borderId="1" xfId="0" applyNumberFormat="1" applyFont="1" applyFill="1" applyBorder="1" applyAlignment="1">
      <alignment vertical="center"/>
    </xf>
    <xf numFmtId="182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78" fontId="1" fillId="3" borderId="13" xfId="0" applyNumberFormat="1" applyFont="1" applyFill="1" applyBorder="1" applyAlignment="1">
      <alignment vertical="center"/>
    </xf>
    <xf numFmtId="178" fontId="1" fillId="0" borderId="18" xfId="1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81" fontId="2" fillId="2" borderId="8" xfId="0" applyNumberFormat="1" applyFont="1" applyFill="1" applyBorder="1" applyAlignment="1">
      <alignment horizontal="right" vertical="center" wrapText="1"/>
    </xf>
    <xf numFmtId="49" fontId="2" fillId="9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182" fontId="2" fillId="0" borderId="0" xfId="0" applyNumberFormat="1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vertical="center"/>
    </xf>
    <xf numFmtId="0" fontId="1" fillId="3" borderId="32" xfId="0" applyFont="1" applyFill="1" applyBorder="1" applyAlignment="1">
      <alignment vertical="center"/>
    </xf>
    <xf numFmtId="178" fontId="1" fillId="3" borderId="14" xfId="0" applyNumberFormat="1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178" fontId="2" fillId="5" borderId="8" xfId="0" applyNumberFormat="1" applyFont="1" applyFill="1" applyBorder="1" applyAlignment="1">
      <alignment horizontal="right" vertical="center" wrapText="1"/>
    </xf>
    <xf numFmtId="178" fontId="2" fillId="5" borderId="8" xfId="0" applyNumberFormat="1" applyFont="1" applyFill="1" applyBorder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6" borderId="8" xfId="0" applyFont="1" applyFill="1" applyBorder="1" applyAlignment="1">
      <alignment horizontal="center" vertical="center"/>
    </xf>
    <xf numFmtId="183" fontId="2" fillId="0" borderId="8" xfId="0" applyNumberFormat="1" applyFont="1" applyFill="1" applyBorder="1" applyAlignment="1">
      <alignment horizontal="center" vertical="center"/>
    </xf>
    <xf numFmtId="183" fontId="1" fillId="10" borderId="8" xfId="0" applyNumberFormat="1" applyFont="1" applyFill="1" applyBorder="1" applyAlignment="1">
      <alignment horizontal="center" vertical="center"/>
    </xf>
    <xf numFmtId="183" fontId="1" fillId="6" borderId="8" xfId="0" applyNumberFormat="1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0" fillId="0" borderId="0" xfId="0" applyAlignment="1"/>
    <xf numFmtId="49" fontId="0" fillId="0" borderId="0" xfId="0" applyNumberFormat="1"/>
    <xf numFmtId="0" fontId="12" fillId="0" borderId="0" xfId="0" applyFont="1" applyAlignment="1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9" fontId="13" fillId="0" borderId="0" xfId="0" applyNumberFormat="1" applyFont="1"/>
    <xf numFmtId="49" fontId="13" fillId="11" borderId="8" xfId="0" applyNumberFormat="1" applyFont="1" applyFill="1" applyBorder="1" applyAlignment="1">
      <alignment vertical="center"/>
    </xf>
    <xf numFmtId="0" fontId="13" fillId="11" borderId="8" xfId="0" applyFont="1" applyFill="1" applyBorder="1" applyAlignment="1">
      <alignment vertical="center"/>
    </xf>
    <xf numFmtId="14" fontId="14" fillId="0" borderId="17" xfId="0" applyNumberFormat="1" applyFont="1" applyBorder="1" applyAlignment="1">
      <alignment horizontal="center" vertical="center"/>
    </xf>
    <xf numFmtId="14" fontId="14" fillId="0" borderId="8" xfId="0" applyNumberFormat="1" applyFont="1" applyBorder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3" fillId="12" borderId="21" xfId="0" applyFont="1" applyFill="1" applyBorder="1" applyAlignment="1">
      <alignment horizontal="center" vertical="center"/>
    </xf>
    <xf numFmtId="14" fontId="13" fillId="0" borderId="6" xfId="0" applyNumberFormat="1" applyFont="1" applyFill="1" applyBorder="1" applyAlignment="1">
      <alignment horizontal="left"/>
    </xf>
    <xf numFmtId="0" fontId="13" fillId="0" borderId="0" xfId="0" applyFont="1" applyBorder="1" applyAlignment="1"/>
    <xf numFmtId="49" fontId="13" fillId="0" borderId="0" xfId="0" applyNumberFormat="1" applyFont="1" applyBorder="1" applyAlignment="1"/>
    <xf numFmtId="14" fontId="13" fillId="0" borderId="39" xfId="0" applyNumberFormat="1" applyFont="1" applyFill="1" applyBorder="1" applyAlignment="1">
      <alignment horizontal="left"/>
    </xf>
    <xf numFmtId="0" fontId="13" fillId="0" borderId="1" xfId="0" applyFont="1" applyBorder="1" applyAlignment="1"/>
    <xf numFmtId="49" fontId="13" fillId="0" borderId="1" xfId="0" applyNumberFormat="1" applyFont="1" applyBorder="1" applyAlignment="1"/>
    <xf numFmtId="14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Border="1"/>
    <xf numFmtId="49" fontId="13" fillId="0" borderId="0" xfId="0" applyNumberFormat="1" applyFont="1" applyBorder="1"/>
    <xf numFmtId="0" fontId="14" fillId="0" borderId="0" xfId="0" applyFont="1"/>
    <xf numFmtId="49" fontId="14" fillId="0" borderId="0" xfId="0" applyNumberFormat="1" applyFont="1"/>
    <xf numFmtId="0" fontId="15" fillId="0" borderId="0" xfId="0" applyFont="1" applyBorder="1" applyAlignment="1"/>
    <xf numFmtId="0" fontId="16" fillId="0" borderId="0" xfId="0" applyFont="1"/>
    <xf numFmtId="183" fontId="14" fillId="0" borderId="26" xfId="0" applyNumberFormat="1" applyFont="1" applyBorder="1" applyAlignment="1">
      <alignment horizontal="center" vertical="center"/>
    </xf>
    <xf numFmtId="0" fontId="13" fillId="0" borderId="42" xfId="0" applyFont="1" applyBorder="1" applyAlignment="1"/>
    <xf numFmtId="0" fontId="13" fillId="0" borderId="43" xfId="0" applyFont="1" applyBorder="1" applyAlignment="1"/>
    <xf numFmtId="0" fontId="13" fillId="0" borderId="0" xfId="0" applyFont="1" applyAlignment="1">
      <alignment horizontal="left"/>
    </xf>
    <xf numFmtId="31" fontId="13" fillId="0" borderId="0" xfId="0" applyNumberFormat="1" applyFont="1" applyAlignment="1">
      <alignment horizontal="left"/>
    </xf>
    <xf numFmtId="0" fontId="13" fillId="11" borderId="5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183" fontId="13" fillId="12" borderId="22" xfId="0" applyNumberFormat="1" applyFont="1" applyFill="1" applyBorder="1" applyAlignment="1">
      <alignment horizontal="right" vertical="center"/>
    </xf>
    <xf numFmtId="183" fontId="13" fillId="12" borderId="40" xfId="0" applyNumberFormat="1" applyFont="1" applyFill="1" applyBorder="1" applyAlignment="1">
      <alignment horizontal="right" vertical="center"/>
    </xf>
    <xf numFmtId="0" fontId="13" fillId="11" borderId="37" xfId="0" applyFont="1" applyFill="1" applyBorder="1" applyAlignment="1">
      <alignment horizontal="center" vertical="center"/>
    </xf>
    <xf numFmtId="0" fontId="13" fillId="11" borderId="38" xfId="0" applyFont="1" applyFill="1" applyBorder="1" applyAlignment="1">
      <alignment horizontal="center" vertical="center"/>
    </xf>
    <xf numFmtId="0" fontId="13" fillId="11" borderId="41" xfId="0" applyFont="1" applyFill="1" applyBorder="1" applyAlignment="1">
      <alignment horizontal="center" vertical="center"/>
    </xf>
    <xf numFmtId="0" fontId="13" fillId="11" borderId="36" xfId="0" applyFont="1" applyFill="1" applyBorder="1" applyAlignment="1">
      <alignment horizontal="center" vertical="center"/>
    </xf>
    <xf numFmtId="0" fontId="13" fillId="11" borderId="17" xfId="0" applyFont="1" applyFill="1" applyBorder="1" applyAlignment="1">
      <alignment horizontal="center" vertical="center"/>
    </xf>
    <xf numFmtId="0" fontId="13" fillId="11" borderId="8" xfId="0" applyFont="1" applyFill="1" applyBorder="1" applyAlignment="1">
      <alignment horizontal="center" vertical="center"/>
    </xf>
    <xf numFmtId="14" fontId="14" fillId="0" borderId="8" xfId="0" applyNumberFormat="1" applyFont="1" applyBorder="1" applyAlignment="1">
      <alignment horizontal="center" vertical="center" wrapText="1"/>
    </xf>
    <xf numFmtId="14" fontId="14" fillId="0" borderId="8" xfId="0" applyNumberFormat="1" applyFont="1" applyBorder="1" applyAlignment="1">
      <alignment horizontal="center" vertical="center"/>
    </xf>
    <xf numFmtId="0" fontId="13" fillId="11" borderId="25" xfId="0" applyFont="1" applyFill="1" applyBorder="1" applyAlignment="1">
      <alignment horizontal="center" vertical="center"/>
    </xf>
    <xf numFmtId="0" fontId="13" fillId="11" borderId="26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78" fontId="1" fillId="3" borderId="15" xfId="1" applyNumberFormat="1" applyFont="1" applyFill="1" applyBorder="1" applyAlignment="1">
      <alignment horizontal="left" vertical="center"/>
    </xf>
    <xf numFmtId="178" fontId="1" fillId="3" borderId="16" xfId="1" applyNumberFormat="1" applyFont="1" applyFill="1" applyBorder="1" applyAlignment="1">
      <alignment horizontal="left" vertical="center"/>
    </xf>
    <xf numFmtId="178" fontId="2" fillId="0" borderId="13" xfId="1" applyNumberFormat="1" applyFont="1" applyFill="1" applyBorder="1" applyAlignment="1">
      <alignment horizontal="center" vertical="center"/>
    </xf>
    <xf numFmtId="178" fontId="2" fillId="0" borderId="14" xfId="1" applyNumberFormat="1" applyFont="1" applyFill="1" applyBorder="1" applyAlignment="1">
      <alignment horizontal="center" vertical="center"/>
    </xf>
    <xf numFmtId="178" fontId="1" fillId="3" borderId="17" xfId="1" applyNumberFormat="1" applyFont="1" applyFill="1" applyBorder="1" applyAlignment="1">
      <alignment horizontal="left" vertical="center"/>
    </xf>
    <xf numFmtId="178" fontId="1" fillId="3" borderId="8" xfId="1" applyNumberFormat="1" applyFont="1" applyFill="1" applyBorder="1" applyAlignment="1">
      <alignment horizontal="left" vertical="center"/>
    </xf>
    <xf numFmtId="178" fontId="2" fillId="2" borderId="13" xfId="1" applyNumberFormat="1" applyFont="1" applyFill="1" applyBorder="1" applyAlignment="1">
      <alignment horizontal="center" vertical="center"/>
    </xf>
    <xf numFmtId="178" fontId="2" fillId="2" borderId="14" xfId="1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78" fontId="2" fillId="3" borderId="16" xfId="1" applyNumberFormat="1" applyFont="1" applyFill="1" applyBorder="1" applyAlignment="1">
      <alignment horizontal="center" vertical="center"/>
    </xf>
    <xf numFmtId="178" fontId="1" fillId="7" borderId="15" xfId="1" applyNumberFormat="1" applyFont="1" applyFill="1" applyBorder="1" applyAlignment="1">
      <alignment horizontal="left" vertical="center"/>
    </xf>
    <xf numFmtId="178" fontId="1" fillId="7" borderId="16" xfId="1" applyNumberFormat="1" applyFont="1" applyFill="1" applyBorder="1" applyAlignment="1">
      <alignment horizontal="left" vertical="center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8" fontId="1" fillId="0" borderId="18" xfId="1" applyNumberFormat="1" applyFont="1" applyFill="1" applyBorder="1" applyAlignment="1">
      <alignment horizontal="center" vertical="center"/>
    </xf>
    <xf numFmtId="178" fontId="1" fillId="0" borderId="20" xfId="1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1" fillId="6" borderId="35" xfId="0" applyFont="1" applyFill="1" applyBorder="1" applyAlignment="1">
      <alignment horizontal="center" vertical="center"/>
    </xf>
    <xf numFmtId="178" fontId="2" fillId="2" borderId="13" xfId="1" applyNumberFormat="1" applyFont="1" applyFill="1" applyBorder="1" applyAlignment="1">
      <alignment horizontal="center" vertical="center" wrapText="1"/>
    </xf>
    <xf numFmtId="178" fontId="2" fillId="2" borderId="14" xfId="1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</cellXfs>
  <cellStyles count="3">
    <cellStyle name="常规" xfId="0" builtinId="0"/>
    <cellStyle name="普通 2" xfId="2" xr:uid="{00000000-0005-0000-0000-00000D000000}"/>
    <cellStyle name="千位分隔" xfId="1" builtinId="3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4150" cy="528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opLeftCell="A4" workbookViewId="0">
      <selection activeCell="A15" sqref="A15"/>
    </sheetView>
  </sheetViews>
  <sheetFormatPr defaultColWidth="8.796875" defaultRowHeight="15.6"/>
  <cols>
    <col min="1" max="1" width="12" customWidth="1"/>
    <col min="2" max="2" width="6.09765625" customWidth="1"/>
    <col min="3" max="3" width="8" customWidth="1"/>
    <col min="4" max="4" width="7.5" style="116" customWidth="1"/>
    <col min="5" max="5" width="7.09765625" customWidth="1"/>
    <col min="6" max="6" width="18.09765625" customWidth="1"/>
    <col min="7" max="7" width="6.59765625" customWidth="1"/>
    <col min="8" max="8" width="8.5" customWidth="1"/>
    <col min="9" max="9" width="8.296875" customWidth="1"/>
    <col min="10" max="10" width="11" customWidth="1"/>
    <col min="11" max="11" width="13.296875" customWidth="1"/>
  </cols>
  <sheetData>
    <row r="1" spans="1:11" ht="32.4">
      <c r="A1" s="117"/>
      <c r="B1" s="117"/>
      <c r="C1" s="117"/>
      <c r="D1" s="166" t="s">
        <v>0</v>
      </c>
      <c r="E1" s="166"/>
      <c r="F1" s="166"/>
      <c r="G1" s="166"/>
      <c r="H1" s="117"/>
      <c r="I1" s="117"/>
      <c r="J1" s="117"/>
      <c r="K1" s="142"/>
    </row>
    <row r="2" spans="1:11" s="113" customFormat="1" ht="17.399999999999999">
      <c r="A2" s="119"/>
      <c r="B2" s="119"/>
      <c r="C2" s="119"/>
      <c r="D2" s="166"/>
      <c r="E2" s="166"/>
      <c r="F2" s="166"/>
      <c r="G2" s="166"/>
      <c r="H2" s="119"/>
      <c r="I2" s="119"/>
      <c r="J2" s="119"/>
    </row>
    <row r="3" spans="1:11" s="113" customFormat="1" ht="32.4">
      <c r="A3" s="119"/>
      <c r="B3" s="119"/>
      <c r="C3" s="119"/>
      <c r="D3" s="118"/>
      <c r="E3" s="118"/>
      <c r="F3" s="118"/>
      <c r="G3" s="118"/>
      <c r="H3" s="119"/>
      <c r="I3" s="119"/>
      <c r="J3" s="119"/>
    </row>
    <row r="4" spans="1:11" s="113" customFormat="1" ht="17.399999999999999">
      <c r="A4" s="120" t="s">
        <v>1</v>
      </c>
      <c r="B4" s="120" t="s">
        <v>2</v>
      </c>
      <c r="C4" s="120"/>
      <c r="D4" s="147" t="s">
        <v>3</v>
      </c>
      <c r="E4" s="147"/>
      <c r="F4" s="147"/>
      <c r="G4" s="147" t="s">
        <v>4</v>
      </c>
      <c r="H4" s="147"/>
      <c r="I4" s="147"/>
      <c r="J4" s="147"/>
      <c r="K4" s="143"/>
    </row>
    <row r="5" spans="1:11" s="113" customFormat="1" ht="17.399999999999999">
      <c r="A5" s="119" t="s">
        <v>5</v>
      </c>
      <c r="B5" s="121" t="s">
        <v>6</v>
      </c>
      <c r="C5" s="122" t="s">
        <v>7</v>
      </c>
      <c r="D5" s="120" t="s">
        <v>8</v>
      </c>
      <c r="E5" s="120"/>
      <c r="F5" s="147" t="s">
        <v>9</v>
      </c>
      <c r="G5" s="147"/>
      <c r="H5" s="148" t="s">
        <v>10</v>
      </c>
      <c r="I5" s="148"/>
      <c r="J5" s="148"/>
      <c r="K5" s="143"/>
    </row>
    <row r="6" spans="1:11" s="113" customFormat="1" ht="17.399999999999999">
      <c r="A6" s="119"/>
      <c r="B6" s="119"/>
      <c r="C6" s="119"/>
      <c r="D6" s="123"/>
      <c r="E6" s="119"/>
      <c r="F6" s="119"/>
      <c r="G6" s="119"/>
      <c r="H6" s="119"/>
      <c r="I6" s="119"/>
      <c r="J6" s="119"/>
    </row>
    <row r="7" spans="1:11" s="113" customFormat="1" ht="21.75" customHeight="1">
      <c r="A7" s="159" t="s">
        <v>11</v>
      </c>
      <c r="B7" s="149" t="s">
        <v>12</v>
      </c>
      <c r="C7" s="149" t="s">
        <v>13</v>
      </c>
      <c r="D7" s="149" t="s">
        <v>14</v>
      </c>
      <c r="E7" s="149"/>
      <c r="F7" s="149" t="s">
        <v>15</v>
      </c>
      <c r="G7" s="149"/>
      <c r="H7" s="149" t="s">
        <v>16</v>
      </c>
      <c r="I7" s="149" t="s">
        <v>17</v>
      </c>
      <c r="J7" s="164" t="s">
        <v>18</v>
      </c>
    </row>
    <row r="8" spans="1:11" s="113" customFormat="1" ht="20.25" customHeight="1">
      <c r="A8" s="160"/>
      <c r="B8" s="161"/>
      <c r="C8" s="161"/>
      <c r="D8" s="124" t="s">
        <v>19</v>
      </c>
      <c r="E8" s="125" t="s">
        <v>20</v>
      </c>
      <c r="F8" s="161"/>
      <c r="G8" s="161"/>
      <c r="H8" s="161"/>
      <c r="I8" s="161"/>
      <c r="J8" s="165"/>
    </row>
    <row r="9" spans="1:11" s="114" customFormat="1" ht="38.25" customHeight="1">
      <c r="A9" s="126"/>
      <c r="B9" s="162" t="s">
        <v>21</v>
      </c>
      <c r="C9" s="127"/>
      <c r="D9" s="128"/>
      <c r="E9" s="128"/>
      <c r="F9" s="150"/>
      <c r="G9" s="151"/>
      <c r="H9" s="129"/>
      <c r="I9" s="129"/>
      <c r="J9" s="144"/>
    </row>
    <row r="10" spans="1:11" s="114" customFormat="1" ht="38.25" customHeight="1">
      <c r="A10" s="126"/>
      <c r="B10" s="163"/>
      <c r="C10" s="127"/>
      <c r="D10" s="128"/>
      <c r="E10" s="128"/>
      <c r="F10" s="152"/>
      <c r="G10" s="153"/>
      <c r="H10" s="129"/>
      <c r="I10" s="129"/>
      <c r="J10" s="144"/>
    </row>
    <row r="11" spans="1:11" s="114" customFormat="1" ht="38.25" customHeight="1">
      <c r="A11" s="126"/>
      <c r="B11" s="163"/>
      <c r="C11" s="127"/>
      <c r="D11" s="128"/>
      <c r="E11" s="128"/>
      <c r="F11" s="150"/>
      <c r="G11" s="151"/>
      <c r="H11" s="129"/>
      <c r="I11" s="129"/>
      <c r="J11" s="144"/>
    </row>
    <row r="12" spans="1:11" s="114" customFormat="1" ht="21.75" customHeight="1">
      <c r="A12" s="126"/>
      <c r="B12" s="163"/>
      <c r="C12" s="127"/>
      <c r="D12" s="128"/>
      <c r="E12" s="128"/>
      <c r="F12" s="151"/>
      <c r="G12" s="151"/>
      <c r="H12" s="129"/>
      <c r="I12" s="129"/>
      <c r="J12" s="144"/>
    </row>
    <row r="13" spans="1:11" s="114" customFormat="1" ht="21.75" customHeight="1">
      <c r="A13" s="126"/>
      <c r="B13" s="163"/>
      <c r="C13" s="127"/>
      <c r="D13" s="128"/>
      <c r="E13" s="128"/>
      <c r="F13" s="151"/>
      <c r="G13" s="151"/>
      <c r="H13" s="129"/>
      <c r="I13" s="129"/>
      <c r="J13" s="144"/>
    </row>
    <row r="14" spans="1:11" s="114" customFormat="1" ht="21.75" customHeight="1">
      <c r="A14" s="126"/>
      <c r="B14" s="163"/>
      <c r="C14" s="127"/>
      <c r="D14" s="128"/>
      <c r="E14" s="128"/>
      <c r="F14" s="151"/>
      <c r="G14" s="151"/>
      <c r="H14" s="129"/>
      <c r="I14" s="129"/>
      <c r="J14" s="144"/>
    </row>
    <row r="15" spans="1:11" s="114" customFormat="1" ht="21.75" customHeight="1">
      <c r="A15" s="130" t="s">
        <v>22</v>
      </c>
      <c r="B15" s="154">
        <f>SUM(J9:J14)</f>
        <v>0</v>
      </c>
      <c r="C15" s="154"/>
      <c r="D15" s="154"/>
      <c r="E15" s="154"/>
      <c r="F15" s="154"/>
      <c r="G15" s="154"/>
      <c r="H15" s="154"/>
      <c r="I15" s="154"/>
      <c r="J15" s="155"/>
    </row>
    <row r="16" spans="1:11" s="114" customFormat="1" ht="18.75" customHeight="1">
      <c r="A16" s="156" t="s">
        <v>23</v>
      </c>
      <c r="B16" s="157"/>
      <c r="C16" s="157"/>
      <c r="D16" s="157"/>
      <c r="E16" s="157"/>
      <c r="F16" s="157"/>
      <c r="G16" s="157"/>
      <c r="H16" s="157"/>
      <c r="I16" s="157"/>
      <c r="J16" s="158"/>
    </row>
    <row r="17" spans="1:10" s="115" customFormat="1" ht="36.75" customHeight="1">
      <c r="A17" s="131" t="s">
        <v>24</v>
      </c>
      <c r="B17" s="132"/>
      <c r="C17" s="132"/>
      <c r="D17" s="133"/>
      <c r="E17" s="132" t="s">
        <v>25</v>
      </c>
      <c r="F17" s="132"/>
      <c r="G17" s="132"/>
      <c r="H17" s="132" t="s">
        <v>26</v>
      </c>
      <c r="I17" s="132"/>
      <c r="J17" s="145"/>
    </row>
    <row r="18" spans="1:10" s="115" customFormat="1" ht="36" customHeight="1">
      <c r="A18" s="134" t="s">
        <v>27</v>
      </c>
      <c r="B18" s="135"/>
      <c r="C18" s="135"/>
      <c r="D18" s="136"/>
      <c r="E18" s="135" t="s">
        <v>28</v>
      </c>
      <c r="F18" s="135"/>
      <c r="G18" s="135"/>
      <c r="H18" s="135"/>
      <c r="I18" s="135"/>
      <c r="J18" s="146"/>
    </row>
    <row r="19" spans="1:10" ht="36" customHeight="1">
      <c r="A19" s="137"/>
      <c r="B19" s="138"/>
      <c r="C19" s="138"/>
      <c r="D19" s="139"/>
      <c r="E19" s="138"/>
      <c r="F19" s="138"/>
      <c r="G19" s="138"/>
      <c r="H19" s="138"/>
      <c r="I19" s="138"/>
      <c r="J19" s="138"/>
    </row>
    <row r="20" spans="1:10" ht="17.399999999999999">
      <c r="A20" s="140"/>
      <c r="B20" s="140"/>
      <c r="C20" s="140"/>
      <c r="D20" s="141"/>
      <c r="E20" s="140"/>
      <c r="F20" s="140"/>
      <c r="G20" s="140"/>
      <c r="H20" s="140"/>
      <c r="I20" s="140"/>
      <c r="J20" s="140"/>
    </row>
  </sheetData>
  <mergeCells count="22">
    <mergeCell ref="D1:G2"/>
    <mergeCell ref="F7:G8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F9:G9"/>
    <mergeCell ref="F10:G10"/>
    <mergeCell ref="F11:G11"/>
    <mergeCell ref="F12:G12"/>
    <mergeCell ref="F13:G13"/>
    <mergeCell ref="D4:F4"/>
    <mergeCell ref="G4:J4"/>
    <mergeCell ref="F5:G5"/>
    <mergeCell ref="H5:J5"/>
    <mergeCell ref="D7:E7"/>
  </mergeCells>
  <phoneticPr fontId="18" type="noConversion"/>
  <pageMargins left="0.69791666666666696" right="0.69791666666666696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8"/>
  <sheetViews>
    <sheetView zoomScale="110" zoomScaleNormal="110" workbookViewId="0">
      <selection activeCell="J16" sqref="J16"/>
    </sheetView>
  </sheetViews>
  <sheetFormatPr defaultColWidth="8.796875" defaultRowHeight="15.6"/>
  <cols>
    <col min="1" max="1" width="19.09765625" style="4" customWidth="1"/>
    <col min="2" max="2" width="16.59765625" style="2" customWidth="1"/>
    <col min="3" max="3" width="24.59765625" style="2" customWidth="1"/>
    <col min="4" max="7" width="6.59765625" style="4" customWidth="1"/>
    <col min="8" max="8" width="13.5" style="5" customWidth="1"/>
    <col min="9" max="9" width="18.59765625" style="5" customWidth="1"/>
    <col min="10" max="10" width="65.5" style="2" customWidth="1"/>
    <col min="11" max="16384" width="8.796875" style="4"/>
  </cols>
  <sheetData>
    <row r="1" spans="1:23" s="1" customFormat="1" ht="26.1" customHeight="1">
      <c r="A1" s="6" t="s">
        <v>29</v>
      </c>
      <c r="B1" s="167" t="s">
        <v>30</v>
      </c>
      <c r="C1" s="167"/>
      <c r="D1" s="167"/>
      <c r="E1" s="167"/>
      <c r="F1" s="167"/>
      <c r="G1" s="167"/>
      <c r="H1" s="167"/>
      <c r="I1" s="167"/>
      <c r="J1" s="167"/>
    </row>
    <row r="2" spans="1:23" s="1" customFormat="1" ht="26.1" customHeight="1">
      <c r="A2" s="7" t="s">
        <v>31</v>
      </c>
      <c r="B2" s="168" t="s">
        <v>32</v>
      </c>
      <c r="C2" s="167"/>
      <c r="D2" s="167"/>
      <c r="E2" s="167"/>
      <c r="F2" s="167"/>
      <c r="G2" s="167"/>
      <c r="H2" s="167"/>
      <c r="I2" s="167"/>
      <c r="J2" s="167"/>
    </row>
    <row r="3" spans="1:23" s="1" customFormat="1" ht="26.1" customHeight="1">
      <c r="A3" s="7" t="s">
        <v>33</v>
      </c>
      <c r="B3" s="167" t="s">
        <v>34</v>
      </c>
      <c r="C3" s="167"/>
      <c r="D3" s="167"/>
      <c r="E3" s="167"/>
      <c r="F3" s="167"/>
      <c r="G3" s="167"/>
      <c r="H3" s="167"/>
      <c r="I3" s="167"/>
      <c r="J3" s="167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00000000000001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" customHeight="1">
      <c r="A6" s="7" t="s">
        <v>39</v>
      </c>
      <c r="B6" s="11" t="s">
        <v>40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202" t="s">
        <v>41</v>
      </c>
      <c r="B7" s="203"/>
      <c r="C7" s="204"/>
      <c r="D7" s="169" t="s">
        <v>42</v>
      </c>
      <c r="E7" s="169"/>
      <c r="F7" s="169"/>
      <c r="G7" s="169"/>
      <c r="H7" s="169"/>
      <c r="I7" s="169"/>
      <c r="J7" s="200" t="s">
        <v>43</v>
      </c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</row>
    <row r="8" spans="1:23" s="2" customFormat="1" ht="16.5" customHeight="1">
      <c r="A8" s="205"/>
      <c r="B8" s="206"/>
      <c r="C8" s="207"/>
      <c r="D8" s="170" t="s">
        <v>44</v>
      </c>
      <c r="E8" s="170"/>
      <c r="F8" s="170"/>
      <c r="G8" s="170"/>
      <c r="H8" s="171" t="s">
        <v>45</v>
      </c>
      <c r="I8" s="171"/>
      <c r="J8" s="201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</row>
    <row r="9" spans="1:23" s="2" customFormat="1" ht="16.5" customHeight="1">
      <c r="A9" s="208"/>
      <c r="B9" s="209"/>
      <c r="C9" s="210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3" t="s">
        <v>49</v>
      </c>
      <c r="J9" s="201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</row>
    <row r="10" spans="1:23" s="2" customFormat="1" ht="22.05" customHeight="1">
      <c r="A10" s="193" t="s">
        <v>50</v>
      </c>
      <c r="B10" s="172" t="s">
        <v>51</v>
      </c>
      <c r="C10" s="173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4" t="s">
        <v>54</v>
      </c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</row>
    <row r="11" spans="1:23" s="2" customFormat="1" ht="22.05" customHeight="1">
      <c r="A11" s="194"/>
      <c r="B11" s="172" t="s">
        <v>55</v>
      </c>
      <c r="C11" s="173"/>
      <c r="D11" s="23">
        <v>20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4" t="s">
        <v>54</v>
      </c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</row>
    <row r="12" spans="1:23" s="2" customFormat="1" ht="16.5" customHeight="1">
      <c r="A12" s="174" t="s">
        <v>56</v>
      </c>
      <c r="B12" s="175"/>
      <c r="C12" s="175"/>
      <c r="D12" s="26"/>
      <c r="E12" s="27"/>
      <c r="F12" s="27"/>
      <c r="G12" s="27"/>
      <c r="H12" s="27"/>
      <c r="I12" s="55">
        <f>SUM(I10:I11)</f>
        <v>0</v>
      </c>
      <c r="J12" s="56" t="s">
        <v>57</v>
      </c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</row>
    <row r="13" spans="1:23" s="2" customFormat="1" ht="22.05" customHeight="1">
      <c r="A13" s="195"/>
      <c r="B13" s="176" t="s">
        <v>58</v>
      </c>
      <c r="C13" s="177"/>
      <c r="D13" s="28">
        <v>50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4000</v>
      </c>
      <c r="J13" s="57" t="s">
        <v>61</v>
      </c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</row>
    <row r="14" spans="1:23" s="2" customFormat="1" ht="22.05" customHeight="1">
      <c r="A14" s="195"/>
      <c r="B14" s="176" t="s">
        <v>62</v>
      </c>
      <c r="C14" s="177"/>
      <c r="D14" s="28"/>
      <c r="E14" s="28" t="s">
        <v>59</v>
      </c>
      <c r="F14" s="28"/>
      <c r="G14" s="28" t="s">
        <v>60</v>
      </c>
      <c r="H14" s="29"/>
      <c r="I14" s="24"/>
      <c r="J14" s="58"/>
    </row>
    <row r="15" spans="1:23" s="2" customFormat="1" ht="16.5" customHeight="1">
      <c r="A15" s="178" t="s">
        <v>63</v>
      </c>
      <c r="B15" s="179"/>
      <c r="C15" s="179"/>
      <c r="D15" s="18"/>
      <c r="E15" s="18"/>
      <c r="F15" s="18"/>
      <c r="G15" s="18"/>
      <c r="H15" s="18"/>
      <c r="I15" s="53">
        <f>SUM(I13:I14)</f>
        <v>4000</v>
      </c>
      <c r="J15" s="59"/>
    </row>
    <row r="16" spans="1:23" s="3" customFormat="1" ht="23.1" customHeight="1">
      <c r="A16" s="196" t="s">
        <v>64</v>
      </c>
      <c r="B16" s="180" t="s">
        <v>65</v>
      </c>
      <c r="C16" s="181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60">
        <v>13000</v>
      </c>
      <c r="J16" s="61" t="s">
        <v>68</v>
      </c>
    </row>
    <row r="17" spans="1:10" s="3" customFormat="1" ht="23.1" customHeight="1">
      <c r="A17" s="197"/>
      <c r="B17" s="180" t="s">
        <v>69</v>
      </c>
      <c r="C17" s="181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60">
        <f>H17*F17</f>
        <v>4000</v>
      </c>
      <c r="J17" s="61"/>
    </row>
    <row r="18" spans="1:10" s="2" customFormat="1" ht="16.5" customHeight="1">
      <c r="A18" s="178" t="s">
        <v>71</v>
      </c>
      <c r="B18" s="179"/>
      <c r="C18" s="179"/>
      <c r="D18" s="18"/>
      <c r="E18" s="18"/>
      <c r="F18" s="18"/>
      <c r="G18" s="18"/>
      <c r="H18" s="18"/>
      <c r="I18" s="53">
        <f>SUM(I16:I17)</f>
        <v>17000</v>
      </c>
      <c r="J18" s="59"/>
    </row>
    <row r="19" spans="1:10" s="2" customFormat="1" ht="24" customHeight="1">
      <c r="A19" s="197"/>
      <c r="B19" s="176" t="s">
        <v>72</v>
      </c>
      <c r="C19" s="177"/>
      <c r="D19" s="34">
        <v>1</v>
      </c>
      <c r="E19" s="28" t="s">
        <v>73</v>
      </c>
      <c r="F19" s="34">
        <v>15</v>
      </c>
      <c r="G19" s="28" t="s">
        <v>74</v>
      </c>
      <c r="H19" s="35">
        <v>150</v>
      </c>
      <c r="I19" s="24">
        <v>750</v>
      </c>
      <c r="J19" s="62" t="s">
        <v>75</v>
      </c>
    </row>
    <row r="20" spans="1:10" s="2" customFormat="1" ht="24" customHeight="1">
      <c r="A20" s="197"/>
      <c r="B20" s="176" t="s">
        <v>76</v>
      </c>
      <c r="C20" s="177"/>
      <c r="D20" s="34">
        <v>6</v>
      </c>
      <c r="E20" s="28" t="s">
        <v>73</v>
      </c>
      <c r="F20" s="34">
        <v>1</v>
      </c>
      <c r="G20" s="28" t="s">
        <v>60</v>
      </c>
      <c r="H20" s="35">
        <v>200</v>
      </c>
      <c r="I20" s="24">
        <v>400</v>
      </c>
      <c r="J20" s="61" t="s">
        <v>77</v>
      </c>
    </row>
    <row r="21" spans="1:10" s="2" customFormat="1" ht="24" customHeight="1">
      <c r="A21" s="197"/>
      <c r="B21" s="176" t="s">
        <v>78</v>
      </c>
      <c r="C21" s="177"/>
      <c r="D21" s="34">
        <v>2</v>
      </c>
      <c r="E21" s="28" t="s">
        <v>79</v>
      </c>
      <c r="F21" s="34">
        <v>1</v>
      </c>
      <c r="G21" s="28" t="s">
        <v>60</v>
      </c>
      <c r="H21" s="35">
        <v>200</v>
      </c>
      <c r="I21" s="24">
        <f>H21*F21*D21</f>
        <v>400</v>
      </c>
      <c r="J21" s="63" t="s">
        <v>80</v>
      </c>
    </row>
    <row r="22" spans="1:10" s="2" customFormat="1" ht="24" customHeight="1">
      <c r="A22" s="197"/>
      <c r="B22" s="176" t="s">
        <v>81</v>
      </c>
      <c r="C22" s="177"/>
      <c r="D22" s="34">
        <v>2</v>
      </c>
      <c r="E22" s="34" t="s">
        <v>82</v>
      </c>
      <c r="F22" s="34">
        <v>1</v>
      </c>
      <c r="G22" s="34" t="s">
        <v>60</v>
      </c>
      <c r="H22" s="35">
        <v>50</v>
      </c>
      <c r="I22" s="24">
        <v>100</v>
      </c>
      <c r="J22" s="63"/>
    </row>
    <row r="23" spans="1:10" s="2" customFormat="1" ht="24" customHeight="1">
      <c r="A23" s="197"/>
      <c r="B23" s="176" t="s">
        <v>83</v>
      </c>
      <c r="C23" s="177"/>
      <c r="D23" s="34">
        <v>2</v>
      </c>
      <c r="E23" s="34" t="s">
        <v>84</v>
      </c>
      <c r="F23" s="34">
        <v>1</v>
      </c>
      <c r="G23" s="34" t="s">
        <v>60</v>
      </c>
      <c r="H23" s="35">
        <v>50</v>
      </c>
      <c r="I23" s="24">
        <v>100</v>
      </c>
      <c r="J23" s="63"/>
    </row>
    <row r="24" spans="1:10" s="2" customFormat="1" ht="24" customHeight="1">
      <c r="A24" s="197"/>
      <c r="B24" s="176" t="s">
        <v>85</v>
      </c>
      <c r="C24" s="177"/>
      <c r="D24" s="34">
        <v>10</v>
      </c>
      <c r="E24" s="34" t="s">
        <v>73</v>
      </c>
      <c r="F24" s="34">
        <v>1</v>
      </c>
      <c r="G24" s="34" t="s">
        <v>60</v>
      </c>
      <c r="H24" s="35">
        <v>100</v>
      </c>
      <c r="I24" s="24">
        <f>H24*F24*D24</f>
        <v>1000</v>
      </c>
      <c r="J24" s="63" t="s">
        <v>86</v>
      </c>
    </row>
    <row r="25" spans="1:10" s="2" customFormat="1" ht="24" customHeight="1">
      <c r="A25" s="197"/>
      <c r="B25" s="182" t="s">
        <v>87</v>
      </c>
      <c r="C25" s="183"/>
      <c r="D25" s="34">
        <v>10</v>
      </c>
      <c r="E25" s="34" t="s">
        <v>88</v>
      </c>
      <c r="F25" s="34">
        <v>1</v>
      </c>
      <c r="G25" s="34" t="s">
        <v>60</v>
      </c>
      <c r="H25" s="35">
        <v>150</v>
      </c>
      <c r="I25" s="24">
        <f>H25*D25</f>
        <v>1500</v>
      </c>
      <c r="J25" s="64"/>
    </row>
    <row r="26" spans="1:10" s="2" customFormat="1" ht="24" customHeight="1">
      <c r="A26" s="197"/>
      <c r="B26" s="182" t="s">
        <v>89</v>
      </c>
      <c r="C26" s="183"/>
      <c r="D26" s="34">
        <v>12</v>
      </c>
      <c r="E26" s="34" t="s">
        <v>88</v>
      </c>
      <c r="F26" s="34">
        <v>1</v>
      </c>
      <c r="G26" s="34" t="s">
        <v>60</v>
      </c>
      <c r="H26" s="35">
        <v>225</v>
      </c>
      <c r="I26" s="24">
        <v>300</v>
      </c>
      <c r="J26" s="64" t="s">
        <v>90</v>
      </c>
    </row>
    <row r="27" spans="1:10" s="2" customFormat="1" ht="24" customHeight="1">
      <c r="A27" s="197"/>
      <c r="B27" s="182" t="s">
        <v>91</v>
      </c>
      <c r="C27" s="183"/>
      <c r="D27" s="34">
        <v>1</v>
      </c>
      <c r="E27" s="34" t="s">
        <v>67</v>
      </c>
      <c r="F27" s="34">
        <v>1</v>
      </c>
      <c r="G27" s="34" t="s">
        <v>60</v>
      </c>
      <c r="H27" s="35">
        <v>1200</v>
      </c>
      <c r="I27" s="24">
        <v>400</v>
      </c>
      <c r="J27" s="64" t="s">
        <v>92</v>
      </c>
    </row>
    <row r="28" spans="1:10" s="2" customFormat="1" ht="24" customHeight="1">
      <c r="A28" s="178" t="s">
        <v>93</v>
      </c>
      <c r="B28" s="179"/>
      <c r="C28" s="179"/>
      <c r="D28" s="18"/>
      <c r="E28" s="18"/>
      <c r="F28" s="18"/>
      <c r="G28" s="18"/>
      <c r="H28" s="18"/>
      <c r="I28" s="53">
        <f>SUM(I19:I27)</f>
        <v>4950</v>
      </c>
      <c r="J28" s="59"/>
    </row>
    <row r="29" spans="1:10" s="2" customFormat="1" ht="24" customHeight="1">
      <c r="A29" s="198" t="s">
        <v>94</v>
      </c>
      <c r="B29" s="184" t="s">
        <v>95</v>
      </c>
      <c r="C29" s="184"/>
      <c r="D29" s="36">
        <v>2</v>
      </c>
      <c r="E29" s="36" t="s">
        <v>59</v>
      </c>
      <c r="F29" s="36">
        <v>2</v>
      </c>
      <c r="G29" s="36" t="s">
        <v>60</v>
      </c>
      <c r="H29" s="37">
        <v>1430</v>
      </c>
      <c r="I29" s="37">
        <v>1907</v>
      </c>
      <c r="J29" s="65" t="s">
        <v>96</v>
      </c>
    </row>
    <row r="30" spans="1:10" s="2" customFormat="1" ht="24" customHeight="1">
      <c r="A30" s="199"/>
      <c r="B30" s="185" t="s">
        <v>97</v>
      </c>
      <c r="C30" s="186"/>
      <c r="D30" s="36">
        <v>1</v>
      </c>
      <c r="E30" s="36" t="s">
        <v>52</v>
      </c>
      <c r="F30" s="36">
        <v>5</v>
      </c>
      <c r="G30" s="36" t="s">
        <v>53</v>
      </c>
      <c r="H30" s="37">
        <v>450</v>
      </c>
      <c r="I30" s="37">
        <v>700</v>
      </c>
      <c r="J30" s="65" t="s">
        <v>98</v>
      </c>
    </row>
    <row r="31" spans="1:10" s="2" customFormat="1" ht="24" customHeight="1">
      <c r="A31" s="199"/>
      <c r="B31" s="185" t="s">
        <v>94</v>
      </c>
      <c r="C31" s="186"/>
      <c r="D31" s="36">
        <v>2</v>
      </c>
      <c r="E31" s="36" t="s">
        <v>59</v>
      </c>
      <c r="F31" s="36">
        <v>5</v>
      </c>
      <c r="G31" s="36" t="s">
        <v>66</v>
      </c>
      <c r="H31" s="37">
        <v>200</v>
      </c>
      <c r="I31" s="37">
        <v>667</v>
      </c>
      <c r="J31" s="65" t="s">
        <v>92</v>
      </c>
    </row>
    <row r="32" spans="1:10" s="2" customFormat="1" ht="24" customHeight="1">
      <c r="A32" s="199"/>
      <c r="B32" s="182" t="s">
        <v>99</v>
      </c>
      <c r="C32" s="183"/>
      <c r="D32" s="36">
        <v>2</v>
      </c>
      <c r="E32" s="36" t="s">
        <v>59</v>
      </c>
      <c r="F32" s="36">
        <v>5</v>
      </c>
      <c r="G32" s="36" t="s">
        <v>66</v>
      </c>
      <c r="H32" s="37">
        <v>100</v>
      </c>
      <c r="I32" s="37">
        <v>334</v>
      </c>
      <c r="J32" s="65" t="s">
        <v>92</v>
      </c>
    </row>
    <row r="33" spans="1:10" s="2" customFormat="1" ht="25.5" customHeight="1">
      <c r="A33" s="25" t="s">
        <v>100</v>
      </c>
      <c r="B33" s="187"/>
      <c r="C33" s="187"/>
      <c r="D33" s="38"/>
      <c r="E33" s="38"/>
      <c r="F33" s="38"/>
      <c r="G33" s="38"/>
      <c r="H33" s="39"/>
      <c r="I33" s="53">
        <f>SUM(I29:I32)</f>
        <v>3608</v>
      </c>
      <c r="J33" s="59"/>
    </row>
    <row r="34" spans="1:10" s="2" customFormat="1" ht="24" customHeight="1">
      <c r="A34" s="40" t="s">
        <v>101</v>
      </c>
      <c r="B34" s="41"/>
      <c r="C34" s="41"/>
      <c r="D34" s="42"/>
      <c r="E34" s="42"/>
      <c r="F34" s="42"/>
      <c r="G34" s="42"/>
      <c r="H34" s="43"/>
      <c r="I34" s="66">
        <f>I12+I15+I18+I28+I33</f>
        <v>29558</v>
      </c>
      <c r="J34" s="67"/>
    </row>
    <row r="35" spans="1:10" s="2" customFormat="1" ht="16.2">
      <c r="A35" s="188" t="s">
        <v>102</v>
      </c>
      <c r="B35" s="189"/>
      <c r="C35" s="189"/>
      <c r="D35" s="45"/>
      <c r="E35" s="46"/>
      <c r="F35" s="46"/>
      <c r="G35" s="46"/>
      <c r="H35" s="46"/>
      <c r="I35" s="68">
        <f>SUM(I34-I33)*10%</f>
        <v>2595</v>
      </c>
      <c r="J35" s="69"/>
    </row>
    <row r="36" spans="1:10" s="2" customFormat="1" ht="16.2">
      <c r="A36" s="44" t="s">
        <v>103</v>
      </c>
      <c r="B36" s="47"/>
      <c r="C36" s="47"/>
      <c r="D36" s="45"/>
      <c r="E36" s="46"/>
      <c r="F36" s="46"/>
      <c r="G36" s="46"/>
      <c r="H36" s="46"/>
      <c r="I36" s="68">
        <f>(I34+I35)*0.06</f>
        <v>1929.1799999999998</v>
      </c>
      <c r="J36" s="69"/>
    </row>
    <row r="37" spans="1:10" s="2" customFormat="1" ht="23.1" customHeight="1">
      <c r="A37" s="190" t="s">
        <v>104</v>
      </c>
      <c r="B37" s="191"/>
      <c r="C37" s="192"/>
      <c r="D37" s="48"/>
      <c r="E37" s="49"/>
      <c r="F37" s="49"/>
      <c r="G37" s="49"/>
      <c r="H37" s="49"/>
      <c r="I37" s="70">
        <f>I34+I35+I36</f>
        <v>34082.18</v>
      </c>
      <c r="J37" s="71"/>
    </row>
    <row r="38" spans="1:10" ht="16.5" customHeight="1">
      <c r="A38" s="6"/>
      <c r="B38" s="50"/>
      <c r="C38" s="50"/>
      <c r="D38" s="51"/>
      <c r="E38" s="51"/>
      <c r="F38" s="51"/>
      <c r="G38" s="51"/>
      <c r="H38" s="51"/>
      <c r="I38" s="51"/>
    </row>
  </sheetData>
  <mergeCells count="39"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  <mergeCell ref="B20:C20"/>
    <mergeCell ref="B21:C21"/>
    <mergeCell ref="B22:C22"/>
    <mergeCell ref="B23:C23"/>
    <mergeCell ref="B24:C24"/>
    <mergeCell ref="A15:C15"/>
    <mergeCell ref="B16:C16"/>
    <mergeCell ref="B17:C17"/>
    <mergeCell ref="A18:C18"/>
    <mergeCell ref="B19:C19"/>
    <mergeCell ref="B10:C10"/>
    <mergeCell ref="B11:C11"/>
    <mergeCell ref="A12:C12"/>
    <mergeCell ref="B13:C13"/>
    <mergeCell ref="B14:C14"/>
    <mergeCell ref="B1:J1"/>
    <mergeCell ref="B2:J2"/>
    <mergeCell ref="B3:J3"/>
    <mergeCell ref="D7:I7"/>
    <mergeCell ref="D8:G8"/>
    <mergeCell ref="H8:I8"/>
    <mergeCell ref="J7:J9"/>
    <mergeCell ref="A7:C9"/>
  </mergeCells>
  <phoneticPr fontId="18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D11"/>
  <sheetViews>
    <sheetView tabSelected="1" workbookViewId="0">
      <selection activeCell="D13" sqref="D13"/>
    </sheetView>
  </sheetViews>
  <sheetFormatPr defaultColWidth="9" defaultRowHeight="15.6"/>
  <cols>
    <col min="2" max="2" width="35.5" customWidth="1"/>
    <col min="3" max="3" width="15.69921875" customWidth="1"/>
    <col min="4" max="4" width="11.796875" customWidth="1"/>
  </cols>
  <sheetData>
    <row r="3" spans="2:4" ht="16.8">
      <c r="B3" s="106" t="s">
        <v>105</v>
      </c>
    </row>
    <row r="4" spans="2:4" ht="16.8">
      <c r="B4" s="106" t="s">
        <v>106</v>
      </c>
    </row>
    <row r="5" spans="2:4" ht="16.8">
      <c r="B5" s="106" t="s">
        <v>107</v>
      </c>
      <c r="C5" s="107"/>
    </row>
    <row r="6" spans="2:4" ht="16.8">
      <c r="B6" s="108" t="s">
        <v>108</v>
      </c>
    </row>
    <row r="7" spans="2:4" ht="16.2">
      <c r="B7" s="212" t="s">
        <v>41</v>
      </c>
      <c r="C7" s="109" t="s">
        <v>109</v>
      </c>
      <c r="D7" s="110">
        <f>大区区域会!I24</f>
        <v>95150</v>
      </c>
    </row>
    <row r="8" spans="2:4" ht="16.2">
      <c r="B8" s="213"/>
      <c r="C8" s="109" t="s">
        <v>110</v>
      </c>
      <c r="D8" s="110">
        <f>大区区域会!I46</f>
        <v>115280</v>
      </c>
    </row>
    <row r="9" spans="2:4" ht="16.2">
      <c r="B9" s="211" t="s">
        <v>111</v>
      </c>
      <c r="C9" s="211"/>
      <c r="D9" s="111">
        <f>SUM(D7:D8)</f>
        <v>210430</v>
      </c>
    </row>
    <row r="10" spans="2:4" ht="16.2">
      <c r="B10" s="220" t="s">
        <v>154</v>
      </c>
      <c r="C10" s="221"/>
      <c r="D10" s="111">
        <v>210000</v>
      </c>
    </row>
    <row r="11" spans="2:4" ht="16.2">
      <c r="B11" s="211" t="s">
        <v>112</v>
      </c>
      <c r="C11" s="211"/>
      <c r="D11" s="112">
        <f>D10*1.06</f>
        <v>222600</v>
      </c>
    </row>
  </sheetData>
  <mergeCells count="4">
    <mergeCell ref="B9:C9"/>
    <mergeCell ref="B11:C11"/>
    <mergeCell ref="B7:B8"/>
    <mergeCell ref="B10:C10"/>
  </mergeCells>
  <phoneticPr fontId="18" type="noConversion"/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48"/>
  <sheetViews>
    <sheetView showGridLines="0" topLeftCell="A4" zoomScale="85" zoomScaleNormal="85" workbookViewId="0">
      <selection activeCell="H15" sqref="H15"/>
    </sheetView>
  </sheetViews>
  <sheetFormatPr defaultColWidth="8.796875" defaultRowHeight="15.6"/>
  <cols>
    <col min="1" max="1" width="15.796875" style="4" customWidth="1"/>
    <col min="2" max="2" width="15.19921875" style="2" customWidth="1"/>
    <col min="3" max="3" width="18.69921875" style="2" customWidth="1"/>
    <col min="4" max="7" width="6.59765625" style="4" customWidth="1"/>
    <col min="8" max="8" width="13.5" style="5" customWidth="1"/>
    <col min="9" max="9" width="18.59765625" style="5" customWidth="1"/>
    <col min="10" max="10" width="74.69921875" style="2" customWidth="1"/>
    <col min="11" max="16384" width="8.796875" style="4"/>
  </cols>
  <sheetData>
    <row r="1" spans="1:23" s="1" customFormat="1" ht="15" customHeight="1">
      <c r="A1" s="51" t="s">
        <v>33</v>
      </c>
      <c r="B1" s="73" t="s">
        <v>113</v>
      </c>
      <c r="C1" s="73"/>
      <c r="D1" s="74"/>
      <c r="E1" s="74"/>
      <c r="F1" s="75"/>
      <c r="G1" s="75"/>
      <c r="H1" s="75"/>
      <c r="I1" s="75">
        <f>I26+大区区域会!I48</f>
        <v>223055.8</v>
      </c>
      <c r="J1" s="98"/>
    </row>
    <row r="2" spans="1:23" s="1" customFormat="1" ht="15" customHeight="1">
      <c r="A2" s="51" t="s">
        <v>35</v>
      </c>
      <c r="B2" s="73" t="s">
        <v>114</v>
      </c>
      <c r="C2" s="73"/>
      <c r="D2" s="76"/>
      <c r="E2" s="76"/>
      <c r="F2" s="77"/>
      <c r="G2" s="77"/>
      <c r="H2" s="77"/>
      <c r="I2" s="77"/>
      <c r="J2" s="95"/>
    </row>
    <row r="3" spans="1:23" s="1" customFormat="1" ht="15" customHeight="1">
      <c r="A3" s="51" t="s">
        <v>37</v>
      </c>
      <c r="B3" s="73" t="s">
        <v>115</v>
      </c>
      <c r="C3" s="73"/>
      <c r="D3" s="74"/>
      <c r="E3" s="74"/>
      <c r="F3" s="78"/>
      <c r="G3" s="78"/>
      <c r="H3" s="78"/>
      <c r="I3" s="78"/>
      <c r="J3" s="96"/>
    </row>
    <row r="4" spans="1:23" s="1" customFormat="1" ht="22.05" customHeight="1">
      <c r="A4" s="51" t="s">
        <v>39</v>
      </c>
      <c r="B4" s="79" t="s">
        <v>116</v>
      </c>
      <c r="C4" s="79"/>
      <c r="D4" s="80"/>
      <c r="E4" s="80"/>
      <c r="F4" s="81"/>
      <c r="G4" s="81"/>
      <c r="H4" s="81"/>
      <c r="I4" s="81"/>
      <c r="J4" s="97"/>
    </row>
    <row r="5" spans="1:23" ht="16.5" customHeight="1">
      <c r="A5" s="12" t="s">
        <v>41</v>
      </c>
      <c r="B5" s="13"/>
      <c r="C5" s="14"/>
      <c r="D5" s="82" t="s">
        <v>42</v>
      </c>
      <c r="E5" s="83"/>
      <c r="F5" s="83"/>
      <c r="G5" s="83"/>
      <c r="H5" s="83"/>
      <c r="I5" s="99"/>
      <c r="J5" s="100" t="s">
        <v>43</v>
      </c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</row>
    <row r="6" spans="1:23" s="2" customFormat="1" ht="16.5" customHeight="1">
      <c r="A6" s="15"/>
      <c r="B6" s="16"/>
      <c r="C6" s="17"/>
      <c r="D6" s="84" t="s">
        <v>44</v>
      </c>
      <c r="E6" s="85"/>
      <c r="F6" s="85"/>
      <c r="G6" s="86"/>
      <c r="H6" s="87" t="s">
        <v>45</v>
      </c>
      <c r="I6" s="101"/>
      <c r="J6" s="10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</row>
    <row r="7" spans="1:23" s="2" customFormat="1" ht="16.5" customHeight="1">
      <c r="A7" s="20"/>
      <c r="B7" s="21"/>
      <c r="C7" s="22"/>
      <c r="D7" s="18" t="s">
        <v>46</v>
      </c>
      <c r="E7" s="18" t="s">
        <v>47</v>
      </c>
      <c r="F7" s="18" t="s">
        <v>46</v>
      </c>
      <c r="G7" s="18" t="s">
        <v>47</v>
      </c>
      <c r="H7" s="19" t="s">
        <v>48</v>
      </c>
      <c r="I7" s="53" t="s">
        <v>49</v>
      </c>
      <c r="J7" s="103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</row>
    <row r="8" spans="1:23" s="2" customFormat="1" ht="22.05" customHeight="1">
      <c r="A8" s="195" t="s">
        <v>117</v>
      </c>
      <c r="B8" s="176" t="s">
        <v>118</v>
      </c>
      <c r="C8" s="177"/>
      <c r="D8" s="28">
        <v>250</v>
      </c>
      <c r="E8" s="28" t="s">
        <v>59</v>
      </c>
      <c r="F8" s="28">
        <v>1</v>
      </c>
      <c r="G8" s="28" t="s">
        <v>60</v>
      </c>
      <c r="H8" s="29">
        <v>120</v>
      </c>
      <c r="I8" s="24">
        <f>H8*F8*D8</f>
        <v>30000</v>
      </c>
      <c r="J8" s="57" t="s">
        <v>119</v>
      </c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</row>
    <row r="9" spans="1:23" s="2" customFormat="1" ht="22.05" customHeight="1">
      <c r="A9" s="216"/>
      <c r="B9" s="176" t="s">
        <v>120</v>
      </c>
      <c r="C9" s="177"/>
      <c r="D9" s="28">
        <v>25</v>
      </c>
      <c r="E9" s="28" t="s">
        <v>121</v>
      </c>
      <c r="F9" s="28">
        <v>1</v>
      </c>
      <c r="G9" s="28" t="s">
        <v>60</v>
      </c>
      <c r="H9" s="29">
        <v>180</v>
      </c>
      <c r="I9" s="24">
        <f>H9*F9*D9</f>
        <v>4500</v>
      </c>
      <c r="J9" s="57" t="s">
        <v>122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</row>
    <row r="10" spans="1:23" s="2" customFormat="1" ht="16.5" customHeight="1">
      <c r="A10" s="178" t="s">
        <v>63</v>
      </c>
      <c r="B10" s="179"/>
      <c r="C10" s="179"/>
      <c r="D10" s="18"/>
      <c r="E10" s="18"/>
      <c r="F10" s="18"/>
      <c r="G10" s="18"/>
      <c r="H10" s="18"/>
      <c r="I10" s="53">
        <f>SUM(I8:I9)</f>
        <v>34500</v>
      </c>
      <c r="J10" s="59"/>
    </row>
    <row r="11" spans="1:23" s="2" customFormat="1" ht="22.05" customHeight="1">
      <c r="A11" s="195" t="s">
        <v>123</v>
      </c>
      <c r="B11" s="176" t="s">
        <v>124</v>
      </c>
      <c r="C11" s="177"/>
      <c r="D11" s="28"/>
      <c r="E11" s="28"/>
      <c r="F11" s="28"/>
      <c r="G11" s="28" t="s">
        <v>53</v>
      </c>
      <c r="H11" s="29"/>
      <c r="I11" s="24"/>
      <c r="J11" s="57" t="s">
        <v>125</v>
      </c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</row>
    <row r="12" spans="1:23" s="2" customFormat="1" ht="22.05" customHeight="1">
      <c r="A12" s="216"/>
      <c r="B12" s="176" t="s">
        <v>126</v>
      </c>
      <c r="C12" s="177"/>
      <c r="D12" s="28"/>
      <c r="E12" s="28"/>
      <c r="F12" s="28"/>
      <c r="G12" s="28" t="s">
        <v>53</v>
      </c>
      <c r="H12" s="29"/>
      <c r="I12" s="24"/>
      <c r="J12" s="57" t="s">
        <v>125</v>
      </c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</row>
    <row r="13" spans="1:23" s="2" customFormat="1" ht="16.5" customHeight="1">
      <c r="A13" s="178" t="s">
        <v>127</v>
      </c>
      <c r="B13" s="179"/>
      <c r="C13" s="179"/>
      <c r="D13" s="18"/>
      <c r="E13" s="18"/>
      <c r="F13" s="18"/>
      <c r="G13" s="18"/>
      <c r="H13" s="18"/>
      <c r="I13" s="53">
        <f>SUM(I11:I12)</f>
        <v>0</v>
      </c>
      <c r="J13" s="59"/>
    </row>
    <row r="14" spans="1:23" s="72" customFormat="1" ht="34.049999999999997" customHeight="1">
      <c r="A14" s="88" t="s">
        <v>65</v>
      </c>
      <c r="B14" s="214" t="s">
        <v>128</v>
      </c>
      <c r="C14" s="215"/>
      <c r="D14" s="89">
        <v>1</v>
      </c>
      <c r="E14" s="90" t="s">
        <v>66</v>
      </c>
      <c r="F14" s="89">
        <v>1</v>
      </c>
      <c r="G14" s="90" t="s">
        <v>67</v>
      </c>
      <c r="H14" s="91">
        <v>43000</v>
      </c>
      <c r="I14" s="104">
        <f>H14*F14*D14</f>
        <v>43000</v>
      </c>
      <c r="J14" s="105" t="s">
        <v>129</v>
      </c>
    </row>
    <row r="15" spans="1:23" s="2" customFormat="1" ht="16.5" customHeight="1">
      <c r="A15" s="178" t="s">
        <v>71</v>
      </c>
      <c r="B15" s="179"/>
      <c r="C15" s="179"/>
      <c r="D15" s="18"/>
      <c r="E15" s="18"/>
      <c r="F15" s="18"/>
      <c r="G15" s="18"/>
      <c r="H15" s="18"/>
      <c r="I15" s="53">
        <f>SUM(I14:I14)</f>
        <v>43000</v>
      </c>
      <c r="J15" s="59"/>
    </row>
    <row r="16" spans="1:23" s="2" customFormat="1" ht="24" customHeight="1">
      <c r="A16" s="33"/>
      <c r="B16" s="176" t="s">
        <v>130</v>
      </c>
      <c r="C16" s="177"/>
      <c r="D16" s="34">
        <v>2</v>
      </c>
      <c r="E16" s="28" t="s">
        <v>73</v>
      </c>
      <c r="F16" s="34">
        <v>1</v>
      </c>
      <c r="G16" s="28" t="s">
        <v>60</v>
      </c>
      <c r="H16" s="35">
        <v>300</v>
      </c>
      <c r="I16" s="24">
        <f>H16*F16*D16</f>
        <v>600</v>
      </c>
      <c r="J16" s="61" t="s">
        <v>131</v>
      </c>
    </row>
    <row r="17" spans="1:10" s="2" customFormat="1" ht="24" customHeight="1">
      <c r="A17" s="178" t="s">
        <v>93</v>
      </c>
      <c r="B17" s="179"/>
      <c r="C17" s="179"/>
      <c r="D17" s="18"/>
      <c r="E17" s="18"/>
      <c r="F17" s="18"/>
      <c r="G17" s="18"/>
      <c r="H17" s="18"/>
      <c r="I17" s="53">
        <f>SUM(I16:I16)</f>
        <v>600</v>
      </c>
      <c r="J17" s="59"/>
    </row>
    <row r="18" spans="1:10" s="2" customFormat="1" ht="24" customHeight="1">
      <c r="A18" s="198" t="s">
        <v>94</v>
      </c>
      <c r="B18" s="184" t="s">
        <v>132</v>
      </c>
      <c r="C18" s="184"/>
      <c r="D18" s="36">
        <v>1</v>
      </c>
      <c r="E18" s="36" t="s">
        <v>59</v>
      </c>
      <c r="F18" s="36">
        <v>1</v>
      </c>
      <c r="G18" s="36" t="s">
        <v>60</v>
      </c>
      <c r="H18" s="37">
        <v>3000</v>
      </c>
      <c r="I18" s="37">
        <f>H18*F18*D18</f>
        <v>3000</v>
      </c>
      <c r="J18" s="217" t="s">
        <v>133</v>
      </c>
    </row>
    <row r="19" spans="1:10" s="2" customFormat="1" ht="24" customHeight="1">
      <c r="A19" s="199"/>
      <c r="B19" s="185" t="s">
        <v>134</v>
      </c>
      <c r="C19" s="186"/>
      <c r="D19" s="36">
        <v>2</v>
      </c>
      <c r="E19" s="36" t="s">
        <v>52</v>
      </c>
      <c r="F19" s="36">
        <v>2</v>
      </c>
      <c r="G19" s="36" t="s">
        <v>53</v>
      </c>
      <c r="H19" s="37">
        <v>600</v>
      </c>
      <c r="I19" s="37">
        <f>H19*F19*D19</f>
        <v>2400</v>
      </c>
      <c r="J19" s="218"/>
    </row>
    <row r="20" spans="1:10" s="2" customFormat="1" ht="24" customHeight="1">
      <c r="A20" s="199"/>
      <c r="B20" s="185" t="s">
        <v>135</v>
      </c>
      <c r="C20" s="186"/>
      <c r="D20" s="36">
        <v>2</v>
      </c>
      <c r="E20" s="36" t="s">
        <v>59</v>
      </c>
      <c r="F20" s="36">
        <v>3</v>
      </c>
      <c r="G20" s="36" t="s">
        <v>66</v>
      </c>
      <c r="H20" s="37">
        <v>500</v>
      </c>
      <c r="I20" s="37">
        <f>H20*F20*D20</f>
        <v>3000</v>
      </c>
      <c r="J20" s="219"/>
    </row>
    <row r="21" spans="1:10" s="2" customFormat="1" ht="16.2">
      <c r="A21" s="25" t="s">
        <v>100</v>
      </c>
      <c r="B21" s="187"/>
      <c r="C21" s="187"/>
      <c r="D21" s="38"/>
      <c r="E21" s="38"/>
      <c r="F21" s="38"/>
      <c r="G21" s="38"/>
      <c r="H21" s="39"/>
      <c r="I21" s="53">
        <f>SUM(I18:I20)</f>
        <v>8400</v>
      </c>
      <c r="J21" s="59"/>
    </row>
    <row r="22" spans="1:10" s="2" customFormat="1" ht="16.2">
      <c r="A22" s="40" t="s">
        <v>136</v>
      </c>
      <c r="B22" s="41"/>
      <c r="C22" s="41"/>
      <c r="D22" s="42"/>
      <c r="E22" s="42"/>
      <c r="F22" s="42"/>
      <c r="G22" s="42"/>
      <c r="H22" s="43"/>
      <c r="I22" s="66">
        <f>I10+I15+I17+I21</f>
        <v>86500</v>
      </c>
      <c r="J22" s="67"/>
    </row>
    <row r="23" spans="1:10" s="2" customFormat="1" ht="16.2">
      <c r="A23" s="40" t="s">
        <v>137</v>
      </c>
      <c r="B23" s="41"/>
      <c r="C23" s="41"/>
      <c r="D23" s="42"/>
      <c r="E23" s="42"/>
      <c r="F23" s="42"/>
      <c r="G23" s="42"/>
      <c r="H23" s="42"/>
      <c r="I23" s="66">
        <f>I22*0.1</f>
        <v>8650</v>
      </c>
      <c r="J23" s="67"/>
    </row>
    <row r="24" spans="1:10" s="2" customFormat="1" ht="16.2">
      <c r="A24" s="40" t="s">
        <v>138</v>
      </c>
      <c r="B24" s="41"/>
      <c r="C24" s="41"/>
      <c r="D24" s="42"/>
      <c r="E24" s="42"/>
      <c r="F24" s="42"/>
      <c r="G24" s="42"/>
      <c r="H24" s="42"/>
      <c r="I24" s="66">
        <f>I22+I23</f>
        <v>95150</v>
      </c>
      <c r="J24" s="67"/>
    </row>
    <row r="25" spans="1:10" s="2" customFormat="1" ht="16.2">
      <c r="A25" s="44" t="s">
        <v>139</v>
      </c>
      <c r="B25" s="47"/>
      <c r="C25" s="47"/>
      <c r="D25" s="45"/>
      <c r="E25" s="46"/>
      <c r="F25" s="46"/>
      <c r="G25" s="46"/>
      <c r="H25" s="46"/>
      <c r="I25" s="68">
        <f>I24*6%</f>
        <v>5709</v>
      </c>
      <c r="J25" s="69"/>
    </row>
    <row r="26" spans="1:10" s="2" customFormat="1" ht="20.399999999999999">
      <c r="A26" s="190" t="s">
        <v>140</v>
      </c>
      <c r="B26" s="191"/>
      <c r="C26" s="192"/>
      <c r="D26" s="48"/>
      <c r="E26" s="49"/>
      <c r="F26" s="49"/>
      <c r="G26" s="49"/>
      <c r="H26" s="49"/>
      <c r="I26" s="70">
        <f>I24+I25</f>
        <v>100859</v>
      </c>
      <c r="J26" s="71"/>
    </row>
    <row r="27" spans="1:10" ht="16.5" customHeight="1">
      <c r="A27" s="6"/>
      <c r="B27" s="50"/>
      <c r="C27" s="50"/>
      <c r="D27" s="51"/>
      <c r="E27" s="51"/>
      <c r="F27" s="51"/>
      <c r="G27" s="51"/>
      <c r="H27" s="51"/>
      <c r="I27" s="5">
        <f>I26/250</f>
        <v>403.43599999999998</v>
      </c>
    </row>
    <row r="28" spans="1:10">
      <c r="B28" s="2" t="s">
        <v>141</v>
      </c>
      <c r="C28" s="4"/>
    </row>
    <row r="29" spans="1:10">
      <c r="A29" s="51" t="s">
        <v>33</v>
      </c>
      <c r="B29" s="92" t="s">
        <v>142</v>
      </c>
      <c r="C29" s="4"/>
      <c r="D29" s="93"/>
      <c r="E29" s="93"/>
      <c r="F29" s="93"/>
      <c r="G29" s="93"/>
      <c r="H29" s="94"/>
      <c r="I29" s="75"/>
      <c r="J29" s="98"/>
    </row>
    <row r="30" spans="1:10">
      <c r="A30" s="51" t="s">
        <v>35</v>
      </c>
      <c r="B30" s="92" t="s">
        <v>143</v>
      </c>
      <c r="C30" s="4"/>
      <c r="D30" s="95"/>
      <c r="E30" s="95"/>
      <c r="F30" s="95"/>
      <c r="G30" s="95"/>
      <c r="H30" s="95"/>
      <c r="I30" s="77"/>
      <c r="J30" s="95"/>
    </row>
    <row r="31" spans="1:10">
      <c r="A31" s="51" t="s">
        <v>37</v>
      </c>
      <c r="B31" s="92" t="s">
        <v>115</v>
      </c>
      <c r="C31" s="4"/>
      <c r="D31" s="96"/>
      <c r="E31" s="96"/>
      <c r="F31" s="96"/>
      <c r="G31" s="96"/>
      <c r="H31" s="78"/>
      <c r="I31" s="78"/>
      <c r="J31" s="96"/>
    </row>
    <row r="32" spans="1:10">
      <c r="A32" s="51" t="s">
        <v>39</v>
      </c>
      <c r="B32" s="92" t="s">
        <v>144</v>
      </c>
      <c r="C32" s="4"/>
      <c r="D32" s="97"/>
      <c r="E32" s="97"/>
      <c r="F32" s="97"/>
      <c r="G32" s="97"/>
      <c r="H32" s="97"/>
      <c r="I32" s="81"/>
      <c r="J32" s="97"/>
    </row>
    <row r="33" spans="1:10" ht="16.2">
      <c r="A33" s="12" t="s">
        <v>41</v>
      </c>
      <c r="B33" s="13"/>
      <c r="C33" s="14"/>
      <c r="D33" s="82" t="s">
        <v>42</v>
      </c>
      <c r="E33" s="83"/>
      <c r="F33" s="83"/>
      <c r="G33" s="83"/>
      <c r="H33" s="83"/>
      <c r="I33" s="99"/>
      <c r="J33" s="100" t="s">
        <v>43</v>
      </c>
    </row>
    <row r="34" spans="1:10" ht="16.2">
      <c r="A34" s="15"/>
      <c r="B34" s="16"/>
      <c r="C34" s="17"/>
      <c r="D34" s="84" t="s">
        <v>44</v>
      </c>
      <c r="E34" s="85"/>
      <c r="F34" s="85"/>
      <c r="G34" s="86"/>
      <c r="H34" s="87" t="s">
        <v>45</v>
      </c>
      <c r="I34" s="101"/>
      <c r="J34" s="102"/>
    </row>
    <row r="35" spans="1:10" ht="16.2">
      <c r="A35" s="20"/>
      <c r="B35" s="21"/>
      <c r="C35" s="22"/>
      <c r="D35" s="18" t="s">
        <v>46</v>
      </c>
      <c r="E35" s="18" t="s">
        <v>47</v>
      </c>
      <c r="F35" s="18" t="s">
        <v>46</v>
      </c>
      <c r="G35" s="18" t="s">
        <v>47</v>
      </c>
      <c r="H35" s="19" t="s">
        <v>48</v>
      </c>
      <c r="I35" s="53" t="s">
        <v>49</v>
      </c>
      <c r="J35" s="103"/>
    </row>
    <row r="36" spans="1:10">
      <c r="A36" s="195"/>
      <c r="B36" s="176" t="s">
        <v>118</v>
      </c>
      <c r="C36" s="177"/>
      <c r="D36" s="28">
        <v>240</v>
      </c>
      <c r="E36" s="28" t="s">
        <v>59</v>
      </c>
      <c r="F36" s="28">
        <v>1</v>
      </c>
      <c r="G36" s="28" t="s">
        <v>60</v>
      </c>
      <c r="H36" s="29">
        <v>120</v>
      </c>
      <c r="I36" s="24">
        <f>H36*F36*D36</f>
        <v>28800</v>
      </c>
      <c r="J36" s="57" t="s">
        <v>119</v>
      </c>
    </row>
    <row r="37" spans="1:10">
      <c r="A37" s="216"/>
      <c r="B37" s="176" t="s">
        <v>120</v>
      </c>
      <c r="C37" s="177"/>
      <c r="D37" s="28">
        <v>24</v>
      </c>
      <c r="E37" s="28" t="s">
        <v>121</v>
      </c>
      <c r="F37" s="28">
        <v>1</v>
      </c>
      <c r="G37" s="28" t="s">
        <v>60</v>
      </c>
      <c r="H37" s="29">
        <v>1500</v>
      </c>
      <c r="I37" s="24">
        <f>H37*F37*D37</f>
        <v>36000</v>
      </c>
      <c r="J37" s="57" t="s">
        <v>145</v>
      </c>
    </row>
    <row r="38" spans="1:10" ht="16.2">
      <c r="A38" s="178" t="s">
        <v>63</v>
      </c>
      <c r="B38" s="179"/>
      <c r="C38" s="179"/>
      <c r="D38" s="18"/>
      <c r="E38" s="18"/>
      <c r="F38" s="18"/>
      <c r="G38" s="18"/>
      <c r="H38" s="18">
        <v>0</v>
      </c>
      <c r="I38" s="53">
        <f>SUM(I36:I37)</f>
        <v>64800</v>
      </c>
      <c r="J38" s="59"/>
    </row>
    <row r="39" spans="1:10">
      <c r="A39" s="195" t="s">
        <v>123</v>
      </c>
      <c r="B39" s="176" t="s">
        <v>124</v>
      </c>
      <c r="C39" s="177"/>
      <c r="D39" s="28"/>
      <c r="E39" s="28"/>
      <c r="F39" s="28"/>
      <c r="G39" s="28" t="s">
        <v>53</v>
      </c>
      <c r="H39" s="29"/>
      <c r="I39" s="24"/>
      <c r="J39" s="57" t="s">
        <v>146</v>
      </c>
    </row>
    <row r="40" spans="1:10">
      <c r="A40" s="216"/>
      <c r="B40" s="176" t="s">
        <v>126</v>
      </c>
      <c r="C40" s="177"/>
      <c r="D40" s="28"/>
      <c r="E40" s="28"/>
      <c r="F40" s="28"/>
      <c r="G40" s="28" t="s">
        <v>53</v>
      </c>
      <c r="H40" s="29"/>
      <c r="I40" s="24"/>
      <c r="J40" s="57" t="s">
        <v>146</v>
      </c>
    </row>
    <row r="41" spans="1:10" ht="16.2">
      <c r="A41" s="178" t="s">
        <v>127</v>
      </c>
      <c r="B41" s="179"/>
      <c r="C41" s="179"/>
      <c r="D41" s="18"/>
      <c r="E41" s="18"/>
      <c r="F41" s="18"/>
      <c r="G41" s="18"/>
      <c r="H41" s="18"/>
      <c r="I41" s="53">
        <f>SUM(I39:I40)</f>
        <v>0</v>
      </c>
      <c r="J41" s="59"/>
    </row>
    <row r="42" spans="1:10" s="72" customFormat="1" ht="34.049999999999997" customHeight="1">
      <c r="A42" s="88" t="s">
        <v>147</v>
      </c>
      <c r="B42" s="214" t="s">
        <v>148</v>
      </c>
      <c r="C42" s="215"/>
      <c r="D42" s="89">
        <v>1</v>
      </c>
      <c r="E42" s="90" t="s">
        <v>66</v>
      </c>
      <c r="F42" s="89">
        <v>4</v>
      </c>
      <c r="G42" s="90" t="s">
        <v>67</v>
      </c>
      <c r="H42" s="91">
        <v>10000</v>
      </c>
      <c r="I42" s="104">
        <f>H42*F42*D42</f>
        <v>40000</v>
      </c>
      <c r="J42" s="105" t="s">
        <v>149</v>
      </c>
    </row>
    <row r="43" spans="1:10" ht="16.2">
      <c r="A43" s="178" t="s">
        <v>71</v>
      </c>
      <c r="B43" s="179"/>
      <c r="C43" s="179"/>
      <c r="D43" s="18"/>
      <c r="E43" s="18"/>
      <c r="F43" s="18"/>
      <c r="G43" s="18"/>
      <c r="H43" s="18"/>
      <c r="I43" s="53">
        <f>SUM(I42:I42)</f>
        <v>40000</v>
      </c>
      <c r="J43" s="59"/>
    </row>
    <row r="44" spans="1:10" ht="16.2">
      <c r="A44" s="40" t="s">
        <v>136</v>
      </c>
      <c r="B44" s="41"/>
      <c r="C44" s="41"/>
      <c r="D44" s="42"/>
      <c r="E44" s="42"/>
      <c r="F44" s="42"/>
      <c r="G44" s="42"/>
      <c r="H44" s="43"/>
      <c r="I44" s="66">
        <f>I38+I43</f>
        <v>104800</v>
      </c>
      <c r="J44" s="67"/>
    </row>
    <row r="45" spans="1:10" ht="16.2">
      <c r="A45" s="40" t="s">
        <v>137</v>
      </c>
      <c r="B45" s="41"/>
      <c r="C45" s="41"/>
      <c r="D45" s="42"/>
      <c r="E45" s="42"/>
      <c r="F45" s="42"/>
      <c r="G45" s="42"/>
      <c r="H45" s="42"/>
      <c r="I45" s="66">
        <f>I44*0.1</f>
        <v>10480</v>
      </c>
      <c r="J45" s="67"/>
    </row>
    <row r="46" spans="1:10" ht="16.2">
      <c r="A46" s="40" t="s">
        <v>138</v>
      </c>
      <c r="B46" s="41"/>
      <c r="C46" s="41"/>
      <c r="D46" s="42"/>
      <c r="E46" s="42"/>
      <c r="F46" s="42"/>
      <c r="G46" s="42"/>
      <c r="H46" s="42"/>
      <c r="I46" s="66">
        <f>I44+I45</f>
        <v>115280</v>
      </c>
      <c r="J46" s="67"/>
    </row>
    <row r="47" spans="1:10" ht="16.2">
      <c r="A47" s="44" t="s">
        <v>139</v>
      </c>
      <c r="B47" s="47"/>
      <c r="C47" s="47"/>
      <c r="D47" s="45"/>
      <c r="E47" s="46"/>
      <c r="F47" s="46"/>
      <c r="G47" s="46"/>
      <c r="H47" s="46"/>
      <c r="I47" s="68">
        <f>I46*6%</f>
        <v>6916.8</v>
      </c>
      <c r="J47" s="69"/>
    </row>
    <row r="48" spans="1:10" ht="20.399999999999999">
      <c r="A48" s="190" t="s">
        <v>140</v>
      </c>
      <c r="B48" s="191"/>
      <c r="C48" s="192"/>
      <c r="D48" s="48"/>
      <c r="E48" s="49"/>
      <c r="F48" s="49"/>
      <c r="G48" s="49"/>
      <c r="H48" s="49"/>
      <c r="I48" s="70">
        <f>SUM(I46:I47)</f>
        <v>122196.8</v>
      </c>
      <c r="J48" s="71"/>
    </row>
  </sheetData>
  <mergeCells count="30">
    <mergeCell ref="J18:J20"/>
    <mergeCell ref="A41:C41"/>
    <mergeCell ref="B42:C42"/>
    <mergeCell ref="A43:C43"/>
    <mergeCell ref="A48:C48"/>
    <mergeCell ref="A8:A9"/>
    <mergeCell ref="A11:A12"/>
    <mergeCell ref="A18:A20"/>
    <mergeCell ref="A36:A37"/>
    <mergeCell ref="A39:A40"/>
    <mergeCell ref="B36:C36"/>
    <mergeCell ref="B37:C37"/>
    <mergeCell ref="A38:C38"/>
    <mergeCell ref="B39:C39"/>
    <mergeCell ref="B40:C40"/>
    <mergeCell ref="B18:C18"/>
    <mergeCell ref="B19:C19"/>
    <mergeCell ref="B20:C20"/>
    <mergeCell ref="B21:C21"/>
    <mergeCell ref="A26:C26"/>
    <mergeCell ref="A13:C13"/>
    <mergeCell ref="B14:C14"/>
    <mergeCell ref="A15:C15"/>
    <mergeCell ref="B16:C16"/>
    <mergeCell ref="A17:C17"/>
    <mergeCell ref="B8:C8"/>
    <mergeCell ref="B9:C9"/>
    <mergeCell ref="A10:C10"/>
    <mergeCell ref="B11:C11"/>
    <mergeCell ref="B12:C12"/>
  </mergeCells>
  <phoneticPr fontId="18" type="noConversion"/>
  <pageMargins left="0.70866141732283505" right="0.70866141732283505" top="0.74803149606299202" bottom="0.74803149606299202" header="0.31496062992126" footer="0.31496062992126"/>
  <pageSetup paperSize="9" scale="57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8"/>
  <sheetViews>
    <sheetView workbookViewId="0">
      <selection activeCell="B3" sqref="B3:J3"/>
    </sheetView>
  </sheetViews>
  <sheetFormatPr defaultColWidth="8.796875" defaultRowHeight="15.6"/>
  <cols>
    <col min="1" max="1" width="19.09765625" style="4" customWidth="1"/>
    <col min="2" max="2" width="16.59765625" style="2" customWidth="1"/>
    <col min="3" max="3" width="24.59765625" style="2" customWidth="1"/>
    <col min="4" max="7" width="6.59765625" style="4" customWidth="1"/>
    <col min="8" max="8" width="13.5" style="5" customWidth="1"/>
    <col min="9" max="9" width="18.59765625" style="5" customWidth="1"/>
    <col min="10" max="10" width="65.5" style="2" customWidth="1"/>
    <col min="11" max="16384" width="8.796875" style="4"/>
  </cols>
  <sheetData>
    <row r="1" spans="1:23" s="1" customFormat="1" ht="26.1" customHeight="1">
      <c r="A1" s="6" t="s">
        <v>29</v>
      </c>
      <c r="B1" s="167" t="s">
        <v>30</v>
      </c>
      <c r="C1" s="167"/>
      <c r="D1" s="167"/>
      <c r="E1" s="167"/>
      <c r="F1" s="167"/>
      <c r="G1" s="167"/>
      <c r="H1" s="167"/>
      <c r="I1" s="167"/>
      <c r="J1" s="167"/>
    </row>
    <row r="2" spans="1:23" s="1" customFormat="1" ht="26.1" customHeight="1">
      <c r="A2" s="7" t="s">
        <v>31</v>
      </c>
      <c r="B2" s="168" t="s">
        <v>32</v>
      </c>
      <c r="C2" s="167"/>
      <c r="D2" s="167"/>
      <c r="E2" s="167"/>
      <c r="F2" s="167"/>
      <c r="G2" s="167"/>
      <c r="H2" s="167"/>
      <c r="I2" s="167"/>
      <c r="J2" s="167"/>
    </row>
    <row r="3" spans="1:23" s="1" customFormat="1" ht="26.1" customHeight="1">
      <c r="A3" s="7" t="s">
        <v>33</v>
      </c>
      <c r="B3" s="167" t="s">
        <v>150</v>
      </c>
      <c r="C3" s="167"/>
      <c r="D3" s="167"/>
      <c r="E3" s="167"/>
      <c r="F3" s="167"/>
      <c r="G3" s="167"/>
      <c r="H3" s="167"/>
      <c r="I3" s="167"/>
      <c r="J3" s="167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00000000000001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" customHeight="1">
      <c r="A6" s="7" t="s">
        <v>39</v>
      </c>
      <c r="B6" s="11" t="s">
        <v>151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202" t="s">
        <v>41</v>
      </c>
      <c r="B7" s="203"/>
      <c r="C7" s="204"/>
      <c r="D7" s="169" t="s">
        <v>42</v>
      </c>
      <c r="E7" s="169"/>
      <c r="F7" s="169"/>
      <c r="G7" s="169"/>
      <c r="H7" s="169"/>
      <c r="I7" s="169"/>
      <c r="J7" s="200" t="s">
        <v>43</v>
      </c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</row>
    <row r="8" spans="1:23" s="2" customFormat="1" ht="16.5" customHeight="1">
      <c r="A8" s="205"/>
      <c r="B8" s="206"/>
      <c r="C8" s="207"/>
      <c r="D8" s="170" t="s">
        <v>44</v>
      </c>
      <c r="E8" s="170"/>
      <c r="F8" s="170"/>
      <c r="G8" s="170"/>
      <c r="H8" s="171" t="s">
        <v>45</v>
      </c>
      <c r="I8" s="171"/>
      <c r="J8" s="201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</row>
    <row r="9" spans="1:23" s="2" customFormat="1" ht="16.5" customHeight="1">
      <c r="A9" s="208"/>
      <c r="B9" s="209"/>
      <c r="C9" s="210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3" t="s">
        <v>49</v>
      </c>
      <c r="J9" s="201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</row>
    <row r="10" spans="1:23" s="2" customFormat="1" ht="22.05" customHeight="1">
      <c r="A10" s="193" t="s">
        <v>50</v>
      </c>
      <c r="B10" s="172" t="s">
        <v>51</v>
      </c>
      <c r="C10" s="173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4" t="s">
        <v>54</v>
      </c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</row>
    <row r="11" spans="1:23" s="2" customFormat="1" ht="22.05" customHeight="1">
      <c r="A11" s="194"/>
      <c r="B11" s="172" t="s">
        <v>55</v>
      </c>
      <c r="C11" s="173"/>
      <c r="D11" s="23">
        <v>50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4" t="s">
        <v>54</v>
      </c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</row>
    <row r="12" spans="1:23" s="2" customFormat="1" ht="16.5" customHeight="1">
      <c r="A12" s="174" t="s">
        <v>56</v>
      </c>
      <c r="B12" s="175"/>
      <c r="C12" s="175"/>
      <c r="D12" s="26"/>
      <c r="E12" s="27"/>
      <c r="F12" s="27"/>
      <c r="G12" s="27"/>
      <c r="H12" s="27"/>
      <c r="I12" s="55">
        <f>SUM(I10:I11)</f>
        <v>0</v>
      </c>
      <c r="J12" s="56" t="s">
        <v>57</v>
      </c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</row>
    <row r="13" spans="1:23" s="2" customFormat="1" ht="22.05" customHeight="1">
      <c r="A13" s="195"/>
      <c r="B13" s="176" t="s">
        <v>58</v>
      </c>
      <c r="C13" s="177"/>
      <c r="D13" s="28">
        <v>100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8000</v>
      </c>
      <c r="J13" s="57" t="s">
        <v>152</v>
      </c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</row>
    <row r="14" spans="1:23" s="2" customFormat="1" ht="22.05" customHeight="1">
      <c r="A14" s="195"/>
      <c r="B14" s="176" t="s">
        <v>62</v>
      </c>
      <c r="C14" s="177"/>
      <c r="D14" s="28"/>
      <c r="E14" s="28" t="s">
        <v>59</v>
      </c>
      <c r="F14" s="28"/>
      <c r="G14" s="28" t="s">
        <v>60</v>
      </c>
      <c r="H14" s="29"/>
      <c r="I14" s="24"/>
      <c r="J14" s="58"/>
    </row>
    <row r="15" spans="1:23" s="2" customFormat="1" ht="16.5" customHeight="1">
      <c r="A15" s="178" t="s">
        <v>63</v>
      </c>
      <c r="B15" s="179"/>
      <c r="C15" s="179"/>
      <c r="D15" s="18"/>
      <c r="E15" s="18"/>
      <c r="F15" s="18"/>
      <c r="G15" s="18"/>
      <c r="H15" s="18"/>
      <c r="I15" s="53">
        <f>SUM(I13:I14)</f>
        <v>8000</v>
      </c>
      <c r="J15" s="59"/>
    </row>
    <row r="16" spans="1:23" s="3" customFormat="1" ht="23.1" customHeight="1">
      <c r="A16" s="196" t="s">
        <v>64</v>
      </c>
      <c r="B16" s="180" t="s">
        <v>65</v>
      </c>
      <c r="C16" s="181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60">
        <f>H16*F16*D16</f>
        <v>13000</v>
      </c>
      <c r="J16" s="61" t="s">
        <v>68</v>
      </c>
    </row>
    <row r="17" spans="1:10" s="3" customFormat="1" ht="23.1" customHeight="1">
      <c r="A17" s="197"/>
      <c r="B17" s="180" t="s">
        <v>153</v>
      </c>
      <c r="C17" s="181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60">
        <f>H17*F17</f>
        <v>4000</v>
      </c>
      <c r="J17" s="61"/>
    </row>
    <row r="18" spans="1:10" s="2" customFormat="1" ht="16.5" customHeight="1">
      <c r="A18" s="178" t="s">
        <v>71</v>
      </c>
      <c r="B18" s="179"/>
      <c r="C18" s="179"/>
      <c r="D18" s="18"/>
      <c r="E18" s="18"/>
      <c r="F18" s="18"/>
      <c r="G18" s="18"/>
      <c r="H18" s="18"/>
      <c r="I18" s="53">
        <f>SUM(I16:I17)</f>
        <v>17000</v>
      </c>
      <c r="J18" s="59"/>
    </row>
    <row r="19" spans="1:10" s="2" customFormat="1" ht="24" customHeight="1">
      <c r="A19" s="197"/>
      <c r="B19" s="176" t="s">
        <v>72</v>
      </c>
      <c r="C19" s="177"/>
      <c r="D19" s="34">
        <v>1</v>
      </c>
      <c r="E19" s="28" t="s">
        <v>73</v>
      </c>
      <c r="F19" s="34">
        <v>15</v>
      </c>
      <c r="G19" s="28" t="s">
        <v>74</v>
      </c>
      <c r="H19" s="35">
        <v>150</v>
      </c>
      <c r="I19" s="24">
        <v>750</v>
      </c>
      <c r="J19" s="62" t="s">
        <v>75</v>
      </c>
    </row>
    <row r="20" spans="1:10" s="2" customFormat="1" ht="24" customHeight="1">
      <c r="A20" s="197"/>
      <c r="B20" s="176" t="s">
        <v>76</v>
      </c>
      <c r="C20" s="177"/>
      <c r="D20" s="34">
        <v>6</v>
      </c>
      <c r="E20" s="28" t="s">
        <v>73</v>
      </c>
      <c r="F20" s="34">
        <v>1</v>
      </c>
      <c r="G20" s="28" t="s">
        <v>60</v>
      </c>
      <c r="H20" s="35">
        <v>200</v>
      </c>
      <c r="I20" s="24">
        <v>400</v>
      </c>
      <c r="J20" s="61" t="s">
        <v>77</v>
      </c>
    </row>
    <row r="21" spans="1:10" s="2" customFormat="1" ht="24" customHeight="1">
      <c r="A21" s="197"/>
      <c r="B21" s="176" t="s">
        <v>78</v>
      </c>
      <c r="C21" s="177"/>
      <c r="D21" s="34">
        <v>2</v>
      </c>
      <c r="E21" s="28" t="s">
        <v>79</v>
      </c>
      <c r="F21" s="34">
        <v>1</v>
      </c>
      <c r="G21" s="28" t="s">
        <v>60</v>
      </c>
      <c r="H21" s="35">
        <v>200</v>
      </c>
      <c r="I21" s="24">
        <f t="shared" ref="I21:I24" si="0">H21*F21*D21</f>
        <v>400</v>
      </c>
      <c r="J21" s="63" t="s">
        <v>80</v>
      </c>
    </row>
    <row r="22" spans="1:10" s="2" customFormat="1" ht="24" customHeight="1">
      <c r="A22" s="197"/>
      <c r="B22" s="176" t="s">
        <v>85</v>
      </c>
      <c r="C22" s="177"/>
      <c r="D22" s="34">
        <v>10</v>
      </c>
      <c r="E22" s="34" t="s">
        <v>73</v>
      </c>
      <c r="F22" s="34">
        <v>1</v>
      </c>
      <c r="G22" s="34" t="s">
        <v>60</v>
      </c>
      <c r="H22" s="35">
        <v>100</v>
      </c>
      <c r="I22" s="24">
        <f t="shared" si="0"/>
        <v>1000</v>
      </c>
      <c r="J22" s="63" t="s">
        <v>86</v>
      </c>
    </row>
    <row r="23" spans="1:10" s="2" customFormat="1" ht="24" customHeight="1">
      <c r="A23" s="197"/>
      <c r="B23" s="176" t="s">
        <v>83</v>
      </c>
      <c r="C23" s="177"/>
      <c r="D23" s="34">
        <v>2</v>
      </c>
      <c r="E23" s="34" t="s">
        <v>84</v>
      </c>
      <c r="F23" s="34">
        <v>1</v>
      </c>
      <c r="G23" s="34" t="s">
        <v>60</v>
      </c>
      <c r="H23" s="35">
        <v>50</v>
      </c>
      <c r="I23" s="24">
        <f t="shared" si="0"/>
        <v>100</v>
      </c>
      <c r="J23" s="63"/>
    </row>
    <row r="24" spans="1:10" s="2" customFormat="1" ht="24" customHeight="1">
      <c r="A24" s="197"/>
      <c r="B24" s="176" t="s">
        <v>81</v>
      </c>
      <c r="C24" s="177"/>
      <c r="D24" s="34">
        <v>2</v>
      </c>
      <c r="E24" s="34" t="s">
        <v>82</v>
      </c>
      <c r="F24" s="34">
        <v>1</v>
      </c>
      <c r="G24" s="34" t="s">
        <v>60</v>
      </c>
      <c r="H24" s="35">
        <v>50</v>
      </c>
      <c r="I24" s="24">
        <f t="shared" si="0"/>
        <v>100</v>
      </c>
      <c r="J24" s="63"/>
    </row>
    <row r="25" spans="1:10" s="2" customFormat="1" ht="24" customHeight="1">
      <c r="A25" s="197"/>
      <c r="B25" s="182" t="s">
        <v>87</v>
      </c>
      <c r="C25" s="183"/>
      <c r="D25" s="34">
        <v>10</v>
      </c>
      <c r="E25" s="34" t="s">
        <v>88</v>
      </c>
      <c r="F25" s="34">
        <v>1</v>
      </c>
      <c r="G25" s="34" t="s">
        <v>60</v>
      </c>
      <c r="H25" s="35">
        <v>150</v>
      </c>
      <c r="I25" s="24">
        <f>H25*D25</f>
        <v>1500</v>
      </c>
      <c r="J25" s="64"/>
    </row>
    <row r="26" spans="1:10" s="2" customFormat="1" ht="24" customHeight="1">
      <c r="A26" s="197"/>
      <c r="B26" s="182" t="s">
        <v>89</v>
      </c>
      <c r="C26" s="183"/>
      <c r="D26" s="34">
        <v>12</v>
      </c>
      <c r="E26" s="34" t="s">
        <v>88</v>
      </c>
      <c r="F26" s="34">
        <v>1</v>
      </c>
      <c r="G26" s="34" t="s">
        <v>60</v>
      </c>
      <c r="H26" s="35">
        <v>225</v>
      </c>
      <c r="I26" s="24">
        <v>300</v>
      </c>
      <c r="J26" s="64" t="s">
        <v>90</v>
      </c>
    </row>
    <row r="27" spans="1:10" s="2" customFormat="1" ht="24" customHeight="1">
      <c r="A27" s="197"/>
      <c r="B27" s="182" t="s">
        <v>91</v>
      </c>
      <c r="C27" s="183"/>
      <c r="D27" s="34">
        <v>1</v>
      </c>
      <c r="E27" s="34" t="s">
        <v>67</v>
      </c>
      <c r="F27" s="34">
        <v>1</v>
      </c>
      <c r="G27" s="34" t="s">
        <v>60</v>
      </c>
      <c r="H27" s="35">
        <v>1200</v>
      </c>
      <c r="I27" s="24">
        <v>400</v>
      </c>
      <c r="J27" s="64" t="s">
        <v>92</v>
      </c>
    </row>
    <row r="28" spans="1:10" s="2" customFormat="1" ht="24" customHeight="1">
      <c r="A28" s="178" t="s">
        <v>93</v>
      </c>
      <c r="B28" s="179"/>
      <c r="C28" s="179"/>
      <c r="D28" s="18"/>
      <c r="E28" s="18"/>
      <c r="F28" s="18"/>
      <c r="G28" s="18"/>
      <c r="H28" s="18"/>
      <c r="I28" s="53">
        <f>SUM(I19:I27)</f>
        <v>4950</v>
      </c>
      <c r="J28" s="59"/>
    </row>
    <row r="29" spans="1:10" s="2" customFormat="1" ht="24" customHeight="1">
      <c r="A29" s="198" t="s">
        <v>94</v>
      </c>
      <c r="B29" s="184" t="s">
        <v>95</v>
      </c>
      <c r="C29" s="184"/>
      <c r="D29" s="36">
        <v>2</v>
      </c>
      <c r="E29" s="36" t="s">
        <v>59</v>
      </c>
      <c r="F29" s="36">
        <v>2</v>
      </c>
      <c r="G29" s="36" t="s">
        <v>60</v>
      </c>
      <c r="H29" s="37">
        <v>1430</v>
      </c>
      <c r="I29" s="37">
        <v>1907</v>
      </c>
      <c r="J29" s="65" t="s">
        <v>96</v>
      </c>
    </row>
    <row r="30" spans="1:10" s="2" customFormat="1" ht="24" customHeight="1">
      <c r="A30" s="199"/>
      <c r="B30" s="185" t="s">
        <v>97</v>
      </c>
      <c r="C30" s="186"/>
      <c r="D30" s="36">
        <v>1</v>
      </c>
      <c r="E30" s="36" t="s">
        <v>52</v>
      </c>
      <c r="F30" s="36">
        <v>5</v>
      </c>
      <c r="G30" s="36" t="s">
        <v>53</v>
      </c>
      <c r="H30" s="37">
        <v>450</v>
      </c>
      <c r="I30" s="37">
        <v>700</v>
      </c>
      <c r="J30" s="65" t="s">
        <v>98</v>
      </c>
    </row>
    <row r="31" spans="1:10" s="2" customFormat="1" ht="24" customHeight="1">
      <c r="A31" s="199"/>
      <c r="B31" s="185" t="s">
        <v>94</v>
      </c>
      <c r="C31" s="186"/>
      <c r="D31" s="36">
        <v>2</v>
      </c>
      <c r="E31" s="36" t="s">
        <v>59</v>
      </c>
      <c r="F31" s="36">
        <v>5</v>
      </c>
      <c r="G31" s="36" t="s">
        <v>66</v>
      </c>
      <c r="H31" s="37">
        <v>200</v>
      </c>
      <c r="I31" s="37">
        <v>667</v>
      </c>
      <c r="J31" s="65" t="s">
        <v>92</v>
      </c>
    </row>
    <row r="32" spans="1:10" s="2" customFormat="1" ht="24" customHeight="1">
      <c r="A32" s="199"/>
      <c r="B32" s="182" t="s">
        <v>99</v>
      </c>
      <c r="C32" s="183"/>
      <c r="D32" s="36">
        <v>2</v>
      </c>
      <c r="E32" s="36" t="s">
        <v>59</v>
      </c>
      <c r="F32" s="36">
        <v>5</v>
      </c>
      <c r="G32" s="36" t="s">
        <v>66</v>
      </c>
      <c r="H32" s="37">
        <v>100</v>
      </c>
      <c r="I32" s="37">
        <v>334</v>
      </c>
      <c r="J32" s="65" t="s">
        <v>92</v>
      </c>
    </row>
    <row r="33" spans="1:10" s="2" customFormat="1" ht="25.5" customHeight="1">
      <c r="A33" s="25" t="s">
        <v>100</v>
      </c>
      <c r="B33" s="187"/>
      <c r="C33" s="187"/>
      <c r="D33" s="38"/>
      <c r="E33" s="38"/>
      <c r="F33" s="38"/>
      <c r="G33" s="38"/>
      <c r="H33" s="39"/>
      <c r="I33" s="53">
        <f>SUM(I29:I32)</f>
        <v>3608</v>
      </c>
      <c r="J33" s="59"/>
    </row>
    <row r="34" spans="1:10" s="2" customFormat="1" ht="24" customHeight="1">
      <c r="A34" s="40" t="s">
        <v>101</v>
      </c>
      <c r="B34" s="41"/>
      <c r="C34" s="41"/>
      <c r="D34" s="42"/>
      <c r="E34" s="42"/>
      <c r="F34" s="42"/>
      <c r="G34" s="42"/>
      <c r="H34" s="43"/>
      <c r="I34" s="66">
        <f>I12+I15+I18+I28+I33</f>
        <v>33558</v>
      </c>
      <c r="J34" s="67"/>
    </row>
    <row r="35" spans="1:10" s="2" customFormat="1" ht="16.2">
      <c r="A35" s="188" t="s">
        <v>102</v>
      </c>
      <c r="B35" s="189"/>
      <c r="C35" s="189"/>
      <c r="D35" s="45"/>
      <c r="E35" s="46"/>
      <c r="F35" s="46"/>
      <c r="G35" s="46"/>
      <c r="H35" s="46"/>
      <c r="I35" s="68">
        <f>SUM(I34-I33)*10%</f>
        <v>2995</v>
      </c>
      <c r="J35" s="69"/>
    </row>
    <row r="36" spans="1:10" s="2" customFormat="1" ht="16.2">
      <c r="A36" s="44" t="s">
        <v>103</v>
      </c>
      <c r="B36" s="47"/>
      <c r="C36" s="47"/>
      <c r="D36" s="45"/>
      <c r="E36" s="46"/>
      <c r="F36" s="46"/>
      <c r="G36" s="46"/>
      <c r="H36" s="46"/>
      <c r="I36" s="68">
        <f>(I34+I35)*0.06</f>
        <v>2193.1799999999998</v>
      </c>
      <c r="J36" s="69"/>
    </row>
    <row r="37" spans="1:10" s="2" customFormat="1" ht="23.1" customHeight="1">
      <c r="A37" s="190" t="s">
        <v>104</v>
      </c>
      <c r="B37" s="191"/>
      <c r="C37" s="192"/>
      <c r="D37" s="48"/>
      <c r="E37" s="49"/>
      <c r="F37" s="49"/>
      <c r="G37" s="49"/>
      <c r="H37" s="49"/>
      <c r="I37" s="70">
        <f>I34+I35+I36</f>
        <v>38746.18</v>
      </c>
      <c r="J37" s="71"/>
    </row>
    <row r="38" spans="1:10" ht="16.5" customHeight="1">
      <c r="A38" s="6"/>
      <c r="B38" s="50"/>
      <c r="C38" s="50"/>
      <c r="D38" s="51"/>
      <c r="E38" s="51"/>
      <c r="F38" s="51"/>
      <c r="G38" s="51"/>
      <c r="H38" s="51"/>
      <c r="I38" s="51"/>
    </row>
  </sheetData>
  <mergeCells count="39"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  <mergeCell ref="B20:C20"/>
    <mergeCell ref="B21:C21"/>
    <mergeCell ref="B22:C22"/>
    <mergeCell ref="B23:C23"/>
    <mergeCell ref="B24:C24"/>
    <mergeCell ref="A15:C15"/>
    <mergeCell ref="B16:C16"/>
    <mergeCell ref="B17:C17"/>
    <mergeCell ref="A18:C18"/>
    <mergeCell ref="B19:C19"/>
    <mergeCell ref="B10:C10"/>
    <mergeCell ref="B11:C11"/>
    <mergeCell ref="A12:C12"/>
    <mergeCell ref="B13:C13"/>
    <mergeCell ref="B14:C14"/>
    <mergeCell ref="B1:J1"/>
    <mergeCell ref="B2:J2"/>
    <mergeCell ref="B3:J3"/>
    <mergeCell ref="D7:I7"/>
    <mergeCell ref="D8:G8"/>
    <mergeCell ref="H8:I8"/>
    <mergeCell ref="J7:J9"/>
    <mergeCell ref="A7:C9"/>
  </mergeCells>
  <phoneticPr fontId="1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Sheet1</vt:lpstr>
      <vt:lpstr>华山国际酒店二区报价 </vt:lpstr>
      <vt:lpstr>汇总</vt:lpstr>
      <vt:lpstr>大区区域会</vt:lpstr>
      <vt:lpstr>华山国际酒店八区报价</vt:lpstr>
      <vt:lpstr>大区区域会!Print_Area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Pineapple republic</cp:lastModifiedBy>
  <cp:lastPrinted>2021-04-19T05:57:00Z</cp:lastPrinted>
  <dcterms:created xsi:type="dcterms:W3CDTF">2002-04-12T02:22:00Z</dcterms:created>
  <dcterms:modified xsi:type="dcterms:W3CDTF">2021-04-26T07:19:28Z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95A83BA41274478A9378A12ABBA99A3E</vt:lpwstr>
  </property>
</Properties>
</file>