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605" windowHeight="16125"/>
  </bookViews>
  <sheets>
    <sheet name="费用总计" sheetId="7" r:id="rId1"/>
    <sheet name="酒店、用车、其他 明细" sheetId="5" r:id="rId2"/>
    <sheet name="人员费用明细" sheetId="6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5" l="1"/>
  <c r="H17" i="6"/>
  <c r="H16" i="6"/>
  <c r="H15" i="6"/>
  <c r="H14" i="5"/>
  <c r="H12" i="5"/>
  <c r="H12" i="6"/>
  <c r="H21" i="6"/>
  <c r="H20" i="6"/>
  <c r="H19" i="6"/>
  <c r="H18" i="6"/>
  <c r="H24" i="6"/>
  <c r="H14" i="6"/>
  <c r="H11" i="6"/>
  <c r="H13" i="6"/>
  <c r="H22" i="6"/>
  <c r="H23" i="6"/>
  <c r="H25" i="6"/>
  <c r="H11" i="5"/>
  <c r="H13" i="5"/>
  <c r="H16" i="5"/>
  <c r="E18" i="5"/>
  <c r="C4" i="7"/>
  <c r="E19" i="5"/>
  <c r="E20" i="5"/>
  <c r="H26" i="6"/>
  <c r="E28" i="6"/>
  <c r="C5" i="7"/>
  <c r="C7" i="7"/>
  <c r="E29" i="6"/>
  <c r="E30" i="6"/>
  <c r="C8" i="7"/>
  <c r="C9" i="7"/>
</calcChain>
</file>

<file path=xl/sharedStrings.xml><?xml version="1.0" encoding="utf-8"?>
<sst xmlns="http://schemas.openxmlformats.org/spreadsheetml/2006/main" count="123" uniqueCount="77">
  <si>
    <t>Company Name</t>
  </si>
  <si>
    <t>Contact Person</t>
  </si>
  <si>
    <t>Email</t>
  </si>
  <si>
    <t>Mobile</t>
  </si>
  <si>
    <t>项目</t>
  </si>
  <si>
    <t>描述</t>
  </si>
  <si>
    <t>数量</t>
  </si>
  <si>
    <t>单位</t>
  </si>
  <si>
    <t>单价/人民币</t>
  </si>
  <si>
    <t>总价</t>
  </si>
  <si>
    <t>备注</t>
  </si>
  <si>
    <t>位</t>
  </si>
  <si>
    <t>用车</t>
  </si>
  <si>
    <t>酒店</t>
  </si>
  <si>
    <t>间</t>
  </si>
  <si>
    <t>服务费</t>
  </si>
  <si>
    <t>服务费点数</t>
  </si>
  <si>
    <t>项</t>
  </si>
  <si>
    <t>康辉集团北京国际会议展览有限公司</t>
  </si>
  <si>
    <t>丁凯旋</t>
  </si>
  <si>
    <t>dingkaixuan@cct.cn</t>
  </si>
  <si>
    <t>18511185439</t>
  </si>
  <si>
    <t>BYTON Brand Night Event</t>
  </si>
  <si>
    <t>Event Name</t>
  </si>
  <si>
    <t>100</t>
  </si>
  <si>
    <t>Number of people</t>
  </si>
  <si>
    <t>上海浦东嘉里大酒店</t>
  </si>
  <si>
    <t>上海卓美亚喜马拉雅酒店</t>
  </si>
  <si>
    <t>天数</t>
  </si>
  <si>
    <t>6/12 酒店-会场 6/13-15 酒店-浦东国展</t>
  </si>
  <si>
    <t>人员</t>
  </si>
  <si>
    <t>各板块负责人员</t>
  </si>
  <si>
    <t>礼仪</t>
  </si>
  <si>
    <t>兼职</t>
  </si>
  <si>
    <t>保洁</t>
  </si>
  <si>
    <t>其他</t>
  </si>
  <si>
    <t>辆</t>
  </si>
  <si>
    <t>VIP GL8 6/12-15</t>
  </si>
  <si>
    <t>8小时/100公里</t>
  </si>
  <si>
    <t>张维</t>
  </si>
  <si>
    <t>所有费用</t>
  </si>
  <si>
    <t>马可</t>
  </si>
  <si>
    <t>人</t>
  </si>
  <si>
    <t>酒店、用车、其他</t>
  </si>
  <si>
    <t>费用总计</t>
  </si>
  <si>
    <t>不含税总计</t>
  </si>
  <si>
    <t>税额</t>
  </si>
  <si>
    <t>含税总计</t>
  </si>
  <si>
    <t>人员费用（含礼仪、兼职、保洁）</t>
    <phoneticPr fontId="15" type="noConversion"/>
  </si>
  <si>
    <t>化妆师</t>
  </si>
  <si>
    <t>6月12日：工作时间8小时，超出后150/小时/位</t>
  </si>
  <si>
    <t>6月11日：工作时间8小时，超出后50/小时/位</t>
  </si>
  <si>
    <t>6月12日：工作时间15小时，超出后50/小时/位</t>
  </si>
  <si>
    <t>工作时间8小时</t>
  </si>
  <si>
    <t>礼仪面试费用</t>
  </si>
  <si>
    <t>6月11日：培训、彩排、试装等</t>
  </si>
  <si>
    <t>6月9日：工作时间10小时，超出后50/小时/位</t>
  </si>
  <si>
    <t>6月10日：工作时间10小时，超出后50/小时/位</t>
  </si>
  <si>
    <t>6月11日：工作时间14小时，超出后50/小时/位</t>
  </si>
  <si>
    <t>6月12日：工作时间17小时，超出后50/小时/位</t>
  </si>
  <si>
    <t>6月13日：工作时间8小时，超出后50/小时/位</t>
  </si>
  <si>
    <t>VIP GL8 南京-上海</t>
  </si>
  <si>
    <t>单趟</t>
  </si>
  <si>
    <t>物料运输</t>
  </si>
  <si>
    <t>批</t>
  </si>
  <si>
    <t>礼仪服装</t>
  </si>
  <si>
    <t>服装打版</t>
  </si>
  <si>
    <t>礼仪服装14备1</t>
  </si>
  <si>
    <t>件</t>
  </si>
  <si>
    <t>打版设计</t>
  </si>
  <si>
    <t>双</t>
  </si>
  <si>
    <t>笔</t>
  </si>
  <si>
    <t>现地采买备用金</t>
  </si>
  <si>
    <t>礼仪鞋14备1</t>
  </si>
  <si>
    <t>保底111间夜，公司担保，客户自付</t>
  </si>
  <si>
    <t>保底65间夜，公司担保，客户自付</t>
  </si>
  <si>
    <t>鞋&amp;长筒袜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</si>
</sst>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¥#,##0.00;\¥\-#,##0.00"/>
    <numFmt numFmtId="165" formatCode="0_ "/>
    <numFmt numFmtId="166" formatCode="_ [$¥-804]* #,##0.00_ ;_ [$¥-804]* \-#,##0.00_ ;_ [$¥-804]* &quot;-&quot;??_ ;_ @_ "/>
  </numFmts>
  <fonts count="21">
    <font>
      <sz val="12"/>
      <name val="宋体"/>
      <charset val="134"/>
    </font>
    <font>
      <sz val="11"/>
      <color theme="1"/>
      <name val="Arial"/>
      <family val="2"/>
    </font>
    <font>
      <sz val="12"/>
      <name val="微软雅黑"/>
      <family val="2"/>
      <charset val="134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sz val="11"/>
      <color theme="1"/>
      <name val="宋体"/>
      <family val="3"/>
      <charset val="134"/>
    </font>
    <font>
      <u/>
      <sz val="11"/>
      <color theme="10"/>
      <name val="Arial"/>
      <family val="2"/>
    </font>
    <font>
      <b/>
      <sz val="9"/>
      <color theme="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Arial"/>
      <family val="2"/>
    </font>
    <font>
      <sz val="10.5"/>
      <name val="微软雅黑"/>
      <family val="2"/>
      <charset val="134"/>
    </font>
    <font>
      <u/>
      <sz val="11"/>
      <color rgb="FF0000FF"/>
      <name val="Calibri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charset val="134"/>
    </font>
    <font>
      <sz val="10"/>
      <color theme="1"/>
      <name val="微软雅黑"/>
      <family val="2"/>
      <charset val="134"/>
    </font>
    <font>
      <sz val="14"/>
      <name val="宋体"/>
      <charset val="134"/>
    </font>
    <font>
      <b/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>
      <alignment vertical="center"/>
    </xf>
  </cellStyleXfs>
  <cellXfs count="61">
    <xf numFmtId="0" fontId="0" fillId="0" borderId="0" xfId="0">
      <alignment vertical="center"/>
    </xf>
    <xf numFmtId="0" fontId="7" fillId="4" borderId="4" xfId="0" applyFont="1" applyFill="1" applyBorder="1" applyAlignment="1">
      <alignment horizontal="center" vertical="center"/>
    </xf>
    <xf numFmtId="165" fontId="7" fillId="4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9" fontId="9" fillId="0" borderId="2" xfId="0" applyNumberFormat="1" applyFont="1" applyFill="1" applyBorder="1" applyAlignment="1">
      <alignment horizontal="left" vertical="center"/>
    </xf>
    <xf numFmtId="9" fontId="10" fillId="0" borderId="2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9" fontId="11" fillId="0" borderId="2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9" fillId="0" borderId="2" xfId="2" applyFont="1" applyBorder="1" applyAlignment="1">
      <alignment horizontal="left" vertical="center"/>
    </xf>
    <xf numFmtId="165" fontId="9" fillId="0" borderId="2" xfId="2" applyNumberFormat="1" applyFont="1" applyBorder="1" applyAlignment="1">
      <alignment horizontal="left" vertical="center"/>
    </xf>
    <xf numFmtId="0" fontId="8" fillId="5" borderId="2" xfId="2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9" fillId="6" borderId="2" xfId="2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6" fillId="0" borderId="2" xfId="2" applyFont="1" applyBorder="1" applyAlignment="1">
      <alignment horizontal="left" vertical="center" wrapText="1"/>
    </xf>
    <xf numFmtId="0" fontId="16" fillId="0" borderId="2" xfId="2" applyFont="1" applyBorder="1" applyAlignment="1">
      <alignment vertical="center" wrapText="1"/>
    </xf>
    <xf numFmtId="166" fontId="2" fillId="0" borderId="2" xfId="2" applyNumberFormat="1" applyFont="1" applyBorder="1" applyAlignment="1">
      <alignment horizontal="left" vertical="center"/>
    </xf>
    <xf numFmtId="166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6" fontId="18" fillId="0" borderId="2" xfId="0" applyNumberFormat="1" applyFont="1" applyBorder="1" applyAlignment="1">
      <alignment horizontal="left" vertical="center"/>
    </xf>
    <xf numFmtId="166" fontId="2" fillId="0" borderId="2" xfId="0" applyNumberFormat="1" applyFont="1" applyBorder="1" applyAlignment="1">
      <alignment horizontal="left" vertical="center"/>
    </xf>
    <xf numFmtId="0" fontId="17" fillId="0" borderId="0" xfId="0" applyFont="1">
      <alignment vertical="center"/>
    </xf>
    <xf numFmtId="0" fontId="19" fillId="8" borderId="4" xfId="0" applyFont="1" applyFill="1" applyBorder="1" applyAlignment="1">
      <alignment horizontal="left" vertical="center"/>
    </xf>
    <xf numFmtId="0" fontId="20" fillId="7" borderId="4" xfId="2" applyFont="1" applyFill="1" applyBorder="1" applyAlignment="1">
      <alignment horizontal="left" vertical="center"/>
    </xf>
    <xf numFmtId="0" fontId="20" fillId="7" borderId="2" xfId="2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165" fontId="9" fillId="6" borderId="2" xfId="2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13" fillId="3" borderId="2" xfId="1" applyNumberFormat="1" applyFill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64" fontId="11" fillId="0" borderId="9" xfId="0" applyNumberFormat="1" applyFont="1" applyFill="1" applyBorder="1" applyAlignment="1">
      <alignment horizontal="center" vertical="center"/>
    </xf>
    <xf numFmtId="164" fontId="11" fillId="0" borderId="10" xfId="0" applyNumberFormat="1" applyFont="1" applyFill="1" applyBorder="1" applyAlignment="1">
      <alignment horizontal="center" vertical="center"/>
    </xf>
    <xf numFmtId="164" fontId="11" fillId="0" borderId="11" xfId="0" applyNumberFormat="1" applyFont="1" applyFill="1" applyBorder="1" applyAlignment="1">
      <alignment vertical="center"/>
    </xf>
    <xf numFmtId="0" fontId="8" fillId="5" borderId="4" xfId="2" applyFont="1" applyFill="1" applyBorder="1" applyAlignment="1">
      <alignment horizontal="center" vertical="center"/>
    </xf>
    <xf numFmtId="0" fontId="8" fillId="5" borderId="6" xfId="2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164" fontId="11" fillId="0" borderId="19" xfId="0" applyNumberFormat="1" applyFont="1" applyFill="1" applyBorder="1" applyAlignment="1">
      <alignment horizontal="center" vertical="center"/>
    </xf>
    <xf numFmtId="164" fontId="11" fillId="0" borderId="20" xfId="0" applyNumberFormat="1" applyFont="1" applyFill="1" applyBorder="1" applyAlignment="1">
      <alignment horizontal="center" vertical="center"/>
    </xf>
    <xf numFmtId="164" fontId="11" fillId="0" borderId="21" xfId="0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6" borderId="4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</cellXfs>
  <cellStyles count="4">
    <cellStyle name="常规" xfId="0" builtinId="0"/>
    <cellStyle name="常规 2" xfId="3"/>
    <cellStyle name="常规 3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9"/>
  <sheetViews>
    <sheetView tabSelected="1" workbookViewId="0">
      <selection activeCell="C8" sqref="C8"/>
    </sheetView>
  </sheetViews>
  <sheetFormatPr defaultColWidth="8.875" defaultRowHeight="14.25"/>
  <cols>
    <col min="2" max="2" width="32.625" customWidth="1"/>
    <col min="3" max="3" width="46.125" customWidth="1"/>
  </cols>
  <sheetData>
    <row r="3" spans="2:3" s="27" customFormat="1" ht="45.75" customHeight="1">
      <c r="B3" s="28" t="s">
        <v>4</v>
      </c>
      <c r="C3" s="28" t="s">
        <v>44</v>
      </c>
    </row>
    <row r="4" spans="2:3" s="27" customFormat="1" ht="45.75" customHeight="1">
      <c r="B4" s="29" t="s">
        <v>43</v>
      </c>
      <c r="C4" s="22">
        <f>'酒店、用车、其他 明细'!E18</f>
        <v>65560</v>
      </c>
    </row>
    <row r="5" spans="2:3" s="27" customFormat="1" ht="45.75" customHeight="1">
      <c r="B5" s="30" t="s">
        <v>48</v>
      </c>
      <c r="C5" s="23">
        <f>人员费用明细!E28</f>
        <v>271975</v>
      </c>
    </row>
    <row r="6" spans="2:3" ht="17.25">
      <c r="B6" s="15"/>
      <c r="C6" s="15"/>
    </row>
    <row r="7" spans="2:3" ht="40.5" customHeight="1">
      <c r="B7" s="24" t="s">
        <v>45</v>
      </c>
      <c r="C7" s="25">
        <f>C4+C5</f>
        <v>337535</v>
      </c>
    </row>
    <row r="8" spans="2:3" ht="40.5" customHeight="1">
      <c r="B8" s="24" t="s">
        <v>46</v>
      </c>
      <c r="C8" s="26">
        <f>C7*0.06</f>
        <v>20252.099999999999</v>
      </c>
    </row>
    <row r="9" spans="2:3" ht="40.5" customHeight="1">
      <c r="B9" s="24" t="s">
        <v>47</v>
      </c>
      <c r="C9" s="26">
        <f>C7+C8</f>
        <v>357787.1</v>
      </c>
    </row>
  </sheetData>
  <phoneticPr fontId="15" type="noConversion"/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showGridLines="0" workbookViewId="0">
      <selection activeCell="G14" sqref="G14"/>
    </sheetView>
  </sheetViews>
  <sheetFormatPr defaultColWidth="9" defaultRowHeight="17.25"/>
  <cols>
    <col min="1" max="1" width="2.625" style="15" customWidth="1"/>
    <col min="2" max="2" width="8.375" style="15" customWidth="1"/>
    <col min="3" max="3" width="46.125" style="15" customWidth="1"/>
    <col min="4" max="4" width="8.625" style="15" customWidth="1"/>
    <col min="5" max="6" width="7" style="15" customWidth="1"/>
    <col min="7" max="7" width="12.125" style="15" customWidth="1"/>
    <col min="8" max="8" width="13.125" style="19" customWidth="1"/>
    <col min="9" max="9" width="34" style="15" customWidth="1"/>
    <col min="10" max="16384" width="9" style="15"/>
  </cols>
  <sheetData>
    <row r="1" spans="2:12" s="14" customFormat="1" ht="14.25">
      <c r="B1" s="33" t="s">
        <v>0</v>
      </c>
      <c r="C1" s="33"/>
      <c r="D1" s="34" t="s">
        <v>18</v>
      </c>
      <c r="E1" s="34"/>
      <c r="F1" s="34"/>
      <c r="G1" s="34"/>
      <c r="H1" s="34"/>
      <c r="I1" s="12"/>
      <c r="J1" s="13"/>
    </row>
    <row r="2" spans="2:12" s="14" customFormat="1" ht="14.25">
      <c r="B2" s="33" t="s">
        <v>1</v>
      </c>
      <c r="C2" s="33"/>
      <c r="D2" s="34" t="s">
        <v>19</v>
      </c>
      <c r="E2" s="34"/>
      <c r="F2" s="34"/>
      <c r="G2" s="34"/>
      <c r="H2" s="34"/>
    </row>
    <row r="3" spans="2:12" s="14" customFormat="1" ht="15">
      <c r="B3" s="33" t="s">
        <v>2</v>
      </c>
      <c r="C3" s="33"/>
      <c r="D3" s="35" t="s">
        <v>20</v>
      </c>
      <c r="E3" s="36"/>
      <c r="F3" s="36"/>
      <c r="G3" s="36"/>
      <c r="H3" s="36"/>
    </row>
    <row r="4" spans="2:12" s="14" customFormat="1" ht="14.25">
      <c r="B4" s="33" t="s">
        <v>3</v>
      </c>
      <c r="C4" s="33"/>
      <c r="D4" s="34" t="s">
        <v>21</v>
      </c>
      <c r="E4" s="34"/>
      <c r="F4" s="34"/>
      <c r="G4" s="34"/>
      <c r="H4" s="34"/>
    </row>
    <row r="5" spans="2:12" s="14" customFormat="1" ht="14.25">
      <c r="B5" s="33" t="s">
        <v>23</v>
      </c>
      <c r="C5" s="33"/>
      <c r="D5" s="34" t="s">
        <v>22</v>
      </c>
      <c r="E5" s="34"/>
      <c r="F5" s="34"/>
      <c r="G5" s="34"/>
      <c r="H5" s="34"/>
    </row>
    <row r="6" spans="2:12" s="14" customFormat="1" ht="14.25">
      <c r="B6" s="33" t="s">
        <v>25</v>
      </c>
      <c r="C6" s="33"/>
      <c r="D6" s="34" t="s">
        <v>24</v>
      </c>
      <c r="E6" s="34"/>
      <c r="F6" s="34"/>
      <c r="G6" s="34"/>
      <c r="H6" s="34"/>
    </row>
    <row r="8" spans="2:12">
      <c r="B8" s="1" t="s">
        <v>4</v>
      </c>
      <c r="C8" s="1" t="s">
        <v>5</v>
      </c>
      <c r="D8" s="1" t="s">
        <v>6</v>
      </c>
      <c r="E8" s="1" t="s">
        <v>7</v>
      </c>
      <c r="F8" s="1" t="s">
        <v>28</v>
      </c>
      <c r="G8" s="1" t="s">
        <v>8</v>
      </c>
      <c r="H8" s="2" t="s">
        <v>9</v>
      </c>
      <c r="I8" s="1" t="s">
        <v>10</v>
      </c>
    </row>
    <row r="9" spans="2:12" ht="33" customHeight="1">
      <c r="B9" s="42" t="s">
        <v>13</v>
      </c>
      <c r="C9" s="9" t="s">
        <v>26</v>
      </c>
      <c r="D9" s="9">
        <v>123</v>
      </c>
      <c r="E9" s="9" t="s">
        <v>14</v>
      </c>
      <c r="F9" s="9"/>
      <c r="G9" s="16"/>
      <c r="H9" s="10">
        <v>0</v>
      </c>
      <c r="I9" s="20" t="s">
        <v>74</v>
      </c>
    </row>
    <row r="10" spans="2:12" ht="37.5" customHeight="1">
      <c r="B10" s="43"/>
      <c r="C10" s="3" t="s">
        <v>27</v>
      </c>
      <c r="D10" s="3">
        <v>68</v>
      </c>
      <c r="E10" s="9" t="s">
        <v>14</v>
      </c>
      <c r="F10" s="9"/>
      <c r="G10" s="17"/>
      <c r="H10" s="10">
        <v>0</v>
      </c>
      <c r="I10" s="21" t="s">
        <v>75</v>
      </c>
    </row>
    <row r="11" spans="2:12" ht="30" customHeight="1">
      <c r="B11" s="42" t="s">
        <v>12</v>
      </c>
      <c r="C11" s="3" t="s">
        <v>29</v>
      </c>
      <c r="D11" s="3">
        <v>3</v>
      </c>
      <c r="E11" s="3" t="s">
        <v>36</v>
      </c>
      <c r="F11" s="3">
        <v>4</v>
      </c>
      <c r="G11" s="17">
        <v>1900</v>
      </c>
      <c r="H11" s="10">
        <f>D11*F11*G11</f>
        <v>22800</v>
      </c>
      <c r="I11" s="3" t="s">
        <v>38</v>
      </c>
      <c r="L11" s="18"/>
    </row>
    <row r="12" spans="2:12" ht="30" customHeight="1">
      <c r="B12" s="54"/>
      <c r="C12" s="17" t="s">
        <v>61</v>
      </c>
      <c r="D12" s="17">
        <v>4</v>
      </c>
      <c r="E12" s="17" t="s">
        <v>36</v>
      </c>
      <c r="F12" s="17">
        <v>1</v>
      </c>
      <c r="G12" s="17">
        <v>1600</v>
      </c>
      <c r="H12" s="32">
        <f>D12*F12*G12</f>
        <v>6400</v>
      </c>
      <c r="I12" s="17" t="s">
        <v>62</v>
      </c>
      <c r="L12" s="18"/>
    </row>
    <row r="13" spans="2:12" ht="30" customHeight="1">
      <c r="B13" s="43"/>
      <c r="C13" s="3" t="s">
        <v>37</v>
      </c>
      <c r="D13" s="3">
        <v>6</v>
      </c>
      <c r="E13" s="3" t="s">
        <v>36</v>
      </c>
      <c r="F13" s="3">
        <v>4</v>
      </c>
      <c r="G13" s="17">
        <v>1100</v>
      </c>
      <c r="H13" s="10">
        <f>D13*F13*G13</f>
        <v>26400</v>
      </c>
      <c r="I13" s="3" t="s">
        <v>38</v>
      </c>
      <c r="L13" s="18"/>
    </row>
    <row r="14" spans="2:12" ht="30" customHeight="1">
      <c r="B14" s="42" t="s">
        <v>35</v>
      </c>
      <c r="C14" s="17" t="s">
        <v>63</v>
      </c>
      <c r="D14" s="17">
        <v>1</v>
      </c>
      <c r="E14" s="17" t="s">
        <v>64</v>
      </c>
      <c r="F14" s="17">
        <v>1</v>
      </c>
      <c r="G14" s="17">
        <v>2000</v>
      </c>
      <c r="H14" s="32">
        <f t="shared" ref="H14:H15" si="0">D14*F14*G14</f>
        <v>2000</v>
      </c>
      <c r="I14" s="17"/>
      <c r="L14" s="18"/>
    </row>
    <row r="15" spans="2:12" ht="30" customHeight="1">
      <c r="B15" s="54"/>
      <c r="C15" s="17" t="s">
        <v>72</v>
      </c>
      <c r="D15" s="17">
        <v>1</v>
      </c>
      <c r="E15" s="17" t="s">
        <v>71</v>
      </c>
      <c r="F15" s="17">
        <v>1</v>
      </c>
      <c r="G15" s="17">
        <v>2000</v>
      </c>
      <c r="H15" s="32">
        <f t="shared" si="0"/>
        <v>2000</v>
      </c>
      <c r="I15" s="17"/>
      <c r="L15" s="18"/>
    </row>
    <row r="16" spans="2:12">
      <c r="B16" s="11" t="s">
        <v>15</v>
      </c>
      <c r="C16" s="4" t="s">
        <v>16</v>
      </c>
      <c r="D16" s="3">
        <v>1</v>
      </c>
      <c r="E16" s="4" t="s">
        <v>17</v>
      </c>
      <c r="F16" s="4"/>
      <c r="G16" s="4">
        <v>0.1</v>
      </c>
      <c r="H16" s="10">
        <f>SUM(H9:H15)*D16*G16</f>
        <v>5960</v>
      </c>
      <c r="I16" s="5"/>
    </row>
    <row r="18" spans="2:8" ht="18" thickBot="1">
      <c r="B18" s="49" t="s">
        <v>45</v>
      </c>
      <c r="C18" s="50"/>
      <c r="D18" s="8"/>
      <c r="E18" s="51">
        <f>SUM(H9:H16)</f>
        <v>65560</v>
      </c>
      <c r="F18" s="52"/>
      <c r="G18" s="52"/>
      <c r="H18" s="53"/>
    </row>
    <row r="19" spans="2:8" ht="18" thickBot="1">
      <c r="B19" s="44" t="s">
        <v>46</v>
      </c>
      <c r="C19" s="45"/>
      <c r="D19" s="7">
        <v>0.06</v>
      </c>
      <c r="E19" s="46">
        <f>E18*D19</f>
        <v>3933.6</v>
      </c>
      <c r="F19" s="47"/>
      <c r="G19" s="47"/>
      <c r="H19" s="48"/>
    </row>
    <row r="20" spans="2:8">
      <c r="B20" s="37" t="s">
        <v>47</v>
      </c>
      <c r="C20" s="38"/>
      <c r="D20" s="6"/>
      <c r="E20" s="39">
        <f>E19+E18</f>
        <v>69493.600000000006</v>
      </c>
      <c r="F20" s="40"/>
      <c r="G20" s="40"/>
      <c r="H20" s="41"/>
    </row>
  </sheetData>
  <mergeCells count="21">
    <mergeCell ref="B20:C20"/>
    <mergeCell ref="E20:H20"/>
    <mergeCell ref="B5:C5"/>
    <mergeCell ref="D5:H5"/>
    <mergeCell ref="D6:H6"/>
    <mergeCell ref="B6:C6"/>
    <mergeCell ref="B9:B10"/>
    <mergeCell ref="B19:C19"/>
    <mergeCell ref="E19:H19"/>
    <mergeCell ref="B18:C18"/>
    <mergeCell ref="E18:H18"/>
    <mergeCell ref="B14:B15"/>
    <mergeCell ref="B11:B13"/>
    <mergeCell ref="B4:C4"/>
    <mergeCell ref="D4:H4"/>
    <mergeCell ref="B1:C1"/>
    <mergeCell ref="D1:H1"/>
    <mergeCell ref="B2:C2"/>
    <mergeCell ref="D2:H2"/>
    <mergeCell ref="B3:C3"/>
    <mergeCell ref="D3:H3"/>
  </mergeCells>
  <phoneticPr fontId="15" type="noConversion"/>
  <pageMargins left="0.75" right="0.75" top="1" bottom="1" header="0.51180555555555596" footer="0.51180555555555596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opLeftCell="C16" workbookViewId="0">
      <selection activeCell="G17" sqref="G17"/>
    </sheetView>
  </sheetViews>
  <sheetFormatPr defaultColWidth="9" defaultRowHeight="14.25"/>
  <cols>
    <col min="1" max="1" width="2.625" customWidth="1"/>
    <col min="2" max="2" width="8.375" customWidth="1"/>
    <col min="3" max="3" width="46.125" customWidth="1"/>
    <col min="4" max="4" width="8.625" customWidth="1"/>
    <col min="5" max="6" width="7" customWidth="1"/>
    <col min="7" max="7" width="12.125" customWidth="1"/>
    <col min="8" max="8" width="13.125" customWidth="1"/>
    <col min="9" max="9" width="37.125" customWidth="1"/>
  </cols>
  <sheetData>
    <row r="1" spans="2:10" s="14" customFormat="1">
      <c r="B1" s="33" t="s">
        <v>0</v>
      </c>
      <c r="C1" s="33"/>
      <c r="D1" s="34" t="s">
        <v>18</v>
      </c>
      <c r="E1" s="34"/>
      <c r="F1" s="34"/>
      <c r="G1" s="34"/>
      <c r="H1" s="34"/>
      <c r="I1" s="12"/>
      <c r="J1" s="13"/>
    </row>
    <row r="2" spans="2:10" s="14" customFormat="1">
      <c r="B2" s="33" t="s">
        <v>1</v>
      </c>
      <c r="C2" s="33"/>
      <c r="D2" s="34" t="s">
        <v>19</v>
      </c>
      <c r="E2" s="34"/>
      <c r="F2" s="34"/>
      <c r="G2" s="34"/>
      <c r="H2" s="34"/>
    </row>
    <row r="3" spans="2:10" s="14" customFormat="1" ht="15">
      <c r="B3" s="33" t="s">
        <v>2</v>
      </c>
      <c r="C3" s="33"/>
      <c r="D3" s="35" t="s">
        <v>20</v>
      </c>
      <c r="E3" s="36"/>
      <c r="F3" s="36"/>
      <c r="G3" s="36"/>
      <c r="H3" s="36"/>
    </row>
    <row r="4" spans="2:10" s="14" customFormat="1">
      <c r="B4" s="33" t="s">
        <v>3</v>
      </c>
      <c r="C4" s="33"/>
      <c r="D4" s="34" t="s">
        <v>21</v>
      </c>
      <c r="E4" s="34"/>
      <c r="F4" s="34"/>
      <c r="G4" s="34"/>
      <c r="H4" s="34"/>
    </row>
    <row r="5" spans="2:10" s="14" customFormat="1">
      <c r="B5" s="33" t="s">
        <v>23</v>
      </c>
      <c r="C5" s="33"/>
      <c r="D5" s="34" t="s">
        <v>22</v>
      </c>
      <c r="E5" s="34"/>
      <c r="F5" s="34"/>
      <c r="G5" s="34"/>
      <c r="H5" s="34"/>
    </row>
    <row r="6" spans="2:10" s="14" customFormat="1">
      <c r="B6" s="33" t="s">
        <v>25</v>
      </c>
      <c r="C6" s="33"/>
      <c r="D6" s="34" t="s">
        <v>24</v>
      </c>
      <c r="E6" s="34"/>
      <c r="F6" s="34"/>
      <c r="G6" s="34"/>
      <c r="H6" s="34"/>
    </row>
    <row r="7" spans="2:10" s="15" customFormat="1" ht="17.25">
      <c r="H7" s="19"/>
    </row>
    <row r="8" spans="2:10" s="15" customFormat="1" ht="17.25">
      <c r="B8" s="1" t="s">
        <v>4</v>
      </c>
      <c r="C8" s="1" t="s">
        <v>5</v>
      </c>
      <c r="D8" s="1" t="s">
        <v>6</v>
      </c>
      <c r="E8" s="1" t="s">
        <v>7</v>
      </c>
      <c r="F8" s="1" t="s">
        <v>28</v>
      </c>
      <c r="G8" s="1" t="s">
        <v>8</v>
      </c>
      <c r="H8" s="2" t="s">
        <v>9</v>
      </c>
      <c r="I8" s="1" t="s">
        <v>10</v>
      </c>
    </row>
    <row r="9" spans="2:10" s="15" customFormat="1" ht="17.25">
      <c r="B9" s="42" t="s">
        <v>30</v>
      </c>
      <c r="C9" s="3" t="s">
        <v>39</v>
      </c>
      <c r="D9" s="3">
        <v>1</v>
      </c>
      <c r="E9" s="3" t="s">
        <v>42</v>
      </c>
      <c r="F9" s="3">
        <v>1</v>
      </c>
      <c r="G9" s="17"/>
      <c r="H9" s="10">
        <v>30000</v>
      </c>
      <c r="I9" s="55" t="s">
        <v>40</v>
      </c>
    </row>
    <row r="10" spans="2:10" s="15" customFormat="1" ht="17.25">
      <c r="B10" s="54"/>
      <c r="C10" s="3" t="s">
        <v>41</v>
      </c>
      <c r="D10" s="3">
        <v>1</v>
      </c>
      <c r="E10" s="3" t="s">
        <v>42</v>
      </c>
      <c r="F10" s="3">
        <v>1</v>
      </c>
      <c r="G10" s="17"/>
      <c r="H10" s="10">
        <v>25000</v>
      </c>
      <c r="I10" s="56"/>
    </row>
    <row r="11" spans="2:10" s="15" customFormat="1" ht="17.25">
      <c r="B11" s="54"/>
      <c r="C11" s="3" t="s">
        <v>31</v>
      </c>
      <c r="D11" s="3">
        <v>6</v>
      </c>
      <c r="E11" s="3" t="s">
        <v>11</v>
      </c>
      <c r="F11" s="3">
        <v>10</v>
      </c>
      <c r="G11" s="17">
        <v>1500</v>
      </c>
      <c r="H11" s="10">
        <f t="shared" ref="H11:H25" si="0">D11*G11*F11</f>
        <v>90000</v>
      </c>
      <c r="I11" s="3"/>
    </row>
    <row r="12" spans="2:10" s="15" customFormat="1" ht="17.25">
      <c r="B12" s="54"/>
      <c r="C12" s="55" t="s">
        <v>32</v>
      </c>
      <c r="D12" s="3">
        <v>20</v>
      </c>
      <c r="E12" s="3" t="s">
        <v>11</v>
      </c>
      <c r="F12" s="3">
        <v>1</v>
      </c>
      <c r="G12" s="17">
        <v>600</v>
      </c>
      <c r="H12" s="10">
        <f t="shared" si="0"/>
        <v>12000</v>
      </c>
      <c r="I12" s="3" t="s">
        <v>54</v>
      </c>
    </row>
    <row r="13" spans="2:10" s="15" customFormat="1" ht="17.25">
      <c r="B13" s="54"/>
      <c r="C13" s="60"/>
      <c r="D13" s="3">
        <v>14</v>
      </c>
      <c r="E13" s="3" t="s">
        <v>11</v>
      </c>
      <c r="F13" s="3">
        <v>1</v>
      </c>
      <c r="G13" s="17">
        <v>600</v>
      </c>
      <c r="H13" s="10">
        <f t="shared" si="0"/>
        <v>8400</v>
      </c>
      <c r="I13" s="3" t="s">
        <v>55</v>
      </c>
    </row>
    <row r="14" spans="2:10" s="15" customFormat="1" ht="17.25">
      <c r="B14" s="54"/>
      <c r="C14" s="56"/>
      <c r="D14" s="3">
        <v>14</v>
      </c>
      <c r="E14" s="3" t="s">
        <v>11</v>
      </c>
      <c r="F14" s="3">
        <v>1</v>
      </c>
      <c r="G14" s="17">
        <v>900</v>
      </c>
      <c r="H14" s="10">
        <f t="shared" si="0"/>
        <v>12600</v>
      </c>
      <c r="I14" s="3" t="s">
        <v>50</v>
      </c>
    </row>
    <row r="15" spans="2:10" s="15" customFormat="1" ht="17.25">
      <c r="B15" s="54"/>
      <c r="C15" s="3" t="s">
        <v>65</v>
      </c>
      <c r="D15" s="3">
        <v>15</v>
      </c>
      <c r="E15" s="3" t="s">
        <v>68</v>
      </c>
      <c r="F15" s="3">
        <v>1</v>
      </c>
      <c r="G15" s="17">
        <v>1000</v>
      </c>
      <c r="H15" s="10">
        <f t="shared" ref="H15:H16" si="1">D15*G15*F15</f>
        <v>15000</v>
      </c>
      <c r="I15" s="3" t="s">
        <v>67</v>
      </c>
    </row>
    <row r="16" spans="2:10" s="15" customFormat="1" ht="17.25">
      <c r="B16" s="54"/>
      <c r="C16" s="3" t="s">
        <v>66</v>
      </c>
      <c r="D16" s="3">
        <v>2</v>
      </c>
      <c r="E16" s="3" t="s">
        <v>68</v>
      </c>
      <c r="F16" s="3">
        <v>1</v>
      </c>
      <c r="G16" s="17">
        <v>1500</v>
      </c>
      <c r="H16" s="10">
        <f t="shared" si="1"/>
        <v>3000</v>
      </c>
      <c r="I16" s="3" t="s">
        <v>69</v>
      </c>
    </row>
    <row r="17" spans="2:9" s="15" customFormat="1" ht="17.25">
      <c r="B17" s="54"/>
      <c r="C17" s="31" t="s">
        <v>76</v>
      </c>
      <c r="D17" s="3">
        <v>15</v>
      </c>
      <c r="E17" s="3" t="s">
        <v>70</v>
      </c>
      <c r="F17" s="3">
        <v>1</v>
      </c>
      <c r="G17" s="17">
        <v>350</v>
      </c>
      <c r="H17" s="10">
        <f t="shared" ref="H17" si="2">D17*G17*F17</f>
        <v>5250</v>
      </c>
      <c r="I17" s="3" t="s">
        <v>73</v>
      </c>
    </row>
    <row r="18" spans="2:9" s="15" customFormat="1" ht="17.25">
      <c r="B18" s="54"/>
      <c r="C18" s="57" t="s">
        <v>33</v>
      </c>
      <c r="D18" s="3">
        <v>2</v>
      </c>
      <c r="E18" s="3" t="s">
        <v>11</v>
      </c>
      <c r="F18" s="3">
        <v>1</v>
      </c>
      <c r="G18" s="17">
        <v>500</v>
      </c>
      <c r="H18" s="10">
        <f t="shared" si="0"/>
        <v>1000</v>
      </c>
      <c r="I18" s="3" t="s">
        <v>56</v>
      </c>
    </row>
    <row r="19" spans="2:9" s="15" customFormat="1" ht="17.25">
      <c r="B19" s="54"/>
      <c r="C19" s="59"/>
      <c r="D19" s="3">
        <v>4</v>
      </c>
      <c r="E19" s="3" t="s">
        <v>11</v>
      </c>
      <c r="F19" s="3">
        <v>1</v>
      </c>
      <c r="G19" s="17">
        <v>500</v>
      </c>
      <c r="H19" s="10">
        <f t="shared" si="0"/>
        <v>2000</v>
      </c>
      <c r="I19" s="3" t="s">
        <v>57</v>
      </c>
    </row>
    <row r="20" spans="2:9" s="15" customFormat="1" ht="17.25">
      <c r="B20" s="54"/>
      <c r="C20" s="59"/>
      <c r="D20" s="3">
        <v>12</v>
      </c>
      <c r="E20" s="3" t="s">
        <v>11</v>
      </c>
      <c r="F20" s="3">
        <v>1</v>
      </c>
      <c r="G20" s="17">
        <v>500</v>
      </c>
      <c r="H20" s="10">
        <f t="shared" si="0"/>
        <v>6000</v>
      </c>
      <c r="I20" s="3" t="s">
        <v>58</v>
      </c>
    </row>
    <row r="21" spans="2:9" s="15" customFormat="1" ht="17.25">
      <c r="B21" s="54"/>
      <c r="C21" s="59"/>
      <c r="D21" s="3">
        <v>12</v>
      </c>
      <c r="E21" s="3" t="s">
        <v>11</v>
      </c>
      <c r="F21" s="3">
        <v>1</v>
      </c>
      <c r="G21" s="17">
        <v>500</v>
      </c>
      <c r="H21" s="10">
        <f t="shared" si="0"/>
        <v>6000</v>
      </c>
      <c r="I21" s="3" t="s">
        <v>59</v>
      </c>
    </row>
    <row r="22" spans="2:9" s="15" customFormat="1" ht="17.25">
      <c r="B22" s="54"/>
      <c r="C22" s="58"/>
      <c r="D22" s="3">
        <v>4</v>
      </c>
      <c r="E22" s="3" t="s">
        <v>11</v>
      </c>
      <c r="F22" s="3">
        <v>1</v>
      </c>
      <c r="G22" s="17">
        <v>500</v>
      </c>
      <c r="H22" s="10">
        <f t="shared" si="0"/>
        <v>2000</v>
      </c>
      <c r="I22" s="3" t="s">
        <v>60</v>
      </c>
    </row>
    <row r="23" spans="2:9" s="15" customFormat="1" ht="17.25">
      <c r="B23" s="54"/>
      <c r="C23" s="57" t="s">
        <v>34</v>
      </c>
      <c r="D23" s="3">
        <v>15</v>
      </c>
      <c r="E23" s="3" t="s">
        <v>11</v>
      </c>
      <c r="F23" s="3">
        <v>1</v>
      </c>
      <c r="G23" s="17">
        <v>500</v>
      </c>
      <c r="H23" s="10">
        <f t="shared" si="0"/>
        <v>7500</v>
      </c>
      <c r="I23" s="3" t="s">
        <v>51</v>
      </c>
    </row>
    <row r="24" spans="2:9" s="15" customFormat="1" ht="17.25">
      <c r="B24" s="54"/>
      <c r="C24" s="58"/>
      <c r="D24" s="3">
        <v>15</v>
      </c>
      <c r="E24" s="3" t="s">
        <v>11</v>
      </c>
      <c r="F24" s="3">
        <v>1</v>
      </c>
      <c r="G24" s="17">
        <v>500</v>
      </c>
      <c r="H24" s="10">
        <f t="shared" si="0"/>
        <v>7500</v>
      </c>
      <c r="I24" s="3" t="s">
        <v>52</v>
      </c>
    </row>
    <row r="25" spans="2:9" s="15" customFormat="1" ht="17.25">
      <c r="B25" s="43"/>
      <c r="C25" s="17" t="s">
        <v>49</v>
      </c>
      <c r="D25" s="3">
        <v>4</v>
      </c>
      <c r="E25" s="3" t="s">
        <v>11</v>
      </c>
      <c r="F25" s="3">
        <v>1</v>
      </c>
      <c r="G25" s="17">
        <v>3500</v>
      </c>
      <c r="H25" s="10">
        <f t="shared" si="0"/>
        <v>14000</v>
      </c>
      <c r="I25" s="3" t="s">
        <v>53</v>
      </c>
    </row>
    <row r="26" spans="2:9" s="15" customFormat="1" ht="17.25">
      <c r="B26" s="11" t="s">
        <v>15</v>
      </c>
      <c r="C26" s="4"/>
      <c r="D26" s="3">
        <v>1</v>
      </c>
      <c r="E26" s="4" t="s">
        <v>17</v>
      </c>
      <c r="F26" s="4"/>
      <c r="G26" s="4">
        <v>0.1</v>
      </c>
      <c r="H26" s="10">
        <f>SUM(H9:H25)*D26*G26</f>
        <v>24725</v>
      </c>
      <c r="I26" s="5"/>
    </row>
    <row r="27" spans="2:9" s="15" customFormat="1" ht="17.25">
      <c r="H27" s="19"/>
    </row>
    <row r="28" spans="2:9" s="15" customFormat="1" ht="18" thickBot="1">
      <c r="B28" s="49" t="s">
        <v>45</v>
      </c>
      <c r="C28" s="50"/>
      <c r="D28" s="8"/>
      <c r="E28" s="51">
        <f>SUM(H9:H26)</f>
        <v>271975</v>
      </c>
      <c r="F28" s="52"/>
      <c r="G28" s="52"/>
      <c r="H28" s="53"/>
    </row>
    <row r="29" spans="2:9" s="15" customFormat="1" ht="18" thickBot="1">
      <c r="B29" s="44" t="s">
        <v>46</v>
      </c>
      <c r="C29" s="45"/>
      <c r="D29" s="7">
        <v>0.06</v>
      </c>
      <c r="E29" s="46">
        <f>E28*D29</f>
        <v>16318.5</v>
      </c>
      <c r="F29" s="47"/>
      <c r="G29" s="47"/>
      <c r="H29" s="48"/>
    </row>
    <row r="30" spans="2:9" s="15" customFormat="1" ht="17.25">
      <c r="B30" s="37" t="s">
        <v>47</v>
      </c>
      <c r="C30" s="38"/>
      <c r="D30" s="6"/>
      <c r="E30" s="39">
        <f>E29+E28</f>
        <v>288293.5</v>
      </c>
      <c r="F30" s="40"/>
      <c r="G30" s="40"/>
      <c r="H30" s="41"/>
    </row>
  </sheetData>
  <mergeCells count="23">
    <mergeCell ref="D5:H5"/>
    <mergeCell ref="B6:C6"/>
    <mergeCell ref="D6:H6"/>
    <mergeCell ref="B1:C1"/>
    <mergeCell ref="D1:H1"/>
    <mergeCell ref="B2:C2"/>
    <mergeCell ref="D2:H2"/>
    <mergeCell ref="B3:C3"/>
    <mergeCell ref="D3:H3"/>
    <mergeCell ref="B4:C4"/>
    <mergeCell ref="D4:H4"/>
    <mergeCell ref="B5:C5"/>
    <mergeCell ref="I9:I10"/>
    <mergeCell ref="B29:C29"/>
    <mergeCell ref="E29:H29"/>
    <mergeCell ref="B30:C30"/>
    <mergeCell ref="E30:H30"/>
    <mergeCell ref="B28:C28"/>
    <mergeCell ref="E28:H28"/>
    <mergeCell ref="B9:B25"/>
    <mergeCell ref="C23:C24"/>
    <mergeCell ref="C18:C22"/>
    <mergeCell ref="C12:C14"/>
  </mergeCells>
  <phoneticPr fontId="15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费用总计</vt:lpstr>
      <vt:lpstr>酒店、用车、其他 明细</vt:lpstr>
      <vt:lpstr>人员费用明细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28055786</dc:creator>
  <cp:lastModifiedBy>User</cp:lastModifiedBy>
  <dcterms:created xsi:type="dcterms:W3CDTF">2018-01-08T06:04:00Z</dcterms:created>
  <dcterms:modified xsi:type="dcterms:W3CDTF">2018-05-18T02:42:52Z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