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快手观影项目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<sst xmlns="http://schemas.openxmlformats.org/spreadsheetml/2006/main" count="249" uniqueCount="109">
  <si>
    <t>客户名称</t>
  </si>
  <si>
    <t>业务联系人</t>
  </si>
  <si>
    <t>张笑笑</t>
  </si>
  <si>
    <t>联系方式</t>
  </si>
  <si>
    <t>项目名称</t>
  </si>
  <si>
    <t>快手中国电影博物馆项目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</si>
  <si>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</si>
  <si>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</si>
  <si>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</si>
  <si>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</si>
  <si>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</si>
  <si>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</si>
  <si>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</si>
  <si>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2024.11.18</t>
  </si>
  <si>
    <t>项目经理</t>
  </si>
  <si>
    <t>张兆洁</t>
  </si>
  <si>
    <t>邮箱地址</t>
  </si>
  <si>
    <t>zhangzhaojie@cct.cn</t>
  </si>
  <si>
    <t>收入明细</t>
  </si>
  <si>
    <t>项目</t>
  </si>
  <si>
    <t>需求类型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</si>
  <si>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</si>
  <si>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</si>
  <si>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</si>
  <si>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</si>
  <si>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</si>
  <si>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</si>
  <si>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</si>
  <si>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</si>
  <si>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</si>
  <si>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按北京经济舱往返机票预估，据实结算</t>
  </si>
  <si>
    <t>高铁预估总采购金额</t>
  </si>
  <si>
    <t>商务舱（境外）</t>
  </si>
  <si>
    <t>按北京往返二等座预估，据实结算</t>
  </si>
  <si>
    <t>单项小计:</t>
  </si>
  <si>
    <t>餐饮</t>
  </si>
  <si>
    <t>茶歇</t>
  </si>
  <si>
    <t>其他</t>
  </si>
  <si>
    <t>pcs</t>
  </si>
  <si>
    <t>元</t>
  </si>
  <si>
    <t>茶歇，据实结算</t>
  </si>
  <si>
    <t>制作物料</t>
  </si>
  <si>
    <t>易拉宝</t>
  </si>
  <si>
    <t>物料</t>
  </si>
  <si>
    <t>个</t>
  </si>
  <si>
    <t>签到台/指引，易拉宝</t>
  </si>
  <si>
    <t>麦标套</t>
  </si>
  <si>
    <t>亚克力麦标套+麦标贴</t>
  </si>
  <si>
    <t>手卡</t>
  </si>
  <si>
    <t>主持人手卡</t>
  </si>
  <si>
    <t>胸卡</t>
  </si>
  <si>
    <t>带挂绳胸卡</t>
  </si>
  <si>
    <t>椅背贴</t>
  </si>
  <si>
    <t>VIP椅背贴</t>
  </si>
  <si>
    <t>设计</t>
  </si>
  <si>
    <t>主持人手卡，9个易拉宝画面，签到背景板，胸卡。影厅背景板，交接仪式牌</t>
  </si>
  <si>
    <t>牛皮纸信封</t>
  </si>
  <si>
    <t>共计160个牛皮信封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</si>
  <si>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</si>
  <si>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</si>
  <si>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</si>
  <si>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</si>
  <si>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</si>
  <si>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摄像师</t>
  </si>
  <si>
    <t>工作时间4个小时，含两台摄像仪器</t>
  </si>
  <si>
    <t>摄影师</t>
  </si>
  <si>
    <t>工作时间4个小时，含云相册，修图服务</t>
  </si>
  <si>
    <t>调音师</t>
  </si>
  <si>
    <t>12月6日一天</t>
  </si>
  <si>
    <t>速记人员</t>
  </si>
  <si>
    <t>主持人</t>
  </si>
  <si>
    <t>主持人费用</t>
  </si>
  <si>
    <t>人员补助</t>
  </si>
  <si>
    <t>餐补</t>
  </si>
  <si>
    <t>内部上会人员3名</t>
  </si>
  <si>
    <t>交通补助</t>
  </si>
  <si>
    <t>超时费</t>
  </si>
  <si>
    <t>按3人每人超是2小时预估，据实结算</t>
  </si>
  <si>
    <t>运营费用</t>
  </si>
  <si>
    <t>备用金</t>
  </si>
  <si>
    <t>嘉宾交通费</t>
  </si>
  <si>
    <t>备用金税点</t>
  </si>
  <si>
    <t>灯光</t>
  </si>
  <si>
    <t>个/次</t>
  </si>
  <si>
    <t>影厅4个灯，采访间2个灯</t>
  </si>
  <si>
    <t>调音台</t>
  </si>
  <si>
    <t>全频音箱</t>
  </si>
  <si>
    <t>低音音箱</t>
  </si>
  <si>
    <t>功放</t>
  </si>
  <si>
    <t>背板</t>
  </si>
  <si>
    <t>背板3.5*8</t>
  </si>
  <si>
    <t>签到背板</t>
  </si>
  <si>
    <t>背板2.6*4</t>
  </si>
  <si>
    <t>周边设备</t>
  </si>
  <si>
    <t>沙发</t>
  </si>
  <si>
    <t>电消捡报告</t>
  </si>
  <si>
    <t>麦克风</t>
  </si>
  <si>
    <t>矿泉水</t>
  </si>
  <si>
    <t>按每人两瓶预估</t>
  </si>
  <si>
    <t>伴手礼</t>
  </si>
  <si>
    <t>VIP嘉宾伴手礼</t>
  </si>
  <si>
    <t>运输费</t>
  </si>
  <si>
    <t>搭建物料运输费用</t>
  </si>
  <si>
    <t>搭建工人</t>
  </si>
  <si>
    <t>搭建，撤场工人3名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</si>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</sst>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0000FF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8"/>
      <color rgb="FFFF0000"/>
      <name val="微软雅黑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rgb="FFFF0000"/>
      <name val="微软雅黑"/>
      <charset val="134"/>
    </font>
    <font>
      <sz val="10"/>
      <color indexed="10"/>
      <name val="微软雅黑"/>
      <charset val="134"/>
    </font>
    <font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25" applyNumberFormat="0" applyAlignment="0" applyProtection="0">
      <alignment vertical="center"/>
    </xf>
    <xf numFmtId="0" fontId="34" fillId="10" borderId="26" applyNumberFormat="0" applyAlignment="0" applyProtection="0">
      <alignment vertical="center"/>
    </xf>
    <xf numFmtId="0" fontId="35" fillId="10" borderId="25" applyNumberFormat="0" applyAlignment="0" applyProtection="0">
      <alignment vertical="center"/>
    </xf>
    <xf numFmtId="0" fontId="36" fillId="11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4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 applyProtection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77" fontId="10" fillId="0" borderId="7" xfId="1" applyNumberFormat="1" applyFont="1" applyFill="1" applyBorder="1" applyAlignment="1" applyProtection="1">
      <alignment horizontal="center" vertical="center"/>
      <protection locked="0"/>
    </xf>
    <xf numFmtId="177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4" xfId="1" applyNumberFormat="1" applyFont="1" applyBorder="1" applyAlignment="1" applyProtection="1">
      <alignment horizontal="center" vertical="center"/>
      <protection locked="0"/>
    </xf>
    <xf numFmtId="178" fontId="11" fillId="0" borderId="5" xfId="1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79" fontId="12" fillId="4" borderId="1" xfId="1" applyNumberFormat="1" applyFont="1" applyFill="1" applyBorder="1" applyAlignment="1">
      <alignment horizontal="right" vertical="center"/>
    </xf>
    <xf numFmtId="179" fontId="12" fillId="4" borderId="3" xfId="1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8" fontId="15" fillId="0" borderId="5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178" fontId="8" fillId="3" borderId="5" xfId="1" applyNumberFormat="1" applyFont="1" applyFill="1" applyBorder="1" applyAlignment="1">
      <alignment horizontal="center" vertical="center"/>
    </xf>
    <xf numFmtId="177" fontId="8" fillId="3" borderId="14" xfId="1" applyNumberFormat="1" applyFont="1" applyFill="1" applyBorder="1" applyAlignment="1">
      <alignment horizontal="center" vertical="center"/>
    </xf>
    <xf numFmtId="178" fontId="10" fillId="0" borderId="5" xfId="1" applyNumberFormat="1" applyFont="1" applyBorder="1" applyAlignment="1" applyProtection="1">
      <alignment vertical="center"/>
      <protection locked="0"/>
    </xf>
    <xf numFmtId="177" fontId="10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4" xfId="1" applyNumberFormat="1" applyFont="1" applyFill="1" applyBorder="1" applyAlignment="1" applyProtection="1">
      <alignment horizontal="center" vertical="center" wrapText="1"/>
      <protection locked="0"/>
    </xf>
    <xf numFmtId="179" fontId="12" fillId="4" borderId="4" xfId="1" applyNumberFormat="1" applyFont="1" applyFill="1" applyBorder="1" applyAlignment="1">
      <alignment horizontal="right" vertical="center"/>
    </xf>
    <xf numFmtId="178" fontId="12" fillId="4" borderId="2" xfId="49" applyNumberFormat="1" applyFont="1" applyFill="1" applyBorder="1" applyAlignment="1">
      <alignment horizontal="right" vertical="center"/>
    </xf>
    <xf numFmtId="177" fontId="19" fillId="4" borderId="14" xfId="1" applyNumberFormat="1" applyFont="1" applyFill="1" applyBorder="1" applyAlignment="1">
      <alignment horizontal="center" vertical="center" wrapText="1"/>
    </xf>
    <xf numFmtId="40" fontId="5" fillId="0" borderId="5" xfId="1" applyNumberFormat="1" applyFont="1" applyBorder="1" applyAlignment="1">
      <alignment horizontal="right" vertical="center"/>
    </xf>
    <xf numFmtId="58" fontId="20" fillId="0" borderId="5" xfId="1" applyNumberFormat="1" applyFont="1" applyFill="1" applyBorder="1" applyAlignment="1">
      <alignment horizontal="center" vertical="center" wrapText="1"/>
    </xf>
    <xf numFmtId="40" fontId="5" fillId="0" borderId="16" xfId="1" applyNumberFormat="1" applyFont="1" applyBorder="1" applyAlignment="1">
      <alignment horizontal="right" vertical="center"/>
    </xf>
    <xf numFmtId="178" fontId="5" fillId="0" borderId="17" xfId="1" applyNumberFormat="1" applyFont="1" applyBorder="1" applyAlignment="1">
      <alignment vertical="center"/>
    </xf>
    <xf numFmtId="177" fontId="20" fillId="5" borderId="14" xfId="1" applyNumberFormat="1" applyFont="1" applyFill="1" applyBorder="1" applyAlignment="1">
      <alignment horizontal="center" vertical="center" wrapText="1"/>
    </xf>
    <xf numFmtId="177" fontId="20" fillId="0" borderId="14" xfId="1" applyNumberFormat="1" applyFont="1" applyFill="1" applyBorder="1" applyAlignment="1">
      <alignment horizontal="center" vertical="center" wrapText="1"/>
    </xf>
    <xf numFmtId="178" fontId="5" fillId="0" borderId="5" xfId="1" applyNumberFormat="1" applyFont="1" applyBorder="1" applyAlignment="1">
      <alignment horizontal="right" vertical="center"/>
    </xf>
    <xf numFmtId="177" fontId="20" fillId="0" borderId="5" xfId="1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78" fontId="15" fillId="0" borderId="5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178" fontId="7" fillId="2" borderId="5" xfId="49" applyNumberFormat="1" applyFont="1" applyFill="1" applyBorder="1" applyAlignment="1">
      <alignment horizontal="right" vertical="center"/>
    </xf>
    <xf numFmtId="179" fontId="21" fillId="2" borderId="14" xfId="49" applyNumberFormat="1" applyFont="1" applyFill="1" applyBorder="1" applyAlignment="1">
      <alignment horizontal="center" vertical="center" wrapText="1"/>
    </xf>
    <xf numFmtId="9" fontId="22" fillId="6" borderId="5" xfId="0" applyNumberFormat="1" applyFont="1" applyFill="1" applyBorder="1" applyAlignment="1">
      <alignment horizontal="center" vertical="center"/>
    </xf>
    <xf numFmtId="178" fontId="23" fillId="7" borderId="5" xfId="49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78" fontId="12" fillId="0" borderId="5" xfId="49" applyNumberFormat="1" applyFont="1" applyFill="1" applyBorder="1" applyAlignment="1">
      <alignment horizontal="right" vertical="center"/>
    </xf>
    <xf numFmtId="177" fontId="19" fillId="0" borderId="14" xfId="1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178" fontId="17" fillId="5" borderId="20" xfId="49" applyNumberFormat="1" applyFont="1" applyFill="1" applyBorder="1" applyAlignment="1">
      <alignment horizontal="right" vertical="center"/>
    </xf>
    <xf numFmtId="179" fontId="17" fillId="5" borderId="2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80" zoomScaleNormal="80" topLeftCell="A16" workbookViewId="0">
      <selection activeCell="J19" sqref="J19"/>
    </sheetView>
  </sheetViews>
  <sheetFormatPr defaultColWidth="12.9181818181818" defaultRowHeight="16.5"/>
  <cols>
    <col min="1" max="1" width="21.0363636363636" style="1" customWidth="1"/>
    <col min="2" max="2" width="44.9090909090909" style="1" customWidth="1"/>
    <col min="3" max="3" width="19.8545454545455" style="1" customWidth="1"/>
    <col min="4" max="5" width="12.7636363636364" style="2"/>
    <col min="6" max="6" width="12.3636363636364" style="1" customWidth="1"/>
    <col min="7" max="7" width="12.9181818181818" style="1"/>
    <col min="8" max="8" width="15.7545454545455" style="1" customWidth="1"/>
    <col min="9" max="9" width="16.7818181818182" style="1" customWidth="1"/>
    <col min="10" max="10" width="18.2727272727273" style="1" customWidth="1"/>
    <col min="11" max="11" width="40.7272727272727" style="3" customWidth="1"/>
    <col min="12" max="16384" width="12.9181818181818" style="1"/>
  </cols>
  <sheetData>
    <row r="1" s="1" customFormat="1" ht="15" spans="1:11">
      <c r="A1" s="4" t="s">
        <v>0</v>
      </c>
      <c r="B1" s="5"/>
      <c r="C1" s="6"/>
      <c r="D1" s="6"/>
      <c r="E1" s="6"/>
      <c r="F1" s="7"/>
      <c r="G1" s="8" t="s">
        <v>1</v>
      </c>
      <c r="H1" s="5" t="s">
        <v>2</v>
      </c>
      <c r="I1" s="7"/>
      <c r="J1" s="67" t="s">
        <v>3</v>
      </c>
      <c r="K1" s="68">
        <v>15210692834</v>
      </c>
    </row>
    <row r="2" s="1" customFormat="1" ht="15" spans="1:11">
      <c r="A2" s="4" t="s">
        <v>4</v>
      </c>
      <c r="B2" s="5" t="s">
        <v>5</v>
      </c>
      <c r="C2" s="6"/>
      <c r="D2" s="6"/>
      <c r="E2" s="6"/>
      <c r="F2" s="7"/>
      <c r="G2" s="8" t="s">
        <v>6</v>
      </c>
      <c r="H2" s="5" t="s">
        <v>7</v>
      </c>
      <c r="I2" s="7"/>
      <c r="J2" s="67" t="s">
        <v>3</v>
      </c>
      <c r="K2" s="68">
        <v>13251589043</v>
      </c>
    </row>
    <row r="3" s="1" customFormat="1" ht="15" spans="1:11">
      <c r="A3" s="4" t="s">
        <v>8</v>
      </c>
      <c r="B3" s="9">
        <v>45632</v>
      </c>
      <c r="C3" s="10" t="s">
        <v>9</v>
      </c>
      <c r="D3" s="11">
        <v>300</v>
      </c>
      <c r="E3" s="12"/>
      <c r="F3" s="13"/>
      <c r="G3" s="14" t="s">
        <v>10</v>
      </c>
      <c r="H3" s="15" t="s">
        <v>11</v>
      </c>
      <c r="I3" s="69"/>
      <c r="J3" s="20" t="s">
        <v>12</v>
      </c>
      <c r="K3" s="70" t="s">
        <v>13</v>
      </c>
    </row>
    <row r="4" s="1" customFormat="1" ht="15" spans="1:11">
      <c r="A4" s="4" t="s">
        <v>14</v>
      </c>
      <c r="B4" s="16" t="s">
        <v>15</v>
      </c>
      <c r="C4" s="10" t="s">
        <v>16</v>
      </c>
      <c r="D4" s="17" t="s">
        <v>17</v>
      </c>
      <c r="E4" s="18"/>
      <c r="F4" s="19"/>
      <c r="G4" s="20" t="s">
        <v>3</v>
      </c>
      <c r="H4" s="21"/>
      <c r="I4" s="71">
        <v>13811830485</v>
      </c>
      <c r="J4" s="72"/>
      <c r="K4" s="73"/>
    </row>
    <row r="5" s="1" customFormat="1" ht="15" spans="1:11">
      <c r="A5" s="22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74"/>
    </row>
    <row r="6" s="1" customFormat="1" ht="15" spans="1:11">
      <c r="A6" s="24" t="s">
        <v>19</v>
      </c>
      <c r="B6" s="25"/>
      <c r="C6" s="26" t="s">
        <v>20</v>
      </c>
      <c r="D6" s="27" t="s">
        <v>21</v>
      </c>
      <c r="E6" s="28"/>
      <c r="F6" s="27" t="s">
        <v>22</v>
      </c>
      <c r="G6" s="28"/>
      <c r="H6" s="27" t="s">
        <v>23</v>
      </c>
      <c r="I6" s="28"/>
      <c r="J6" s="75" t="s">
        <v>24</v>
      </c>
      <c r="K6" s="76" t="s">
        <v>25</v>
      </c>
    </row>
    <row r="7" s="1" customFormat="1" ht="15" spans="1:11">
      <c r="A7" s="29" t="s">
        <v>26</v>
      </c>
      <c r="B7" s="30" t="s">
        <v>27</v>
      </c>
      <c r="C7" s="31" t="s">
        <v>28</v>
      </c>
      <c r="D7" s="32">
        <v>15</v>
      </c>
      <c r="E7" s="33"/>
      <c r="F7" s="34" t="s">
        <v>29</v>
      </c>
      <c r="G7" s="35"/>
      <c r="H7" s="36">
        <v>4000</v>
      </c>
      <c r="I7" s="36"/>
      <c r="J7" s="77">
        <f>D7*H7</f>
        <v>60000</v>
      </c>
      <c r="K7" s="78" t="s">
        <v>30</v>
      </c>
    </row>
    <row r="8" s="1" customFormat="1" ht="15" spans="1:11">
      <c r="A8" s="37"/>
      <c r="B8" s="30" t="s">
        <v>31</v>
      </c>
      <c r="C8" s="31" t="s">
        <v>32</v>
      </c>
      <c r="D8" s="32">
        <v>15</v>
      </c>
      <c r="E8" s="33"/>
      <c r="F8" s="34" t="s">
        <v>29</v>
      </c>
      <c r="G8" s="35"/>
      <c r="H8" s="36">
        <v>500</v>
      </c>
      <c r="I8" s="36"/>
      <c r="J8" s="77">
        <f>D8*H8</f>
        <v>7500</v>
      </c>
      <c r="K8" s="79" t="s">
        <v>33</v>
      </c>
    </row>
    <row r="9" s="1" customFormat="1" ht="15" spans="1:11">
      <c r="A9" s="38" t="s">
        <v>34</v>
      </c>
      <c r="B9" s="39"/>
      <c r="C9" s="39"/>
      <c r="D9" s="39"/>
      <c r="E9" s="39"/>
      <c r="F9" s="39"/>
      <c r="G9" s="39"/>
      <c r="H9" s="39"/>
      <c r="I9" s="80"/>
      <c r="J9" s="81">
        <f>SUM(J7:J8)</f>
        <v>67500</v>
      </c>
      <c r="K9" s="82"/>
    </row>
    <row r="10" s="1" customFormat="1" ht="15" spans="1:11">
      <c r="A10" s="24" t="s">
        <v>19</v>
      </c>
      <c r="B10" s="25"/>
      <c r="C10" s="26" t="s">
        <v>20</v>
      </c>
      <c r="D10" s="27" t="s">
        <v>21</v>
      </c>
      <c r="E10" s="28"/>
      <c r="F10" s="27" t="s">
        <v>22</v>
      </c>
      <c r="G10" s="28"/>
      <c r="H10" s="27" t="s">
        <v>23</v>
      </c>
      <c r="I10" s="28"/>
      <c r="J10" s="75" t="s">
        <v>24</v>
      </c>
      <c r="K10" s="76" t="s">
        <v>25</v>
      </c>
    </row>
    <row r="11" s="1" customFormat="1" ht="15" spans="1:11">
      <c r="A11" s="40" t="s">
        <v>35</v>
      </c>
      <c r="B11" s="41" t="s">
        <v>36</v>
      </c>
      <c r="C11" s="42" t="s">
        <v>37</v>
      </c>
      <c r="D11" s="43">
        <v>150</v>
      </c>
      <c r="E11" s="44"/>
      <c r="F11" s="45" t="s">
        <v>38</v>
      </c>
      <c r="G11" s="46"/>
      <c r="H11" s="47">
        <v>50</v>
      </c>
      <c r="I11" s="83" t="s">
        <v>39</v>
      </c>
      <c r="J11" s="47">
        <f>D11*H11</f>
        <v>7500</v>
      </c>
      <c r="K11" s="84" t="s">
        <v>40</v>
      </c>
    </row>
    <row r="12" s="1" customFormat="1" ht="15" spans="1:11">
      <c r="A12" s="38" t="s">
        <v>34</v>
      </c>
      <c r="B12" s="39"/>
      <c r="C12" s="39"/>
      <c r="D12" s="39"/>
      <c r="E12" s="39"/>
      <c r="F12" s="39"/>
      <c r="G12" s="39"/>
      <c r="H12" s="39"/>
      <c r="I12" s="80"/>
      <c r="J12" s="81">
        <f>SUM(J11:J11)</f>
        <v>7500</v>
      </c>
      <c r="K12" s="82"/>
    </row>
    <row r="13" s="1" customFormat="1" ht="15" spans="1:11">
      <c r="A13" s="24" t="s">
        <v>19</v>
      </c>
      <c r="B13" s="25"/>
      <c r="C13" s="26" t="s">
        <v>20</v>
      </c>
      <c r="D13" s="27" t="s">
        <v>21</v>
      </c>
      <c r="E13" s="28"/>
      <c r="F13" s="27" t="s">
        <v>22</v>
      </c>
      <c r="G13" s="28"/>
      <c r="H13" s="27" t="s">
        <v>23</v>
      </c>
      <c r="I13" s="28"/>
      <c r="J13" s="75" t="s">
        <v>24</v>
      </c>
      <c r="K13" s="76" t="s">
        <v>25</v>
      </c>
    </row>
    <row r="14" s="1" customFormat="1" ht="19.1" customHeight="1" spans="1:11">
      <c r="A14" s="48" t="s">
        <v>41</v>
      </c>
      <c r="B14" s="49" t="s">
        <v>42</v>
      </c>
      <c r="C14" s="50" t="s">
        <v>43</v>
      </c>
      <c r="D14" s="43">
        <v>10</v>
      </c>
      <c r="E14" s="44"/>
      <c r="F14" s="51" t="s">
        <v>44</v>
      </c>
      <c r="G14" s="52"/>
      <c r="H14" s="53">
        <v>350</v>
      </c>
      <c r="I14" s="85" t="s">
        <v>39</v>
      </c>
      <c r="J14" s="86">
        <f t="shared" ref="J14:J20" si="0">D14*H14</f>
        <v>3500</v>
      </c>
      <c r="K14" s="87" t="s">
        <v>45</v>
      </c>
    </row>
    <row r="15" s="1" customFormat="1" ht="19.1" customHeight="1" spans="1:11">
      <c r="A15" s="48"/>
      <c r="B15" s="49" t="s">
        <v>46</v>
      </c>
      <c r="C15" s="50" t="s">
        <v>43</v>
      </c>
      <c r="D15" s="43">
        <v>8</v>
      </c>
      <c r="E15" s="44"/>
      <c r="F15" s="51" t="s">
        <v>44</v>
      </c>
      <c r="G15" s="52"/>
      <c r="H15" s="53">
        <v>60</v>
      </c>
      <c r="I15" s="85" t="s">
        <v>39</v>
      </c>
      <c r="J15" s="86">
        <f t="shared" si="0"/>
        <v>480</v>
      </c>
      <c r="K15" s="87" t="s">
        <v>47</v>
      </c>
    </row>
    <row r="16" s="1" customFormat="1" ht="19.1" customHeight="1" spans="1:11">
      <c r="A16" s="48"/>
      <c r="B16" s="49" t="s">
        <v>48</v>
      </c>
      <c r="C16" s="50" t="s">
        <v>43</v>
      </c>
      <c r="D16" s="43">
        <v>60</v>
      </c>
      <c r="E16" s="44"/>
      <c r="F16" s="51" t="s">
        <v>44</v>
      </c>
      <c r="G16" s="52"/>
      <c r="H16" s="53">
        <v>2</v>
      </c>
      <c r="I16" s="85" t="s">
        <v>39</v>
      </c>
      <c r="J16" s="86">
        <f t="shared" si="0"/>
        <v>120</v>
      </c>
      <c r="K16" s="87" t="s">
        <v>49</v>
      </c>
    </row>
    <row r="17" s="1" customFormat="1" ht="19.1" customHeight="1" spans="1:11">
      <c r="A17" s="48"/>
      <c r="B17" s="49" t="s">
        <v>50</v>
      </c>
      <c r="C17" s="50" t="s">
        <v>43</v>
      </c>
      <c r="D17" s="43">
        <v>310</v>
      </c>
      <c r="E17" s="44"/>
      <c r="F17" s="51" t="s">
        <v>44</v>
      </c>
      <c r="G17" s="52"/>
      <c r="H17" s="53">
        <v>8</v>
      </c>
      <c r="I17" s="85" t="s">
        <v>39</v>
      </c>
      <c r="J17" s="86">
        <f t="shared" si="0"/>
        <v>2480</v>
      </c>
      <c r="K17" s="87" t="s">
        <v>51</v>
      </c>
    </row>
    <row r="18" s="1" customFormat="1" ht="19.1" customHeight="1" spans="1:11">
      <c r="A18" s="48"/>
      <c r="B18" s="49" t="s">
        <v>52</v>
      </c>
      <c r="C18" s="50" t="s">
        <v>43</v>
      </c>
      <c r="D18" s="43">
        <v>30</v>
      </c>
      <c r="E18" s="44"/>
      <c r="F18" s="51" t="s">
        <v>44</v>
      </c>
      <c r="G18" s="52"/>
      <c r="H18" s="53">
        <v>5</v>
      </c>
      <c r="I18" s="85" t="s">
        <v>39</v>
      </c>
      <c r="J18" s="86">
        <f t="shared" si="0"/>
        <v>150</v>
      </c>
      <c r="K18" s="87" t="s">
        <v>53</v>
      </c>
    </row>
    <row r="19" s="1" customFormat="1" ht="33" customHeight="1" spans="1:11">
      <c r="A19" s="48"/>
      <c r="B19" s="49" t="s">
        <v>54</v>
      </c>
      <c r="C19" s="50" t="s">
        <v>43</v>
      </c>
      <c r="D19" s="43">
        <v>240</v>
      </c>
      <c r="E19" s="44"/>
      <c r="F19" s="51" t="s">
        <v>38</v>
      </c>
      <c r="G19" s="52"/>
      <c r="H19" s="53">
        <v>14</v>
      </c>
      <c r="I19" s="85" t="s">
        <v>39</v>
      </c>
      <c r="J19" s="86">
        <f t="shared" si="0"/>
        <v>3360</v>
      </c>
      <c r="K19" s="87" t="s">
        <v>55</v>
      </c>
    </row>
    <row r="20" s="1" customFormat="1" ht="15" spans="1:11">
      <c r="A20" s="48"/>
      <c r="B20" s="49" t="s">
        <v>56</v>
      </c>
      <c r="C20" s="50" t="s">
        <v>43</v>
      </c>
      <c r="D20" s="43">
        <v>80</v>
      </c>
      <c r="E20" s="44"/>
      <c r="F20" s="51" t="s">
        <v>44</v>
      </c>
      <c r="G20" s="52"/>
      <c r="H20" s="47">
        <v>2</v>
      </c>
      <c r="I20" s="85" t="s">
        <v>39</v>
      </c>
      <c r="J20" s="86">
        <f t="shared" si="0"/>
        <v>160</v>
      </c>
      <c r="K20" s="88" t="s">
        <v>57</v>
      </c>
    </row>
    <row r="21" s="1" customFormat="1" ht="15" spans="1:11">
      <c r="A21" s="38" t="s">
        <v>34</v>
      </c>
      <c r="B21" s="39"/>
      <c r="C21" s="39"/>
      <c r="D21" s="39"/>
      <c r="E21" s="39"/>
      <c r="F21" s="39"/>
      <c r="G21" s="39"/>
      <c r="H21" s="39"/>
      <c r="I21" s="80"/>
      <c r="J21" s="81">
        <f>SUM(J14:J20)</f>
        <v>10250</v>
      </c>
      <c r="K21" s="82"/>
    </row>
    <row r="22" s="1" customFormat="1" ht="15" spans="1:11">
      <c r="A22" s="24" t="s">
        <v>19</v>
      </c>
      <c r="B22" s="25"/>
      <c r="C22" s="26" t="s">
        <v>20</v>
      </c>
      <c r="D22" s="27" t="s">
        <v>21</v>
      </c>
      <c r="E22" s="28"/>
      <c r="F22" s="27" t="s">
        <v>22</v>
      </c>
      <c r="G22" s="28"/>
      <c r="H22" s="27" t="s">
        <v>23</v>
      </c>
      <c r="I22" s="28"/>
      <c r="J22" s="75" t="s">
        <v>24</v>
      </c>
      <c r="K22" s="76" t="s">
        <v>25</v>
      </c>
    </row>
    <row r="23" s="1" customFormat="1" ht="15" spans="1:11">
      <c r="A23" s="54" t="s">
        <v>58</v>
      </c>
      <c r="B23" s="42" t="s">
        <v>59</v>
      </c>
      <c r="C23" s="50" t="s">
        <v>58</v>
      </c>
      <c r="D23" s="43">
        <v>1</v>
      </c>
      <c r="E23" s="44"/>
      <c r="F23" s="43" t="s">
        <v>29</v>
      </c>
      <c r="G23" s="44"/>
      <c r="H23" s="55">
        <v>1300</v>
      </c>
      <c r="I23" s="83" t="s">
        <v>39</v>
      </c>
      <c r="J23" s="89">
        <f t="shared" ref="J23:J33" si="1">H23*D23</f>
        <v>1300</v>
      </c>
      <c r="K23" s="90" t="s">
        <v>60</v>
      </c>
    </row>
    <row r="24" s="1" customFormat="1" ht="15" spans="1:11">
      <c r="A24" s="56"/>
      <c r="B24" s="42" t="s">
        <v>61</v>
      </c>
      <c r="C24" s="50" t="s">
        <v>58</v>
      </c>
      <c r="D24" s="43">
        <v>4</v>
      </c>
      <c r="E24" s="44"/>
      <c r="F24" s="43" t="s">
        <v>29</v>
      </c>
      <c r="G24" s="44"/>
      <c r="H24" s="55">
        <v>800</v>
      </c>
      <c r="I24" s="83" t="s">
        <v>39</v>
      </c>
      <c r="J24" s="89">
        <f t="shared" si="1"/>
        <v>3200</v>
      </c>
      <c r="K24" s="90"/>
    </row>
    <row r="25" s="1" customFormat="1" ht="15" spans="1:11">
      <c r="A25" s="56"/>
      <c r="B25" s="42" t="s">
        <v>62</v>
      </c>
      <c r="C25" s="50" t="s">
        <v>58</v>
      </c>
      <c r="D25" s="43">
        <v>4</v>
      </c>
      <c r="E25" s="44"/>
      <c r="F25" s="43" t="s">
        <v>29</v>
      </c>
      <c r="G25" s="44"/>
      <c r="H25" s="55">
        <v>700</v>
      </c>
      <c r="I25" s="83" t="s">
        <v>39</v>
      </c>
      <c r="J25" s="89">
        <f t="shared" si="1"/>
        <v>2800</v>
      </c>
      <c r="K25" s="90"/>
    </row>
    <row r="26" s="1" customFormat="1" ht="15" spans="1:11">
      <c r="A26" s="56"/>
      <c r="B26" s="42" t="s">
        <v>63</v>
      </c>
      <c r="C26" s="50" t="s">
        <v>58</v>
      </c>
      <c r="D26" s="43">
        <v>2</v>
      </c>
      <c r="E26" s="44"/>
      <c r="F26" s="43" t="s">
        <v>29</v>
      </c>
      <c r="G26" s="44"/>
      <c r="H26" s="55">
        <v>3500</v>
      </c>
      <c r="I26" s="83" t="s">
        <v>39</v>
      </c>
      <c r="J26" s="89">
        <f t="shared" si="1"/>
        <v>7000</v>
      </c>
      <c r="K26" s="90" t="s">
        <v>64</v>
      </c>
    </row>
    <row r="27" s="1" customFormat="1" ht="15" spans="1:11">
      <c r="A27" s="56"/>
      <c r="B27" s="42" t="s">
        <v>65</v>
      </c>
      <c r="C27" s="50" t="s">
        <v>58</v>
      </c>
      <c r="D27" s="43">
        <v>2</v>
      </c>
      <c r="E27" s="44"/>
      <c r="F27" s="43" t="s">
        <v>29</v>
      </c>
      <c r="G27" s="44"/>
      <c r="H27" s="55">
        <v>3500</v>
      </c>
      <c r="I27" s="83" t="s">
        <v>39</v>
      </c>
      <c r="J27" s="89">
        <f t="shared" si="1"/>
        <v>7000</v>
      </c>
      <c r="K27" s="90" t="s">
        <v>66</v>
      </c>
    </row>
    <row r="28" s="1" customFormat="1" ht="15" spans="1:11">
      <c r="A28" s="56"/>
      <c r="B28" s="42" t="s">
        <v>67</v>
      </c>
      <c r="C28" s="50" t="s">
        <v>58</v>
      </c>
      <c r="D28" s="43">
        <v>1</v>
      </c>
      <c r="E28" s="44"/>
      <c r="F28" s="43" t="s">
        <v>29</v>
      </c>
      <c r="G28" s="44"/>
      <c r="H28" s="55">
        <v>2000</v>
      </c>
      <c r="I28" s="83" t="s">
        <v>39</v>
      </c>
      <c r="J28" s="89">
        <f t="shared" si="1"/>
        <v>2000</v>
      </c>
      <c r="K28" s="91" t="s">
        <v>68</v>
      </c>
    </row>
    <row r="29" s="1" customFormat="1" ht="15" spans="1:11">
      <c r="A29" s="56"/>
      <c r="B29" s="42" t="s">
        <v>69</v>
      </c>
      <c r="C29" s="50" t="s">
        <v>58</v>
      </c>
      <c r="D29" s="43">
        <v>1</v>
      </c>
      <c r="E29" s="44"/>
      <c r="F29" s="43" t="s">
        <v>29</v>
      </c>
      <c r="G29" s="44"/>
      <c r="H29" s="55">
        <v>2000</v>
      </c>
      <c r="I29" s="83" t="s">
        <v>39</v>
      </c>
      <c r="J29" s="89">
        <f t="shared" si="1"/>
        <v>2000</v>
      </c>
      <c r="K29" s="91" t="s">
        <v>68</v>
      </c>
    </row>
    <row r="30" s="1" customFormat="1" ht="15" spans="1:11">
      <c r="A30" s="56"/>
      <c r="B30" s="42" t="s">
        <v>70</v>
      </c>
      <c r="C30" s="50" t="s">
        <v>58</v>
      </c>
      <c r="D30" s="43">
        <v>1</v>
      </c>
      <c r="E30" s="44"/>
      <c r="F30" s="43" t="s">
        <v>29</v>
      </c>
      <c r="G30" s="44"/>
      <c r="H30" s="55">
        <v>120000</v>
      </c>
      <c r="I30" s="83" t="s">
        <v>39</v>
      </c>
      <c r="J30" s="89">
        <f t="shared" si="1"/>
        <v>120000</v>
      </c>
      <c r="K30" s="91" t="s">
        <v>71</v>
      </c>
    </row>
    <row r="31" s="1" customFormat="1" ht="15" spans="1:11">
      <c r="A31" s="57" t="s">
        <v>72</v>
      </c>
      <c r="B31" s="44" t="s">
        <v>73</v>
      </c>
      <c r="C31" s="50" t="s">
        <v>37</v>
      </c>
      <c r="D31" s="43">
        <v>4</v>
      </c>
      <c r="E31" s="44"/>
      <c r="F31" s="43" t="s">
        <v>29</v>
      </c>
      <c r="G31" s="44"/>
      <c r="H31" s="55">
        <v>80</v>
      </c>
      <c r="I31" s="83" t="s">
        <v>39</v>
      </c>
      <c r="J31" s="89">
        <f t="shared" si="1"/>
        <v>320</v>
      </c>
      <c r="K31" s="91" t="s">
        <v>74</v>
      </c>
    </row>
    <row r="32" s="1" customFormat="1" ht="15" spans="1:11">
      <c r="A32" s="57"/>
      <c r="B32" s="44" t="s">
        <v>75</v>
      </c>
      <c r="C32" s="50" t="s">
        <v>37</v>
      </c>
      <c r="D32" s="43">
        <v>4</v>
      </c>
      <c r="E32" s="44"/>
      <c r="F32" s="43" t="s">
        <v>29</v>
      </c>
      <c r="G32" s="44"/>
      <c r="H32" s="55">
        <v>30</v>
      </c>
      <c r="I32" s="83" t="s">
        <v>39</v>
      </c>
      <c r="J32" s="89">
        <f t="shared" si="1"/>
        <v>120</v>
      </c>
      <c r="K32" s="91" t="s">
        <v>74</v>
      </c>
    </row>
    <row r="33" s="1" customFormat="1" ht="15" spans="1:11">
      <c r="A33" s="57"/>
      <c r="B33" s="44" t="s">
        <v>76</v>
      </c>
      <c r="C33" s="50" t="s">
        <v>37</v>
      </c>
      <c r="D33" s="43">
        <v>8</v>
      </c>
      <c r="E33" s="44"/>
      <c r="F33" s="43" t="s">
        <v>29</v>
      </c>
      <c r="G33" s="44"/>
      <c r="H33" s="55">
        <v>50</v>
      </c>
      <c r="I33" s="83" t="s">
        <v>39</v>
      </c>
      <c r="J33" s="89">
        <f t="shared" si="1"/>
        <v>400</v>
      </c>
      <c r="K33" s="91" t="s">
        <v>77</v>
      </c>
    </row>
    <row r="34" s="1" customFormat="1" ht="15" spans="1:11">
      <c r="A34" s="38" t="s">
        <v>34</v>
      </c>
      <c r="B34" s="39"/>
      <c r="C34" s="39"/>
      <c r="D34" s="39"/>
      <c r="E34" s="39"/>
      <c r="F34" s="39"/>
      <c r="G34" s="39"/>
      <c r="H34" s="39"/>
      <c r="I34" s="80"/>
      <c r="J34" s="81">
        <f>SUM(J23:J33)</f>
        <v>146140</v>
      </c>
      <c r="K34" s="82"/>
    </row>
    <row r="35" s="1" customFormat="1" ht="15" spans="1:11">
      <c r="A35" s="24" t="s">
        <v>19</v>
      </c>
      <c r="B35" s="25"/>
      <c r="C35" s="26" t="s">
        <v>20</v>
      </c>
      <c r="D35" s="27" t="s">
        <v>21</v>
      </c>
      <c r="E35" s="28"/>
      <c r="F35" s="27" t="s">
        <v>22</v>
      </c>
      <c r="G35" s="28"/>
      <c r="H35" s="27" t="s">
        <v>23</v>
      </c>
      <c r="I35" s="28"/>
      <c r="J35" s="75" t="s">
        <v>24</v>
      </c>
      <c r="K35" s="76" t="s">
        <v>25</v>
      </c>
    </row>
    <row r="36" s="1" customFormat="1" ht="15" spans="1:11">
      <c r="A36" s="58" t="s">
        <v>78</v>
      </c>
      <c r="B36" s="44" t="s">
        <v>79</v>
      </c>
      <c r="C36" s="41" t="s">
        <v>37</v>
      </c>
      <c r="D36" s="42">
        <v>200</v>
      </c>
      <c r="E36" s="42"/>
      <c r="F36" s="42" t="s">
        <v>29</v>
      </c>
      <c r="G36" s="42"/>
      <c r="H36" s="59">
        <v>1000</v>
      </c>
      <c r="I36" s="92" t="s">
        <v>39</v>
      </c>
      <c r="J36" s="47">
        <f t="shared" ref="J36:J52" si="2">D36*H36</f>
        <v>200000</v>
      </c>
      <c r="K36" s="90" t="s">
        <v>80</v>
      </c>
    </row>
    <row r="37" s="1" customFormat="1" ht="15" spans="1:11">
      <c r="A37" s="58"/>
      <c r="B37" s="44"/>
      <c r="C37" s="41" t="s">
        <v>37</v>
      </c>
      <c r="D37" s="42">
        <f>J36</f>
        <v>200000</v>
      </c>
      <c r="E37" s="42"/>
      <c r="F37" s="42" t="s">
        <v>29</v>
      </c>
      <c r="G37" s="42"/>
      <c r="H37" s="59">
        <v>0.1</v>
      </c>
      <c r="I37" s="92" t="s">
        <v>39</v>
      </c>
      <c r="J37" s="47">
        <f t="shared" si="2"/>
        <v>20000</v>
      </c>
      <c r="K37" s="90" t="s">
        <v>81</v>
      </c>
    </row>
    <row r="38" s="1" customFormat="1" ht="15" spans="1:11">
      <c r="A38" s="58"/>
      <c r="B38" s="44" t="s">
        <v>82</v>
      </c>
      <c r="C38" s="41" t="s">
        <v>37</v>
      </c>
      <c r="D38" s="42">
        <v>6</v>
      </c>
      <c r="E38" s="42"/>
      <c r="F38" s="42" t="s">
        <v>83</v>
      </c>
      <c r="G38" s="42"/>
      <c r="H38" s="59">
        <v>1600</v>
      </c>
      <c r="I38" s="92" t="s">
        <v>39</v>
      </c>
      <c r="J38" s="47">
        <f t="shared" si="2"/>
        <v>9600</v>
      </c>
      <c r="K38" s="90" t="s">
        <v>84</v>
      </c>
    </row>
    <row r="39" s="1" customFormat="1" ht="15" spans="1:11">
      <c r="A39" s="58"/>
      <c r="B39" s="44" t="s">
        <v>85</v>
      </c>
      <c r="C39" s="41" t="s">
        <v>37</v>
      </c>
      <c r="D39" s="42">
        <v>1</v>
      </c>
      <c r="E39" s="42"/>
      <c r="F39" s="42" t="s">
        <v>83</v>
      </c>
      <c r="G39" s="42"/>
      <c r="H39" s="59">
        <v>3000</v>
      </c>
      <c r="I39" s="92" t="s">
        <v>39</v>
      </c>
      <c r="J39" s="47">
        <f t="shared" si="2"/>
        <v>3000</v>
      </c>
      <c r="K39" s="90" t="s">
        <v>68</v>
      </c>
    </row>
    <row r="40" s="1" customFormat="1" ht="15" spans="1:11">
      <c r="A40" s="58"/>
      <c r="B40" s="44" t="s">
        <v>86</v>
      </c>
      <c r="C40" s="41" t="s">
        <v>37</v>
      </c>
      <c r="D40" s="42">
        <v>4</v>
      </c>
      <c r="E40" s="42"/>
      <c r="F40" s="42" t="s">
        <v>83</v>
      </c>
      <c r="G40" s="42"/>
      <c r="H40" s="59">
        <v>500</v>
      </c>
      <c r="I40" s="92" t="s">
        <v>39</v>
      </c>
      <c r="J40" s="47">
        <f t="shared" si="2"/>
        <v>2000</v>
      </c>
      <c r="K40" s="90"/>
    </row>
    <row r="41" s="1" customFormat="1" ht="15" spans="1:11">
      <c r="A41" s="58"/>
      <c r="B41" s="44" t="s">
        <v>87</v>
      </c>
      <c r="C41" s="41" t="s">
        <v>37</v>
      </c>
      <c r="D41" s="42">
        <v>2</v>
      </c>
      <c r="E41" s="42"/>
      <c r="F41" s="42" t="s">
        <v>83</v>
      </c>
      <c r="G41" s="42"/>
      <c r="H41" s="59">
        <v>500</v>
      </c>
      <c r="I41" s="92" t="s">
        <v>39</v>
      </c>
      <c r="J41" s="47">
        <f t="shared" si="2"/>
        <v>1000</v>
      </c>
      <c r="K41" s="90"/>
    </row>
    <row r="42" s="1" customFormat="1" ht="15" spans="1:11">
      <c r="A42" s="58"/>
      <c r="B42" s="44" t="s">
        <v>88</v>
      </c>
      <c r="C42" s="41" t="s">
        <v>37</v>
      </c>
      <c r="D42" s="42">
        <v>3</v>
      </c>
      <c r="E42" s="42"/>
      <c r="F42" s="42" t="s">
        <v>83</v>
      </c>
      <c r="G42" s="42"/>
      <c r="H42" s="59">
        <v>300</v>
      </c>
      <c r="I42" s="92" t="s">
        <v>39</v>
      </c>
      <c r="J42" s="47">
        <f t="shared" si="2"/>
        <v>900</v>
      </c>
      <c r="K42" s="90"/>
    </row>
    <row r="43" s="1" customFormat="1" ht="15" spans="1:11">
      <c r="A43" s="58"/>
      <c r="B43" s="44" t="s">
        <v>89</v>
      </c>
      <c r="C43" s="41" t="s">
        <v>37</v>
      </c>
      <c r="D43" s="42">
        <v>1</v>
      </c>
      <c r="E43" s="42"/>
      <c r="F43" s="42" t="s">
        <v>83</v>
      </c>
      <c r="G43" s="42"/>
      <c r="H43" s="59">
        <v>4500</v>
      </c>
      <c r="I43" s="92" t="s">
        <v>39</v>
      </c>
      <c r="J43" s="47">
        <f t="shared" si="2"/>
        <v>4500</v>
      </c>
      <c r="K43" s="90" t="s">
        <v>90</v>
      </c>
    </row>
    <row r="44" s="1" customFormat="1" ht="15" spans="1:11">
      <c r="A44" s="58"/>
      <c r="B44" s="44" t="s">
        <v>91</v>
      </c>
      <c r="C44" s="41" t="s">
        <v>37</v>
      </c>
      <c r="D44" s="42">
        <v>1</v>
      </c>
      <c r="E44" s="42"/>
      <c r="F44" s="42" t="s">
        <v>83</v>
      </c>
      <c r="G44" s="42"/>
      <c r="H44" s="59">
        <v>4500</v>
      </c>
      <c r="I44" s="92" t="s">
        <v>39</v>
      </c>
      <c r="J44" s="47">
        <f t="shared" si="2"/>
        <v>4500</v>
      </c>
      <c r="K44" s="90" t="s">
        <v>92</v>
      </c>
    </row>
    <row r="45" s="1" customFormat="1" ht="15" spans="1:11">
      <c r="A45" s="58"/>
      <c r="B45" s="44" t="s">
        <v>93</v>
      </c>
      <c r="C45" s="41" t="s">
        <v>37</v>
      </c>
      <c r="D45" s="42">
        <v>1</v>
      </c>
      <c r="E45" s="42"/>
      <c r="F45" s="42" t="s">
        <v>83</v>
      </c>
      <c r="G45" s="42"/>
      <c r="H45" s="59">
        <v>500</v>
      </c>
      <c r="I45" s="92" t="s">
        <v>39</v>
      </c>
      <c r="J45" s="47">
        <f t="shared" si="2"/>
        <v>500</v>
      </c>
      <c r="K45" s="90"/>
    </row>
    <row r="46" s="1" customFormat="1" ht="15" spans="1:11">
      <c r="A46" s="58"/>
      <c r="B46" s="44" t="s">
        <v>94</v>
      </c>
      <c r="C46" s="41" t="s">
        <v>37</v>
      </c>
      <c r="D46" s="42">
        <v>9</v>
      </c>
      <c r="E46" s="42"/>
      <c r="F46" s="42" t="s">
        <v>83</v>
      </c>
      <c r="G46" s="42"/>
      <c r="H46" s="59">
        <v>200</v>
      </c>
      <c r="I46" s="92" t="s">
        <v>39</v>
      </c>
      <c r="J46" s="47">
        <f t="shared" si="2"/>
        <v>1800</v>
      </c>
      <c r="K46" s="90"/>
    </row>
    <row r="47" s="1" customFormat="1" ht="15" spans="1:11">
      <c r="A47" s="58"/>
      <c r="B47" s="44" t="s">
        <v>95</v>
      </c>
      <c r="C47" s="41" t="s">
        <v>37</v>
      </c>
      <c r="D47" s="42">
        <v>1</v>
      </c>
      <c r="E47" s="42"/>
      <c r="F47" s="42" t="s">
        <v>83</v>
      </c>
      <c r="G47" s="42"/>
      <c r="H47" s="59">
        <v>3000</v>
      </c>
      <c r="I47" s="92" t="s">
        <v>39</v>
      </c>
      <c r="J47" s="47">
        <f t="shared" si="2"/>
        <v>3000</v>
      </c>
      <c r="K47" s="90"/>
    </row>
    <row r="48" s="1" customFormat="1" ht="15" spans="1:11">
      <c r="A48" s="58"/>
      <c r="B48" s="44" t="s">
        <v>96</v>
      </c>
      <c r="C48" s="41" t="s">
        <v>37</v>
      </c>
      <c r="D48" s="42">
        <v>8</v>
      </c>
      <c r="E48" s="42"/>
      <c r="F48" s="42" t="s">
        <v>83</v>
      </c>
      <c r="G48" s="42"/>
      <c r="H48" s="59">
        <v>200</v>
      </c>
      <c r="I48" s="92" t="s">
        <v>39</v>
      </c>
      <c r="J48" s="47">
        <f t="shared" si="2"/>
        <v>1600</v>
      </c>
      <c r="K48" s="90"/>
    </row>
    <row r="49" s="1" customFormat="1" ht="15" spans="1:11">
      <c r="A49" s="58"/>
      <c r="B49" s="44" t="s">
        <v>97</v>
      </c>
      <c r="C49" s="41" t="s">
        <v>37</v>
      </c>
      <c r="D49" s="42">
        <v>650</v>
      </c>
      <c r="E49" s="42"/>
      <c r="F49" s="42" t="s">
        <v>83</v>
      </c>
      <c r="G49" s="42"/>
      <c r="H49" s="59">
        <v>2</v>
      </c>
      <c r="I49" s="92" t="s">
        <v>39</v>
      </c>
      <c r="J49" s="47">
        <f t="shared" si="2"/>
        <v>1300</v>
      </c>
      <c r="K49" s="90" t="s">
        <v>98</v>
      </c>
    </row>
    <row r="50" s="1" customFormat="1" ht="15" spans="1:11">
      <c r="A50" s="58"/>
      <c r="B50" s="44" t="s">
        <v>99</v>
      </c>
      <c r="C50" s="41" t="s">
        <v>37</v>
      </c>
      <c r="D50" s="42">
        <v>150</v>
      </c>
      <c r="E50" s="42"/>
      <c r="F50" s="42" t="s">
        <v>83</v>
      </c>
      <c r="G50" s="42"/>
      <c r="H50" s="59">
        <v>100</v>
      </c>
      <c r="I50" s="92" t="s">
        <v>39</v>
      </c>
      <c r="J50" s="47">
        <f t="shared" si="2"/>
        <v>15000</v>
      </c>
      <c r="K50" s="90" t="s">
        <v>100</v>
      </c>
    </row>
    <row r="51" s="1" customFormat="1" ht="15" spans="1:11">
      <c r="A51" s="58"/>
      <c r="B51" s="44" t="s">
        <v>101</v>
      </c>
      <c r="C51" s="41" t="s">
        <v>37</v>
      </c>
      <c r="D51" s="42">
        <v>2</v>
      </c>
      <c r="E51" s="42"/>
      <c r="F51" s="42" t="s">
        <v>83</v>
      </c>
      <c r="G51" s="42"/>
      <c r="H51" s="59">
        <v>500</v>
      </c>
      <c r="I51" s="92" t="s">
        <v>39</v>
      </c>
      <c r="J51" s="47">
        <f t="shared" si="2"/>
        <v>1000</v>
      </c>
      <c r="K51" s="90" t="s">
        <v>102</v>
      </c>
    </row>
    <row r="52" s="1" customFormat="1" ht="15" spans="1:11">
      <c r="A52" s="58"/>
      <c r="B52" s="44" t="s">
        <v>103</v>
      </c>
      <c r="C52" s="41" t="s">
        <v>37</v>
      </c>
      <c r="D52" s="42">
        <v>3</v>
      </c>
      <c r="E52" s="42"/>
      <c r="F52" s="42" t="s">
        <v>83</v>
      </c>
      <c r="G52" s="42"/>
      <c r="H52" s="59">
        <v>500</v>
      </c>
      <c r="I52" s="92" t="s">
        <v>39</v>
      </c>
      <c r="J52" s="47">
        <f t="shared" si="2"/>
        <v>1500</v>
      </c>
      <c r="K52" s="90" t="s">
        <v>104</v>
      </c>
    </row>
    <row r="53" s="1" customFormat="1" ht="15" spans="1:11">
      <c r="A53" s="38" t="s">
        <v>34</v>
      </c>
      <c r="B53" s="39"/>
      <c r="C53" s="39"/>
      <c r="D53" s="39"/>
      <c r="E53" s="39"/>
      <c r="F53" s="39"/>
      <c r="G53" s="39"/>
      <c r="H53" s="39"/>
      <c r="I53" s="80"/>
      <c r="J53" s="81">
        <f>SUM(J36:J52)</f>
        <v>271200</v>
      </c>
      <c r="K53" s="82"/>
    </row>
    <row r="54" s="1" customFormat="1" ht="15" spans="1:11">
      <c r="A54" s="60" t="s">
        <v>105</v>
      </c>
      <c r="B54" s="61"/>
      <c r="C54" s="61"/>
      <c r="D54" s="61"/>
      <c r="E54" s="61"/>
      <c r="F54" s="61"/>
      <c r="G54" s="61"/>
      <c r="H54" s="61"/>
      <c r="I54" s="93"/>
      <c r="J54" s="94">
        <f>J9+J12+J21+J34+J53</f>
        <v>502590</v>
      </c>
      <c r="K54" s="95"/>
    </row>
    <row r="55" s="1" customFormat="1" ht="16.95" customHeight="1" spans="1:11">
      <c r="A55" s="62" t="s">
        <v>106</v>
      </c>
      <c r="B55" s="62"/>
      <c r="C55" s="62"/>
      <c r="D55" s="62"/>
      <c r="E55" s="62"/>
      <c r="F55" s="62"/>
      <c r="G55" s="62"/>
      <c r="H55" s="62"/>
      <c r="I55" s="96">
        <v>0.06</v>
      </c>
      <c r="J55" s="97">
        <f>J54*I55</f>
        <v>30155.4</v>
      </c>
      <c r="K55" s="98"/>
    </row>
    <row r="56" s="1" customFormat="1" ht="15" spans="1:11">
      <c r="A56" s="63" t="s">
        <v>107</v>
      </c>
      <c r="B56" s="64"/>
      <c r="C56" s="64"/>
      <c r="D56" s="64"/>
      <c r="E56" s="64"/>
      <c r="F56" s="64"/>
      <c r="G56" s="64"/>
      <c r="H56" s="64"/>
      <c r="I56" s="99"/>
      <c r="J56" s="100">
        <f>(J54+J55)*6%</f>
        <v>31964.724</v>
      </c>
      <c r="K56" s="101"/>
    </row>
    <row r="57" s="1" customFormat="1" ht="17.25" spans="1:11">
      <c r="A57" s="65" t="s">
        <v>108</v>
      </c>
      <c r="B57" s="66"/>
      <c r="C57" s="66"/>
      <c r="D57" s="66"/>
      <c r="E57" s="66"/>
      <c r="F57" s="66"/>
      <c r="G57" s="66"/>
      <c r="H57" s="66"/>
      <c r="I57" s="102"/>
      <c r="J57" s="103">
        <f>SUM(J54:J56)</f>
        <v>564710.124</v>
      </c>
      <c r="K57" s="104"/>
    </row>
  </sheetData>
  <mergeCells count="12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A12:I12"/>
    <mergeCell ref="A13:B13"/>
    <mergeCell ref="D13:E13"/>
    <mergeCell ref="F13:G13"/>
    <mergeCell ref="H13:I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A53:I53"/>
    <mergeCell ref="A54:I54"/>
    <mergeCell ref="A55:H55"/>
    <mergeCell ref="A56:I56"/>
    <mergeCell ref="A57:I57"/>
    <mergeCell ref="A7:A8"/>
    <mergeCell ref="A14:A20"/>
    <mergeCell ref="A23:A30"/>
    <mergeCell ref="A31:A33"/>
    <mergeCell ref="A36:A52"/>
    <mergeCell ref="B36:B37"/>
    <mergeCell ref="K23:K25"/>
  </mergeCells>
  <dataValidations count="4">
    <dataValidation type="list" allowBlank="1" showInputMessage="1" showErrorMessage="1" sqref="C11">
      <formula1>"酒店早餐,自助午餐,围桌午餐,自助晚餐,围桌晚餐,鸡尾酒会,酒水,特色餐,其他"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:C20">
      <formula1>"工作人员,餐费,住宿,交通,通信费,导游超时费,其他,物料"</formula1>
    </dataValidation>
    <dataValidation type="list" allowBlank="1" showInputMessage="1" showErrorMessage="1" sqref="C23:C33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快手观影项目报价单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岚岚</cp:lastModifiedBy>
  <dcterms:created xsi:type="dcterms:W3CDTF">2023-05-12T11:15:00Z</dcterms:created>
  <dcterms:modified xsi:type="dcterms:W3CDTF">2024-11-21T07:06:23Z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6C51DED5F11347AE8246D35AA34EEEF2_13</vt:lpwstr>
  </property>
</Properties>
</file>