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mc:AlternateContent xmlns:mc="http://schemas.openxmlformats.org/markup-compatibility/2006">
    <mc:Choice Requires="x15">
      <x15ac:absPath xmlns:x15ac="http://schemas.microsoft.com/office/spreadsheetml/2010/11/ac" url="C:\Users\86170\Desktop\"/>
    </mc:Choice>
  </mc:AlternateContent>
  <xr:revisionPtr revIDLastSave="0" documentId="13_ncr:1_{61046415-BB1F-4800-BA07-88447AB7F660}" xr6:coauthVersionLast="47" xr6:coauthVersionMax="47" xr10:uidLastSave="{00000000-0000-0000-0000-000000000000}"/>
  <bookViews>
    <workbookView xWindow="-108" yWindow="-108" windowWidth="23256" windowHeight="12456" activeTab="1" xr2:uid="{00000000-000D-0000-FFFF-FFFF00000000}"/>
  </bookViews>
  <sheets>
    <sheet name="Summary" sheetId="20" r:id="rId1"/>
    <sheet name="Standard Conference Small " sheetId="21" r:id="rId2"/>
  </sheets>
  <definedNames>
    <definedName name="_xlnm.Print_Area" localSheetId="1">'Standard Conference Small '!#REF!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44" i="21" l="1"/>
  <c r="H43" i="21"/>
  <c r="H44" i="21" s="1"/>
  <c r="H45" i="21" s="1"/>
  <c r="H36" i="21"/>
  <c r="H35" i="21"/>
  <c r="H34" i="21"/>
  <c r="H33" i="21"/>
  <c r="H32" i="21"/>
  <c r="H31" i="21"/>
  <c r="H25" i="21"/>
  <c r="H26" i="21" s="1"/>
  <c r="H27" i="21" s="1"/>
  <c r="H18" i="21"/>
  <c r="H17" i="21"/>
  <c r="H16" i="21"/>
  <c r="H9" i="21"/>
  <c r="H10" i="21" s="1"/>
  <c r="H6" i="21"/>
  <c r="H5" i="21"/>
  <c r="H7" i="21" s="1"/>
  <c r="L34" i="20"/>
  <c r="L33" i="20"/>
  <c r="L32" i="20"/>
  <c r="H37" i="21" l="1"/>
  <c r="H38" i="21" s="1"/>
  <c r="H19" i="21"/>
  <c r="H20" i="21" s="1"/>
  <c r="H11" i="21"/>
  <c r="H1" i="21" l="1"/>
  <c r="L25" i="20" s="1"/>
  <c r="L30" i="20" s="1"/>
  <c r="L31" i="20" s="1"/>
  <c r="L35" i="20" s="1"/>
</calcChain>
</file>

<file path=xl/sharedStrings.xml><?xml version="1.0" encoding="utf-8"?>
<sst xmlns="http://schemas.openxmlformats.org/spreadsheetml/2006/main" count="200" uniqueCount="158">
  <si>
    <t>Company Information and Offer Summary(English Only)</t>
  </si>
  <si>
    <t xml:space="preserve">Project Name: </t>
  </si>
  <si>
    <t>BMW体验中心11.23-24研讨会</t>
  </si>
  <si>
    <t>Quotation Date:</t>
  </si>
  <si>
    <t>2022.10.31</t>
  </si>
  <si>
    <t>Quotation Version Nr.:</t>
  </si>
  <si>
    <t>1st</t>
  </si>
  <si>
    <t xml:space="preserve">Supplier Company Information  </t>
  </si>
  <si>
    <t>Company Name</t>
  </si>
  <si>
    <t>康辉集团北京国际会议展览有限公司</t>
  </si>
  <si>
    <t>Contact Person</t>
  </si>
  <si>
    <t>Name</t>
  </si>
  <si>
    <t>可</t>
  </si>
  <si>
    <t>Surname</t>
  </si>
  <si>
    <t>马</t>
  </si>
  <si>
    <t>Position</t>
  </si>
  <si>
    <t>总监</t>
  </si>
  <si>
    <t>Phone</t>
  </si>
  <si>
    <t>Fax</t>
  </si>
  <si>
    <t>无</t>
  </si>
  <si>
    <t>E-mail</t>
  </si>
  <si>
    <t>make@cct.cn</t>
  </si>
  <si>
    <t>Offer Summary</t>
  </si>
  <si>
    <t>BMW体验中心11.21-24研讨会</t>
  </si>
  <si>
    <t>Shanghai</t>
  </si>
  <si>
    <t>Net Price  (subtotal)净值</t>
  </si>
  <si>
    <t>A</t>
  </si>
  <si>
    <t>Culture Construction Fee文化事业建设费, if any</t>
  </si>
  <si>
    <t>B</t>
  </si>
  <si>
    <t>UMCT/ES/LES城建税/教育费附加/本地教育费附加</t>
  </si>
  <si>
    <t>C</t>
  </si>
  <si>
    <t>River Management Fee河道管理费, if any</t>
  </si>
  <si>
    <t>D</t>
  </si>
  <si>
    <t>Others, if any, please specify其他，如有，请列明</t>
  </si>
  <si>
    <t>E</t>
  </si>
  <si>
    <t>Net Price (incl. all surcharges)含杂费的净值</t>
  </si>
  <si>
    <t>F=sum(A:E)</t>
  </si>
  <si>
    <t>VAT (0%/2%/3%/4%/6%/11%/13%/17%)增值税</t>
  </si>
  <si>
    <t>NSC PARTS(net)</t>
  </si>
  <si>
    <t>BBA PARTS(net)</t>
  </si>
  <si>
    <t>Business Tax (3%/5%)营业税</t>
  </si>
  <si>
    <t>NA</t>
  </si>
  <si>
    <t>Total Price (&gt;=Invoice Amount)含税总金额</t>
  </si>
  <si>
    <r>
      <rPr>
        <b/>
        <u/>
        <sz val="12"/>
        <color indexed="10"/>
        <rFont val="BMWTypeRegular"/>
        <family val="1"/>
      </rPr>
      <t>Instruction</t>
    </r>
    <r>
      <rPr>
        <b/>
        <sz val="12"/>
        <color rgb="FFFF0000"/>
        <rFont val="BMWTypeRegular"/>
        <family val="1"/>
      </rPr>
      <t>:</t>
    </r>
  </si>
  <si>
    <t xml:space="preserve">* Please note this quotation must include all items stating in relevant proposal.              </t>
  </si>
  <si>
    <t xml:space="preserve">* Please include your company letterhead in all quotation sheets.                                       </t>
  </si>
  <si>
    <t>* Please check and make sure all calculation formulas are correct.</t>
  </si>
  <si>
    <t xml:space="preserve">* Only PDF quote is valid. </t>
  </si>
  <si>
    <t>* Final quote must be provided with signature and company chop.</t>
  </si>
  <si>
    <t>Applicant:______________________</t>
  </si>
  <si>
    <t>Approval:</t>
  </si>
  <si>
    <t>____________________________________________________________</t>
  </si>
  <si>
    <t>特别提醒</t>
  </si>
  <si>
    <t>此表格计算逻辑是从总值倒推出净值，请严格按逻辑填写，确保含税总金额等于增值税/营业税加含杂费的净值。</t>
  </si>
  <si>
    <t>如有四舍五入的差异，请将差异挤到净值里。</t>
  </si>
  <si>
    <t>此外，您不得填写固定的含杂费的净值，增值税和营业税额。我们在这些单元格里设定了公式，请选择相应税率，这些数字将自动计算。</t>
  </si>
  <si>
    <t xml:space="preserve">文化事业建设费只适用于提供广告服务的企业,凡不包括广告设计企业, 应缴费额=计费销售额×3%
</t>
  </si>
  <si>
    <t>计费销售额为纳税人提供广告服务取得的全部含税价款和价外费用，减除支付给其他广告公司或广告发布者的含税广告发布费后的余额。</t>
  </si>
  <si>
    <t>城建税/教育费附加/本地教育费附加全国统一税率是应纳增值税/消费税/营业税之和的12%.</t>
  </si>
  <si>
    <t>因此,此三费总合不得超过表格里应纳增值税/营业税额的12%.</t>
  </si>
  <si>
    <t>如有任何特殊税种未列示在上述表格里,请具体表明税目和计算公式.</t>
  </si>
  <si>
    <t>Special Reminder</t>
  </si>
  <si>
    <t>This form's logic is calculated from Total Price to Net Price.  Please follow this logic strictly to ensure that the total price equals to the VAT/BT plus net price including all surcharges.  If there is any rounding difference, please put the difference into Net Price.</t>
  </si>
  <si>
    <t>Besides, you cannot enter the fixed figure in Net Price (incl. all surchares), VAT, BT, because we set up the formula there.  Please select the tax rate and the figures will be calculated automatically.</t>
  </si>
  <si>
    <t>Culture Construction Fee only applies to the advertisement industry, excluding advertisement design companies.</t>
  </si>
  <si>
    <t>Culture Construction Fee = Billed sales amount x 3%</t>
  </si>
  <si>
    <t>Billed sales amount is the balance of all prices including tax and ex-price charges obtained by a taxpayer from the provision of advertising services minus advertising release fees, including tax paid to other advertising companies or advertising releasers.</t>
  </si>
  <si>
    <t>Thetotal  tax rate for UMCT/ES/LES is 12% on VAT/BT/CT payable nationwide.</t>
  </si>
  <si>
    <t>There4fore, please ensure that your UMCT/ES/LES total amount is less than 12% of the VAT/BT payable in this form.</t>
  </si>
  <si>
    <t>if there is any special tax not included in this form, please specify the type and calculation method.</t>
  </si>
  <si>
    <t>Total</t>
  </si>
  <si>
    <t>No.</t>
  </si>
  <si>
    <t>Item</t>
  </si>
  <si>
    <t>Unit</t>
  </si>
  <si>
    <t xml:space="preserve">Number of time </t>
  </si>
  <si>
    <t>Quantity/Time</t>
  </si>
  <si>
    <t>Days</t>
  </si>
  <si>
    <t>Unit price</t>
  </si>
  <si>
    <t>Sum</t>
  </si>
  <si>
    <t>Detailed Work load/ Comments / Deliverables</t>
  </si>
  <si>
    <t xml:space="preserve">Agency Fees </t>
  </si>
  <si>
    <t>Agency Fees (Preparation)</t>
  </si>
  <si>
    <t>I A 1</t>
  </si>
  <si>
    <t>Account Director</t>
  </si>
  <si>
    <t>pax/day</t>
  </si>
  <si>
    <t>I A 2</t>
  </si>
  <si>
    <t>DTP / 2 D / 3 D Designer</t>
  </si>
  <si>
    <t>I A</t>
  </si>
  <si>
    <t>Sub-Total Agency Fees (Preparation)</t>
  </si>
  <si>
    <t>Agency Fees (On site)</t>
  </si>
  <si>
    <t>I B 1</t>
  </si>
  <si>
    <t>Account Manager</t>
  </si>
  <si>
    <t>会议当天现场支持人员</t>
  </si>
  <si>
    <t>I B</t>
  </si>
  <si>
    <t>Sub-Total Agency Fees (On site)</t>
  </si>
  <si>
    <t>I</t>
  </si>
  <si>
    <t>Total Agency Fees</t>
  </si>
  <si>
    <t>Travel &amp;  Accomodation</t>
  </si>
  <si>
    <t>Details / Comments</t>
  </si>
  <si>
    <t>Site Check&amp;Onsite Event:</t>
  </si>
  <si>
    <t>Transportation, hotel and air ticket, all related expense, provide list of participants</t>
  </si>
  <si>
    <t>II A1</t>
  </si>
  <si>
    <t>Crew flights</t>
  </si>
  <si>
    <t>Round trip</t>
  </si>
  <si>
    <t>经销商往返机票</t>
  </si>
  <si>
    <t>II A2</t>
  </si>
  <si>
    <t>Traffic</t>
  </si>
  <si>
    <t>unit</t>
  </si>
  <si>
    <t>经销商市内交通</t>
  </si>
  <si>
    <t>II A3</t>
  </si>
  <si>
    <t>Agency Staff working on site traffic</t>
  </si>
  <si>
    <t>现场支持人员交通费用</t>
  </si>
  <si>
    <t>II A</t>
  </si>
  <si>
    <t>Sub-Total Onsite Event</t>
  </si>
  <si>
    <t>II</t>
  </si>
  <si>
    <t>Total Travel &amp; Accomodation</t>
  </si>
  <si>
    <t>Logistics &amp; Operations</t>
  </si>
  <si>
    <t xml:space="preserve">Details / Comments </t>
  </si>
  <si>
    <t>Materials</t>
  </si>
  <si>
    <t>III A 1</t>
  </si>
  <si>
    <t>Souvenir</t>
  </si>
  <si>
    <t>伴手礼：印刷照片+相框，含照片打印设备</t>
  </si>
  <si>
    <t>III A</t>
  </si>
  <si>
    <t>Sub-Total Materials</t>
  </si>
  <si>
    <t>III</t>
  </si>
  <si>
    <t>Total Logistics &amp; Operation</t>
  </si>
  <si>
    <t>Hospitality</t>
  </si>
  <si>
    <t>IV A 1</t>
  </si>
  <si>
    <t>Venue rental event date(s)</t>
  </si>
  <si>
    <t>pax</t>
  </si>
  <si>
    <t>IV A 2</t>
  </si>
  <si>
    <t>Accomodation</t>
  </si>
  <si>
    <t>IV A 3</t>
  </si>
  <si>
    <t>IV A 4</t>
  </si>
  <si>
    <t>Lunch</t>
  </si>
  <si>
    <t>BMW驾驶中心午餐</t>
  </si>
  <si>
    <t>IV A 5</t>
  </si>
  <si>
    <t>Tea break</t>
  </si>
  <si>
    <t>BMW驾驶中心上下午茶歇</t>
  </si>
  <si>
    <t>IV A 6</t>
  </si>
  <si>
    <t>Group Dinner</t>
  </si>
  <si>
    <t>IV A</t>
  </si>
  <si>
    <t xml:space="preserve">Subtotal </t>
  </si>
  <si>
    <t>IV</t>
  </si>
  <si>
    <t>Total Hospitality</t>
  </si>
  <si>
    <t>Photo &amp; Video</t>
  </si>
  <si>
    <t>Photo &amp;Video crew</t>
  </si>
  <si>
    <t>V  1</t>
  </si>
  <si>
    <t>Photo crew</t>
  </si>
  <si>
    <t>day/person</t>
  </si>
  <si>
    <t>V A</t>
  </si>
  <si>
    <t>V</t>
  </si>
  <si>
    <t>Total Photo &amp; Video</t>
  </si>
  <si>
    <t>BMW驾驶中心场租（税后）11.23</t>
    <phoneticPr fontId="26" type="noConversion"/>
  </si>
  <si>
    <t>上海凯宾斯基酒店，大床含早</t>
    <phoneticPr fontId="26" type="noConversion"/>
  </si>
  <si>
    <t>社会餐厅晚餐，11.23</t>
    <phoneticPr fontId="26" type="noConversion"/>
  </si>
  <si>
    <t>23座考斯特，酒店-BMW驾驶中心接送、送机费用，11.23-11.24</t>
    <phoneticPr fontId="26" type="noConversion"/>
  </si>
  <si>
    <r>
      <rPr>
        <sz val="14"/>
        <color theme="1"/>
        <rFont val="宋体"/>
        <family val="3"/>
        <charset val="134"/>
      </rPr>
      <t>摄影一天，</t>
    </r>
    <r>
      <rPr>
        <sz val="14"/>
        <color theme="1"/>
        <rFont val="MINI Serif"/>
        <family val="1"/>
      </rPr>
      <t>8</t>
    </r>
    <r>
      <rPr>
        <sz val="14"/>
        <color theme="1"/>
        <rFont val="宋体"/>
        <family val="3"/>
        <charset val="134"/>
      </rPr>
      <t>小时工作制</t>
    </r>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</si>
</sst>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 #,##0.00_ ;_ * \-#,##0.00_ ;_ * &quot;-&quot;??_ ;_ @_ "/>
    <numFmt numFmtId="176" formatCode="#,##0.000;[Red]\-#,##0.000"/>
    <numFmt numFmtId="177" formatCode="[$¥-804]#,##0.00"/>
    <numFmt numFmtId="178" formatCode="_(* #,##0.00_);_(* \(#,##0.00\);_(* &quot;-&quot;??_);_(@_)"/>
    <numFmt numFmtId="179" formatCode="[$¥-411]#,##0.00;\-[$¥-411]#,##0.00"/>
    <numFmt numFmtId="180" formatCode="_-[$¥-411]* #,##0_-;\-[$¥-411]* #,##0_-;_-[$¥-411]* &quot;-&quot;_-;_-@_-"/>
    <numFmt numFmtId="181" formatCode="[$¥-804]#,##0"/>
    <numFmt numFmtId="182" formatCode="_ [$¥-804]* #,##0.00_ ;_ [$¥-804]* \-#,##0.00_ ;_ [$¥-804]* &quot;-&quot;??_ ;_ @_ "/>
    <numFmt numFmtId="183" formatCode="[$¥-411]#,##0.00"/>
    <numFmt numFmtId="184" formatCode="[$¥-411]#,##0"/>
    <numFmt numFmtId="185" formatCode="_(* #,##0_);_(* \(#,##0\);_(* &quot;-&quot;??_);_(@_)"/>
    <numFmt numFmtId="186" formatCode="0_);[Red]\(0\)"/>
    <numFmt numFmtId="187" formatCode="[$￥-804]#,##0.00;[Red][$￥-804]\-#,##0.00"/>
  </numFmts>
  <fonts count="28">
    <font>
      <sz val="11"/>
      <color theme="1"/>
      <name val="宋体"/>
      <charset val="134"/>
      <scheme val="minor"/>
    </font>
    <font>
      <sz val="14"/>
      <name val="MINI Serif"/>
      <family val="1"/>
    </font>
    <font>
      <b/>
      <sz val="14"/>
      <name val="MINI Serif"/>
      <family val="1"/>
    </font>
    <font>
      <b/>
      <sz val="14"/>
      <color theme="1"/>
      <name val="MINI Serif"/>
      <family val="1"/>
    </font>
    <font>
      <sz val="14"/>
      <color theme="1"/>
      <name val="MINI Serif"/>
      <family val="1"/>
    </font>
    <font>
      <sz val="14"/>
      <name val="宋体"/>
      <family val="3"/>
      <charset val="134"/>
    </font>
    <font>
      <i/>
      <sz val="12"/>
      <name val="BMWTypeRegular"/>
      <family val="1"/>
    </font>
    <font>
      <sz val="12"/>
      <name val="BMWTypeRegular"/>
      <family val="1"/>
    </font>
    <font>
      <b/>
      <sz val="12"/>
      <name val="BMWTypeRegular"/>
      <family val="1"/>
    </font>
    <font>
      <sz val="10"/>
      <name val="宋体"/>
      <family val="3"/>
      <charset val="134"/>
    </font>
    <font>
      <sz val="10"/>
      <name val="BMWTypeRegular"/>
      <family val="1"/>
    </font>
    <font>
      <b/>
      <sz val="12"/>
      <color indexed="10"/>
      <name val="BMWTypeRegular"/>
      <family val="1"/>
    </font>
    <font>
      <b/>
      <i/>
      <sz val="12"/>
      <color indexed="10"/>
      <name val="BMWTypeRegular"/>
      <family val="1"/>
    </font>
    <font>
      <sz val="12"/>
      <color indexed="10"/>
      <name val="BMWTypeRegular"/>
      <family val="1"/>
    </font>
    <font>
      <sz val="12"/>
      <name val="宋体"/>
      <family val="3"/>
      <charset val="134"/>
    </font>
    <font>
      <u/>
      <sz val="10"/>
      <color indexed="12"/>
      <name val="Verdana"/>
      <family val="2"/>
    </font>
    <font>
      <sz val="12"/>
      <color theme="1"/>
      <name val="BMWTypeRegular"/>
      <family val="1"/>
    </font>
    <font>
      <sz val="10"/>
      <name val="Arial"/>
      <family val="2"/>
    </font>
    <font>
      <sz val="10"/>
      <name val="Verdana"/>
      <family val="2"/>
    </font>
    <font>
      <sz val="12"/>
      <name val="Times New Roman"/>
      <family val="1"/>
    </font>
    <font>
      <sz val="12"/>
      <name val="Tahoma"/>
      <family val="2"/>
    </font>
    <font>
      <sz val="11"/>
      <color indexed="8"/>
      <name val="宋体"/>
      <family val="3"/>
      <charset val="134"/>
    </font>
    <font>
      <sz val="14"/>
      <color theme="1"/>
      <name val="宋体"/>
      <family val="3"/>
      <charset val="134"/>
    </font>
    <font>
      <b/>
      <u/>
      <sz val="12"/>
      <color indexed="10"/>
      <name val="BMWTypeRegular"/>
      <family val="1"/>
    </font>
    <font>
      <b/>
      <sz val="12"/>
      <color rgb="FFFF0000"/>
      <name val="BMWTypeRegular"/>
      <family val="1"/>
    </font>
    <font>
      <sz val="11"/>
      <color theme="1"/>
      <name val="宋体"/>
      <family val="3"/>
      <charset val="134"/>
      <scheme val="minor"/>
    </font>
    <font>
      <sz val="9"/>
      <name val="宋体"/>
      <family val="3"/>
      <charset val="134"/>
      <scheme val="minor"/>
    </font>
    <font>
      <sz val="14"/>
      <color theme="1"/>
      <name val="MINI Serif"/>
      <family val="3"/>
      <charset val="134"/>
    </font>
  </fonts>
  <fills count="12">
    <fill>
      <patternFill patternType="none"/>
    </fill>
    <fill>
      <patternFill patternType="gray125"/>
    </fill>
    <fill>
      <patternFill patternType="solid">
        <fgColor theme="4" tint="0.59999389629810485"/>
        <bgColor indexed="64"/>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indexed="13"/>
        <bgColor indexed="64"/>
      </patternFill>
    </fill>
    <fill>
      <patternFill patternType="solid">
        <fgColor rgb="FFFF0000"/>
        <bgColor indexed="64"/>
      </patternFill>
    </fill>
    <fill>
      <patternFill patternType="solid">
        <fgColor rgb="FF92D050"/>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hair">
        <color auto="1"/>
      </left>
      <right style="medium">
        <color auto="1"/>
      </right>
      <top/>
      <bottom style="medium">
        <color auto="1"/>
      </bottom>
      <diagonal/>
    </border>
    <border>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s>
  <cellStyleXfs count="43">
    <xf numFmtId="0" fontId="0" fillId="0" borderId="0"/>
    <xf numFmtId="181" fontId="17" fillId="0" borderId="0"/>
    <xf numFmtId="177" fontId="18" fillId="0" borderId="0"/>
    <xf numFmtId="178" fontId="25" fillId="0" borderId="0" applyFont="0" applyFill="0" applyBorder="0" applyAlignment="0" applyProtection="0"/>
    <xf numFmtId="0" fontId="15" fillId="0" borderId="0" applyNumberFormat="0" applyFill="0" applyBorder="0" applyAlignment="0" applyProtection="0">
      <alignment vertical="top"/>
      <protection locked="0"/>
    </xf>
    <xf numFmtId="9" fontId="25" fillId="0" borderId="0" applyFont="0" applyFill="0" applyBorder="0" applyAlignment="0" applyProtection="0">
      <alignment vertical="center"/>
    </xf>
    <xf numFmtId="180" fontId="25" fillId="0" borderId="0"/>
    <xf numFmtId="179" fontId="18" fillId="0" borderId="0">
      <alignment vertical="center"/>
    </xf>
    <xf numFmtId="177" fontId="25" fillId="0" borderId="0"/>
    <xf numFmtId="0" fontId="14" fillId="0" borderId="0"/>
    <xf numFmtId="179" fontId="18" fillId="0" borderId="0"/>
    <xf numFmtId="181" fontId="18" fillId="0" borderId="0"/>
    <xf numFmtId="183" fontId="19" fillId="0" borderId="0"/>
    <xf numFmtId="177" fontId="18" fillId="0" borderId="0"/>
    <xf numFmtId="184" fontId="18" fillId="0" borderId="0"/>
    <xf numFmtId="181" fontId="19" fillId="0" borderId="0">
      <alignment vertical="center"/>
    </xf>
    <xf numFmtId="0" fontId="20" fillId="0" borderId="0">
      <alignment vertical="center"/>
    </xf>
    <xf numFmtId="181" fontId="25" fillId="0" borderId="0"/>
    <xf numFmtId="184" fontId="18" fillId="0" borderId="0"/>
    <xf numFmtId="183" fontId="18" fillId="0" borderId="0"/>
    <xf numFmtId="181" fontId="18" fillId="0" borderId="0"/>
    <xf numFmtId="181" fontId="18" fillId="0" borderId="0"/>
    <xf numFmtId="181" fontId="18" fillId="0" borderId="0">
      <alignment vertical="center"/>
    </xf>
    <xf numFmtId="0" fontId="18" fillId="0" borderId="0"/>
    <xf numFmtId="181" fontId="25" fillId="0" borderId="0"/>
    <xf numFmtId="0" fontId="14" fillId="0" borderId="0">
      <alignment vertical="center"/>
    </xf>
    <xf numFmtId="179" fontId="25" fillId="0" borderId="0"/>
    <xf numFmtId="179" fontId="25" fillId="0" borderId="0"/>
    <xf numFmtId="179" fontId="25" fillId="0" borderId="0"/>
    <xf numFmtId="0" fontId="21" fillId="0" borderId="0">
      <alignment vertical="center"/>
    </xf>
    <xf numFmtId="0" fontId="25" fillId="0" borderId="0"/>
    <xf numFmtId="0" fontId="25" fillId="0" borderId="0"/>
    <xf numFmtId="0" fontId="21" fillId="0" borderId="0">
      <alignment vertical="center"/>
    </xf>
    <xf numFmtId="181" fontId="25" fillId="0" borderId="0"/>
    <xf numFmtId="177" fontId="25" fillId="0" borderId="0"/>
    <xf numFmtId="0" fontId="14" fillId="0" borderId="0">
      <alignment vertical="center"/>
    </xf>
    <xf numFmtId="43" fontId="21" fillId="0" borderId="0" applyFont="0" applyFill="0" applyBorder="0" applyAlignment="0" applyProtection="0">
      <alignment vertical="center"/>
    </xf>
    <xf numFmtId="182" fontId="19" fillId="0" borderId="0"/>
    <xf numFmtId="179" fontId="19" fillId="0" borderId="0"/>
    <xf numFmtId="177" fontId="19" fillId="0" borderId="0"/>
    <xf numFmtId="181" fontId="19" fillId="0" borderId="0"/>
    <xf numFmtId="184" fontId="19" fillId="0" borderId="0">
      <alignment vertical="center"/>
    </xf>
    <xf numFmtId="184" fontId="19" fillId="0" borderId="0"/>
  </cellStyleXfs>
  <cellXfs count="165">
    <xf numFmtId="0" fontId="0" fillId="0" borderId="0" xfId="0"/>
    <xf numFmtId="49" fontId="1" fillId="0" borderId="0" xfId="17" applyNumberFormat="1" applyFont="1" applyAlignment="1">
      <alignment horizontal="left" vertical="center"/>
    </xf>
    <xf numFmtId="181" fontId="1" fillId="0" borderId="0" xfId="17" applyFont="1" applyAlignment="1">
      <alignment horizontal="left" vertical="center"/>
    </xf>
    <xf numFmtId="185" fontId="1" fillId="0" borderId="0" xfId="3" applyNumberFormat="1" applyFont="1" applyAlignment="1">
      <alignment horizontal="left" vertical="center"/>
    </xf>
    <xf numFmtId="177" fontId="1" fillId="0" borderId="0" xfId="17" applyNumberFormat="1" applyFont="1" applyAlignment="1">
      <alignment horizontal="left" vertical="center"/>
    </xf>
    <xf numFmtId="49" fontId="2" fillId="2" borderId="1" xfId="0" applyNumberFormat="1" applyFont="1" applyFill="1" applyBorder="1" applyAlignment="1">
      <alignment horizontal="left" vertical="center"/>
    </xf>
    <xf numFmtId="0" fontId="2" fillId="2" borderId="1" xfId="0" applyFont="1" applyFill="1" applyBorder="1" applyAlignment="1">
      <alignment horizontal="left" vertical="center"/>
    </xf>
    <xf numFmtId="185" fontId="2" fillId="2" borderId="1" xfId="3" applyNumberFormat="1" applyFont="1" applyFill="1" applyBorder="1" applyAlignment="1">
      <alignment horizontal="left" vertical="center"/>
    </xf>
    <xf numFmtId="181" fontId="2" fillId="2" borderId="1" xfId="0" applyNumberFormat="1" applyFont="1" applyFill="1" applyBorder="1" applyAlignment="1">
      <alignment horizontal="left" vertical="center"/>
    </xf>
    <xf numFmtId="177" fontId="2" fillId="2" borderId="1" xfId="0" applyNumberFormat="1" applyFont="1" applyFill="1" applyBorder="1" applyAlignment="1">
      <alignment horizontal="left" vertical="center"/>
    </xf>
    <xf numFmtId="177" fontId="2" fillId="3" borderId="1" xfId="2" applyFont="1" applyFill="1" applyBorder="1" applyAlignment="1">
      <alignment horizontal="left" vertical="center"/>
    </xf>
    <xf numFmtId="185" fontId="2" fillId="3" borderId="1" xfId="3" applyNumberFormat="1" applyFont="1" applyFill="1" applyBorder="1" applyAlignment="1">
      <alignment horizontal="left" vertical="center"/>
    </xf>
    <xf numFmtId="185" fontId="2" fillId="3" borderId="1" xfId="3" applyNumberFormat="1" applyFont="1" applyFill="1" applyBorder="1" applyAlignment="1">
      <alignment horizontal="left" vertical="center" wrapText="1"/>
    </xf>
    <xf numFmtId="177" fontId="2" fillId="3" borderId="1" xfId="2" applyFont="1" applyFill="1" applyBorder="1" applyAlignment="1">
      <alignment horizontal="left" vertical="center" wrapText="1"/>
    </xf>
    <xf numFmtId="49" fontId="2" fillId="4" borderId="1" xfId="0" applyNumberFormat="1" applyFont="1" applyFill="1" applyBorder="1" applyAlignment="1">
      <alignment horizontal="left" vertical="center"/>
    </xf>
    <xf numFmtId="0" fontId="2" fillId="4" borderId="1" xfId="0" applyFont="1" applyFill="1" applyBorder="1" applyAlignment="1">
      <alignment horizontal="left" vertical="center"/>
    </xf>
    <xf numFmtId="185" fontId="2" fillId="4" borderId="1" xfId="3" applyNumberFormat="1" applyFont="1" applyFill="1" applyBorder="1" applyAlignment="1">
      <alignment horizontal="left" vertical="center"/>
    </xf>
    <xf numFmtId="181" fontId="2" fillId="4" borderId="1" xfId="0" applyNumberFormat="1" applyFont="1" applyFill="1" applyBorder="1" applyAlignment="1">
      <alignment horizontal="left" vertical="center"/>
    </xf>
    <xf numFmtId="177" fontId="2" fillId="4" borderId="1" xfId="0" applyNumberFormat="1" applyFont="1" applyFill="1" applyBorder="1" applyAlignment="1">
      <alignment horizontal="left" vertical="center"/>
    </xf>
    <xf numFmtId="49" fontId="2" fillId="5" borderId="2" xfId="34" applyNumberFormat="1" applyFont="1" applyFill="1" applyBorder="1" applyAlignment="1">
      <alignment horizontal="left" vertical="center"/>
    </xf>
    <xf numFmtId="177" fontId="2" fillId="5" borderId="1" xfId="39" applyFont="1" applyFill="1" applyBorder="1" applyAlignment="1">
      <alignment horizontal="left" vertical="center"/>
    </xf>
    <xf numFmtId="185" fontId="2" fillId="5" borderId="1" xfId="3" applyNumberFormat="1" applyFont="1" applyFill="1" applyBorder="1" applyAlignment="1">
      <alignment horizontal="left" vertical="center"/>
    </xf>
    <xf numFmtId="185" fontId="2" fillId="5" borderId="1" xfId="3" applyNumberFormat="1" applyFont="1" applyFill="1" applyBorder="1" applyAlignment="1">
      <alignment horizontal="left" vertical="center" wrapText="1"/>
    </xf>
    <xf numFmtId="177" fontId="2" fillId="5" borderId="1" xfId="13" applyFont="1" applyFill="1" applyBorder="1" applyAlignment="1">
      <alignment horizontal="left" vertical="center" wrapText="1"/>
    </xf>
    <xf numFmtId="0" fontId="1" fillId="0" borderId="1" xfId="11" applyNumberFormat="1" applyFont="1" applyBorder="1" applyAlignment="1">
      <alignment horizontal="left" vertical="center"/>
    </xf>
    <xf numFmtId="181" fontId="1" fillId="0" borderId="1" xfId="24" applyFont="1" applyBorder="1" applyAlignment="1">
      <alignment horizontal="left" vertical="center" wrapText="1"/>
    </xf>
    <xf numFmtId="185" fontId="1" fillId="0" borderId="1" xfId="3" applyNumberFormat="1" applyFont="1" applyFill="1" applyBorder="1" applyAlignment="1">
      <alignment horizontal="left" vertical="center" wrapText="1"/>
    </xf>
    <xf numFmtId="185" fontId="1" fillId="0" borderId="1" xfId="3" applyNumberFormat="1" applyFont="1" applyFill="1" applyBorder="1" applyAlignment="1">
      <alignment horizontal="right" vertical="center" wrapText="1"/>
    </xf>
    <xf numFmtId="181" fontId="1" fillId="6" borderId="1" xfId="24" applyFont="1" applyFill="1" applyBorder="1" applyAlignment="1">
      <alignment vertical="center"/>
    </xf>
    <xf numFmtId="181" fontId="1" fillId="6" borderId="1" xfId="17" applyFont="1" applyFill="1" applyBorder="1" applyAlignment="1">
      <alignment horizontal="left" vertical="center"/>
    </xf>
    <xf numFmtId="181" fontId="2" fillId="3" borderId="3" xfId="11" applyFont="1" applyFill="1" applyBorder="1" applyAlignment="1">
      <alignment horizontal="left" vertical="center"/>
    </xf>
    <xf numFmtId="181" fontId="2" fillId="3" borderId="4" xfId="11" applyFont="1" applyFill="1" applyBorder="1" applyAlignment="1">
      <alignment horizontal="left" vertical="center"/>
    </xf>
    <xf numFmtId="185" fontId="2" fillId="3" borderId="4" xfId="3" applyNumberFormat="1" applyFont="1" applyFill="1" applyBorder="1" applyAlignment="1">
      <alignment horizontal="left" vertical="center"/>
    </xf>
    <xf numFmtId="185" fontId="2" fillId="3" borderId="4" xfId="3" applyNumberFormat="1" applyFont="1" applyFill="1" applyBorder="1" applyAlignment="1">
      <alignment horizontal="left" vertical="center" wrapText="1"/>
    </xf>
    <xf numFmtId="177" fontId="2" fillId="3" borderId="4" xfId="11" applyNumberFormat="1" applyFont="1" applyFill="1" applyBorder="1" applyAlignment="1">
      <alignment vertical="center" wrapText="1"/>
    </xf>
    <xf numFmtId="177" fontId="2" fillId="3" borderId="4" xfId="11" applyNumberFormat="1" applyFont="1" applyFill="1" applyBorder="1" applyAlignment="1">
      <alignment horizontal="left" vertical="center" wrapText="1"/>
    </xf>
    <xf numFmtId="177" fontId="2" fillId="5" borderId="1" xfId="39" applyFont="1" applyFill="1" applyBorder="1" applyAlignment="1">
      <alignment vertical="center"/>
    </xf>
    <xf numFmtId="0" fontId="1" fillId="0" borderId="1" xfId="1" applyNumberFormat="1" applyFont="1" applyBorder="1" applyAlignment="1">
      <alignment horizontal="left" vertical="center"/>
    </xf>
    <xf numFmtId="177" fontId="1" fillId="6" borderId="1" xfId="1" applyNumberFormat="1" applyFont="1" applyFill="1" applyBorder="1" applyAlignment="1">
      <alignment horizontal="left" vertical="center" wrapText="1"/>
    </xf>
    <xf numFmtId="181" fontId="2" fillId="4" borderId="1" xfId="0" applyNumberFormat="1" applyFont="1" applyFill="1" applyBorder="1" applyAlignment="1">
      <alignment vertical="center"/>
    </xf>
    <xf numFmtId="181" fontId="1" fillId="0" borderId="0" xfId="17" applyFont="1" applyAlignment="1">
      <alignment vertical="center"/>
    </xf>
    <xf numFmtId="177" fontId="2" fillId="3" borderId="1" xfId="2" applyFont="1" applyFill="1" applyBorder="1" applyAlignment="1">
      <alignment vertical="center" wrapText="1"/>
    </xf>
    <xf numFmtId="181" fontId="1" fillId="0" borderId="1" xfId="24" applyFont="1" applyBorder="1" applyAlignment="1">
      <alignment vertical="center"/>
    </xf>
    <xf numFmtId="177" fontId="1" fillId="0" borderId="1" xfId="1" applyNumberFormat="1" applyFont="1" applyBorder="1" applyAlignment="1">
      <alignment horizontal="left" vertical="center" wrapText="1"/>
    </xf>
    <xf numFmtId="185" fontId="1" fillId="6" borderId="1" xfId="3" applyNumberFormat="1" applyFont="1" applyFill="1" applyBorder="1" applyAlignment="1">
      <alignment horizontal="left" vertical="center" wrapText="1"/>
    </xf>
    <xf numFmtId="181" fontId="2" fillId="3" borderId="1" xfId="11" applyFont="1" applyFill="1" applyBorder="1" applyAlignment="1">
      <alignment horizontal="left" vertical="center"/>
    </xf>
    <xf numFmtId="177" fontId="2" fillId="3" borderId="1" xfId="11" applyNumberFormat="1" applyFont="1" applyFill="1" applyBorder="1" applyAlignment="1">
      <alignment vertical="center" wrapText="1"/>
    </xf>
    <xf numFmtId="177" fontId="2" fillId="3" borderId="1" xfId="11" applyNumberFormat="1" applyFont="1" applyFill="1" applyBorder="1" applyAlignment="1">
      <alignment horizontal="left" vertical="center" wrapText="1"/>
    </xf>
    <xf numFmtId="49" fontId="3" fillId="4" borderId="5" xfId="0" applyNumberFormat="1" applyFont="1" applyFill="1" applyBorder="1" applyAlignment="1">
      <alignment horizontal="left" vertical="center"/>
    </xf>
    <xf numFmtId="0" fontId="3" fillId="4" borderId="5" xfId="0" applyFont="1" applyFill="1" applyBorder="1" applyAlignment="1">
      <alignment horizontal="left" vertical="center"/>
    </xf>
    <xf numFmtId="185" fontId="3" fillId="4" borderId="5" xfId="3" applyNumberFormat="1" applyFont="1" applyFill="1" applyBorder="1" applyAlignment="1">
      <alignment horizontal="left" vertical="center"/>
    </xf>
    <xf numFmtId="181" fontId="3" fillId="4" borderId="5" xfId="0" applyNumberFormat="1" applyFont="1" applyFill="1" applyBorder="1" applyAlignment="1">
      <alignment horizontal="left" vertical="center"/>
    </xf>
    <xf numFmtId="177" fontId="3" fillId="4" borderId="5" xfId="0" applyNumberFormat="1" applyFont="1" applyFill="1" applyBorder="1" applyAlignment="1">
      <alignment horizontal="left" vertical="center"/>
    </xf>
    <xf numFmtId="177" fontId="3" fillId="3" borderId="1" xfId="2" applyFont="1" applyFill="1" applyBorder="1" applyAlignment="1">
      <alignment horizontal="left" vertical="center"/>
    </xf>
    <xf numFmtId="185" fontId="3" fillId="3" borderId="1" xfId="3" applyNumberFormat="1" applyFont="1" applyFill="1" applyBorder="1" applyAlignment="1">
      <alignment horizontal="left" vertical="center"/>
    </xf>
    <xf numFmtId="185" fontId="3" fillId="3" borderId="1" xfId="3" applyNumberFormat="1" applyFont="1" applyFill="1" applyBorder="1" applyAlignment="1">
      <alignment horizontal="left" vertical="center" wrapText="1"/>
    </xf>
    <xf numFmtId="177" fontId="3" fillId="3" borderId="1" xfId="2" applyFont="1" applyFill="1" applyBorder="1" applyAlignment="1">
      <alignment horizontal="left" vertical="center" wrapText="1"/>
    </xf>
    <xf numFmtId="181" fontId="3" fillId="3" borderId="3" xfId="11" applyFont="1" applyFill="1" applyBorder="1" applyAlignment="1">
      <alignment horizontal="left" vertical="center"/>
    </xf>
    <xf numFmtId="181" fontId="3" fillId="3" borderId="4" xfId="11" applyFont="1" applyFill="1" applyBorder="1" applyAlignment="1">
      <alignment horizontal="left" vertical="center"/>
    </xf>
    <xf numFmtId="185" fontId="3" fillId="3" borderId="4" xfId="3" applyNumberFormat="1" applyFont="1" applyFill="1" applyBorder="1" applyAlignment="1">
      <alignment horizontal="left" vertical="center"/>
    </xf>
    <xf numFmtId="185" fontId="3" fillId="3" borderId="4" xfId="3" applyNumberFormat="1" applyFont="1" applyFill="1" applyBorder="1" applyAlignment="1">
      <alignment horizontal="left" vertical="center" wrapText="1"/>
    </xf>
    <xf numFmtId="177" fontId="3" fillId="3" borderId="4" xfId="11" applyNumberFormat="1" applyFont="1" applyFill="1" applyBorder="1" applyAlignment="1">
      <alignment horizontal="left" vertical="center" wrapText="1"/>
    </xf>
    <xf numFmtId="0" fontId="4" fillId="0" borderId="1" xfId="1" applyNumberFormat="1" applyFont="1" applyBorder="1" applyAlignment="1">
      <alignment horizontal="left" vertical="center"/>
    </xf>
    <xf numFmtId="181" fontId="4" fillId="0" borderId="1" xfId="24" applyFont="1" applyBorder="1" applyAlignment="1">
      <alignment horizontal="left" vertical="center" wrapText="1"/>
    </xf>
    <xf numFmtId="185" fontId="4" fillId="0" borderId="1" xfId="3" applyNumberFormat="1" applyFont="1" applyFill="1" applyBorder="1" applyAlignment="1">
      <alignment horizontal="left" vertical="center" wrapText="1"/>
    </xf>
    <xf numFmtId="185" fontId="4" fillId="0" borderId="1" xfId="3" applyNumberFormat="1" applyFont="1" applyFill="1" applyBorder="1" applyAlignment="1">
      <alignment horizontal="right" vertical="center" wrapText="1"/>
    </xf>
    <xf numFmtId="186" fontId="4" fillId="0" borderId="1" xfId="3" applyNumberFormat="1" applyFont="1" applyFill="1" applyBorder="1" applyAlignment="1">
      <alignment horizontal="right" vertical="center" wrapText="1"/>
    </xf>
    <xf numFmtId="181" fontId="4" fillId="0" borderId="1" xfId="24" applyFont="1" applyBorder="1" applyAlignment="1">
      <alignment horizontal="right" vertical="center"/>
    </xf>
    <xf numFmtId="177" fontId="4" fillId="0" borderId="1" xfId="1" applyNumberFormat="1" applyFont="1" applyBorder="1" applyAlignment="1">
      <alignment horizontal="left" vertical="center" wrapText="1"/>
    </xf>
    <xf numFmtId="49" fontId="3" fillId="4" borderId="1" xfId="0" applyNumberFormat="1" applyFont="1" applyFill="1" applyBorder="1" applyAlignment="1">
      <alignment horizontal="left" vertical="center"/>
    </xf>
    <xf numFmtId="0" fontId="3" fillId="4" borderId="1" xfId="0" applyFont="1" applyFill="1" applyBorder="1" applyAlignment="1">
      <alignment horizontal="left" vertical="center"/>
    </xf>
    <xf numFmtId="185" fontId="3" fillId="4" borderId="1" xfId="3" applyNumberFormat="1" applyFont="1" applyFill="1" applyBorder="1" applyAlignment="1">
      <alignment horizontal="left" vertical="center"/>
    </xf>
    <xf numFmtId="181" fontId="3" fillId="4" borderId="1" xfId="0" applyNumberFormat="1" applyFont="1" applyFill="1" applyBorder="1" applyAlignment="1">
      <alignment horizontal="left" vertical="center"/>
    </xf>
    <xf numFmtId="177" fontId="3" fillId="4" borderId="1" xfId="0" applyNumberFormat="1" applyFont="1" applyFill="1" applyBorder="1" applyAlignment="1">
      <alignment horizontal="left" vertical="center"/>
    </xf>
    <xf numFmtId="181" fontId="4" fillId="0" borderId="0" xfId="17" applyFont="1" applyAlignment="1">
      <alignment horizontal="left" vertical="center"/>
    </xf>
    <xf numFmtId="185" fontId="4" fillId="0" borderId="0" xfId="3" applyNumberFormat="1" applyFont="1" applyAlignment="1">
      <alignment horizontal="left" vertical="center"/>
    </xf>
    <xf numFmtId="181" fontId="2" fillId="2" borderId="1" xfId="11" applyFont="1" applyFill="1" applyBorder="1" applyAlignment="1">
      <alignment horizontal="left" vertical="center" wrapText="1"/>
    </xf>
    <xf numFmtId="181" fontId="2" fillId="4" borderId="1" xfId="11" applyFont="1" applyFill="1" applyBorder="1" applyAlignment="1">
      <alignment horizontal="left" vertical="center" wrapText="1"/>
    </xf>
    <xf numFmtId="49" fontId="2" fillId="5" borderId="6" xfId="34" applyNumberFormat="1" applyFont="1" applyFill="1" applyBorder="1" applyAlignment="1">
      <alignment horizontal="left" vertical="center"/>
    </xf>
    <xf numFmtId="181" fontId="1" fillId="0" borderId="1" xfId="24" applyFont="1" applyBorder="1" applyAlignment="1">
      <alignment vertical="center" wrapText="1"/>
    </xf>
    <xf numFmtId="181" fontId="5" fillId="0" borderId="1" xfId="24" applyFont="1" applyBorder="1" applyAlignment="1">
      <alignment vertical="center" wrapText="1"/>
    </xf>
    <xf numFmtId="181" fontId="2" fillId="3" borderId="7" xfId="11" applyFont="1" applyFill="1" applyBorder="1" applyAlignment="1">
      <alignment horizontal="left" vertical="center" wrapText="1"/>
    </xf>
    <xf numFmtId="181" fontId="5" fillId="0" borderId="1" xfId="1" applyFont="1" applyBorder="1" applyAlignment="1">
      <alignment horizontal="left" vertical="center" wrapText="1"/>
    </xf>
    <xf numFmtId="181" fontId="2" fillId="3" borderId="1" xfId="11" applyFont="1" applyFill="1" applyBorder="1" applyAlignment="1">
      <alignment horizontal="left" vertical="center" wrapText="1"/>
    </xf>
    <xf numFmtId="181" fontId="3" fillId="3" borderId="7" xfId="11" applyFont="1" applyFill="1" applyBorder="1" applyAlignment="1">
      <alignment horizontal="left" vertical="center" wrapText="1"/>
    </xf>
    <xf numFmtId="181" fontId="3" fillId="4" borderId="1" xfId="11" applyFont="1" applyFill="1" applyBorder="1" applyAlignment="1">
      <alignment horizontal="left" vertical="center" wrapText="1"/>
    </xf>
    <xf numFmtId="0" fontId="6" fillId="0" borderId="0" xfId="25" applyFont="1" applyProtection="1">
      <alignment vertical="center"/>
      <protection locked="0"/>
    </xf>
    <xf numFmtId="0" fontId="7" fillId="0" borderId="0" xfId="25" applyFont="1" applyProtection="1">
      <alignment vertical="center"/>
      <protection locked="0"/>
    </xf>
    <xf numFmtId="0" fontId="7" fillId="0" borderId="0" xfId="25" applyFont="1" applyAlignment="1" applyProtection="1">
      <alignment horizontal="left" vertical="center"/>
      <protection locked="0"/>
    </xf>
    <xf numFmtId="0" fontId="8" fillId="8" borderId="9" xfId="25" applyFont="1" applyFill="1" applyBorder="1" applyProtection="1">
      <alignment vertical="center"/>
      <protection locked="0"/>
    </xf>
    <xf numFmtId="0" fontId="7" fillId="8" borderId="0" xfId="25" applyFont="1" applyFill="1" applyProtection="1">
      <alignment vertical="center"/>
      <protection locked="0"/>
    </xf>
    <xf numFmtId="0" fontId="8" fillId="8" borderId="10" xfId="25" applyFont="1" applyFill="1" applyBorder="1" applyProtection="1">
      <alignment vertical="center"/>
      <protection locked="0"/>
    </xf>
    <xf numFmtId="0" fontId="7" fillId="8" borderId="11" xfId="25" applyFont="1" applyFill="1" applyBorder="1" applyProtection="1">
      <alignment vertical="center"/>
      <protection locked="0"/>
    </xf>
    <xf numFmtId="0" fontId="8" fillId="8" borderId="12" xfId="25" applyFont="1" applyFill="1" applyBorder="1" applyProtection="1">
      <alignment vertical="center"/>
      <protection locked="0"/>
    </xf>
    <xf numFmtId="0" fontId="7" fillId="8" borderId="13" xfId="25" applyFont="1" applyFill="1" applyBorder="1" applyProtection="1">
      <alignment vertical="center"/>
      <protection locked="0"/>
    </xf>
    <xf numFmtId="0" fontId="7" fillId="8" borderId="9" xfId="25" applyFont="1" applyFill="1" applyBorder="1" applyProtection="1">
      <alignment vertical="center"/>
      <protection locked="0"/>
    </xf>
    <xf numFmtId="0" fontId="7" fillId="8" borderId="14" xfId="25" applyFont="1" applyFill="1" applyBorder="1" applyProtection="1">
      <alignment vertical="center"/>
      <protection locked="0"/>
    </xf>
    <xf numFmtId="0" fontId="7" fillId="8" borderId="8" xfId="25" applyFont="1" applyFill="1" applyBorder="1" applyProtection="1">
      <alignment vertical="center"/>
      <protection locked="0"/>
    </xf>
    <xf numFmtId="0" fontId="7" fillId="8" borderId="10" xfId="25" applyFont="1" applyFill="1" applyBorder="1" applyAlignment="1" applyProtection="1">
      <alignment horizontal="left" vertical="center"/>
      <protection locked="0"/>
    </xf>
    <xf numFmtId="0" fontId="7" fillId="8" borderId="11" xfId="25" applyFont="1" applyFill="1" applyBorder="1" applyAlignment="1" applyProtection="1">
      <alignment horizontal="left" vertical="center"/>
      <protection locked="0"/>
    </xf>
    <xf numFmtId="0" fontId="8" fillId="8" borderId="11" xfId="25" applyFont="1" applyFill="1" applyBorder="1" applyAlignment="1" applyProtection="1">
      <alignment horizontal="left" vertical="center"/>
      <protection locked="0"/>
    </xf>
    <xf numFmtId="0" fontId="8" fillId="9" borderId="10" xfId="25" applyFont="1" applyFill="1" applyBorder="1" applyAlignment="1" applyProtection="1">
      <alignment horizontal="left" vertical="center"/>
      <protection locked="0"/>
    </xf>
    <xf numFmtId="0" fontId="8" fillId="9" borderId="11" xfId="25" applyFont="1" applyFill="1" applyBorder="1" applyAlignment="1" applyProtection="1">
      <alignment horizontal="left" vertical="center"/>
      <protection locked="0"/>
    </xf>
    <xf numFmtId="0" fontId="8" fillId="0" borderId="0" xfId="25" applyFont="1" applyProtection="1">
      <alignment vertical="center"/>
      <protection locked="0"/>
    </xf>
    <xf numFmtId="0" fontId="7" fillId="8" borderId="15" xfId="25" applyFont="1" applyFill="1" applyBorder="1" applyProtection="1">
      <alignment vertical="center"/>
      <protection locked="0"/>
    </xf>
    <xf numFmtId="0" fontId="7" fillId="8" borderId="6" xfId="25" applyFont="1" applyFill="1" applyBorder="1" applyProtection="1">
      <alignment vertical="center"/>
      <protection locked="0"/>
    </xf>
    <xf numFmtId="0" fontId="7" fillId="8" borderId="16" xfId="25" applyFont="1" applyFill="1" applyBorder="1" applyProtection="1">
      <alignment vertical="center"/>
      <protection locked="0"/>
    </xf>
    <xf numFmtId="0" fontId="7" fillId="8" borderId="0" xfId="25" applyFont="1" applyFill="1" applyAlignment="1" applyProtection="1">
      <alignment horizontal="left" vertical="center"/>
      <protection locked="0"/>
    </xf>
    <xf numFmtId="0" fontId="7" fillId="8" borderId="6" xfId="25" applyFont="1" applyFill="1" applyBorder="1" applyAlignment="1" applyProtection="1">
      <alignment horizontal="left" vertical="center"/>
      <protection locked="0"/>
    </xf>
    <xf numFmtId="187" fontId="7" fillId="9" borderId="10" xfId="25" applyNumberFormat="1" applyFont="1" applyFill="1" applyBorder="1" applyAlignment="1" applyProtection="1">
      <alignment horizontal="center" vertical="center"/>
      <protection locked="0"/>
    </xf>
    <xf numFmtId="187" fontId="7" fillId="9" borderId="11" xfId="25" applyNumberFormat="1" applyFont="1" applyFill="1" applyBorder="1" applyAlignment="1" applyProtection="1">
      <alignment horizontal="center" vertical="center"/>
      <protection locked="0"/>
    </xf>
    <xf numFmtId="187" fontId="7" fillId="9" borderId="6" xfId="25" applyNumberFormat="1" applyFont="1" applyFill="1" applyBorder="1" applyAlignment="1" applyProtection="1">
      <alignment horizontal="center" vertical="center"/>
      <protection locked="0"/>
    </xf>
    <xf numFmtId="0" fontId="8" fillId="8" borderId="6" xfId="25" applyFont="1" applyFill="1" applyBorder="1" applyAlignment="1" applyProtection="1">
      <alignment horizontal="left" vertical="center"/>
      <protection locked="0"/>
    </xf>
    <xf numFmtId="176" fontId="7" fillId="0" borderId="0" xfId="25" applyNumberFormat="1" applyFont="1" applyProtection="1">
      <alignment vertical="center"/>
      <protection locked="0"/>
    </xf>
    <xf numFmtId="0" fontId="8" fillId="9" borderId="6" xfId="25" applyFont="1" applyFill="1" applyBorder="1" applyAlignment="1" applyProtection="1">
      <alignment horizontal="left" vertical="center"/>
      <protection locked="0"/>
    </xf>
    <xf numFmtId="9" fontId="16" fillId="10" borderId="11" xfId="25" applyNumberFormat="1" applyFont="1" applyFill="1" applyBorder="1" applyAlignment="1" applyProtection="1">
      <alignment horizontal="left" vertical="center"/>
      <protection locked="0"/>
    </xf>
    <xf numFmtId="9" fontId="7" fillId="0" borderId="0" xfId="5" applyFont="1" applyAlignment="1" applyProtection="1">
      <alignment vertical="center"/>
      <protection locked="0"/>
    </xf>
    <xf numFmtId="9" fontId="7" fillId="10" borderId="11" xfId="25" applyNumberFormat="1" applyFont="1" applyFill="1" applyBorder="1" applyAlignment="1" applyProtection="1">
      <alignment horizontal="left" vertical="center"/>
      <protection locked="0"/>
    </xf>
    <xf numFmtId="9" fontId="6" fillId="0" borderId="0" xfId="5" applyFont="1" applyAlignment="1" applyProtection="1">
      <alignment vertical="center"/>
      <protection locked="0"/>
    </xf>
    <xf numFmtId="177" fontId="27" fillId="0" borderId="1" xfId="1" applyNumberFormat="1" applyFont="1" applyBorder="1" applyAlignment="1">
      <alignment horizontal="left" vertical="center" wrapText="1"/>
    </xf>
    <xf numFmtId="0" fontId="7" fillId="0" borderId="0" xfId="25" applyFont="1" applyAlignment="1" applyProtection="1">
      <alignment horizontal="left" vertical="justify"/>
      <protection locked="0"/>
    </xf>
    <xf numFmtId="0" fontId="13" fillId="8" borderId="0" xfId="25" applyFont="1" applyFill="1" applyAlignment="1" applyProtection="1">
      <alignment horizontal="left" vertical="center" wrapText="1"/>
      <protection locked="0"/>
    </xf>
    <xf numFmtId="0" fontId="13" fillId="8" borderId="0" xfId="25" applyFont="1" applyFill="1" applyAlignment="1" applyProtection="1">
      <alignment horizontal="left" vertical="center"/>
      <protection locked="0"/>
    </xf>
    <xf numFmtId="0" fontId="7" fillId="0" borderId="0" xfId="25" applyFont="1" applyAlignment="1" applyProtection="1">
      <alignment horizontal="left" vertical="center" wrapText="1"/>
      <protection locked="0"/>
    </xf>
    <xf numFmtId="0" fontId="7" fillId="8" borderId="0" xfId="25" applyFont="1" applyFill="1" applyAlignment="1" applyProtection="1">
      <alignment horizontal="center" vertical="center"/>
      <protection locked="0"/>
    </xf>
    <xf numFmtId="0" fontId="11" fillId="8" borderId="0" xfId="25" applyFont="1" applyFill="1" applyAlignment="1" applyProtection="1">
      <alignment horizontal="left" vertical="center" wrapText="1"/>
      <protection locked="0"/>
    </xf>
    <xf numFmtId="0" fontId="12" fillId="8" borderId="0" xfId="25" applyFont="1" applyFill="1" applyAlignment="1" applyProtection="1">
      <alignment horizontal="left" vertical="center"/>
      <protection locked="0"/>
    </xf>
    <xf numFmtId="187" fontId="7" fillId="9" borderId="10" xfId="25" applyNumberFormat="1" applyFont="1" applyFill="1" applyBorder="1" applyAlignment="1">
      <alignment horizontal="center" vertical="center"/>
    </xf>
    <xf numFmtId="187" fontId="7" fillId="9" borderId="11" xfId="25" applyNumberFormat="1" applyFont="1" applyFill="1" applyBorder="1" applyAlignment="1">
      <alignment horizontal="center" vertical="center"/>
    </xf>
    <xf numFmtId="187" fontId="7" fillId="9" borderId="6" xfId="25" applyNumberFormat="1" applyFont="1" applyFill="1" applyBorder="1" applyAlignment="1">
      <alignment horizontal="center" vertical="center"/>
    </xf>
    <xf numFmtId="0" fontId="8" fillId="9" borderId="10" xfId="25" applyFont="1" applyFill="1" applyBorder="1" applyAlignment="1" applyProtection="1">
      <alignment horizontal="left" vertical="center"/>
      <protection locked="0"/>
    </xf>
    <xf numFmtId="0" fontId="8" fillId="9" borderId="11" xfId="25" applyFont="1" applyFill="1" applyBorder="1" applyAlignment="1" applyProtection="1">
      <alignment horizontal="left" vertical="center"/>
      <protection locked="0"/>
    </xf>
    <xf numFmtId="0" fontId="8" fillId="9" borderId="6" xfId="25" applyFont="1" applyFill="1" applyBorder="1" applyAlignment="1" applyProtection="1">
      <alignment horizontal="left" vertical="center"/>
      <protection locked="0"/>
    </xf>
    <xf numFmtId="0" fontId="8" fillId="8" borderId="10" xfId="25" applyFont="1" applyFill="1" applyBorder="1" applyAlignment="1" applyProtection="1">
      <alignment horizontal="left" vertical="center"/>
      <protection locked="0"/>
    </xf>
    <xf numFmtId="0" fontId="8" fillId="8" borderId="11" xfId="25" applyFont="1" applyFill="1" applyBorder="1" applyAlignment="1" applyProtection="1">
      <alignment horizontal="left" vertical="center"/>
      <protection locked="0"/>
    </xf>
    <xf numFmtId="0" fontId="8" fillId="8" borderId="6" xfId="25" applyFont="1" applyFill="1" applyBorder="1" applyAlignment="1" applyProtection="1">
      <alignment horizontal="left" vertical="center"/>
      <protection locked="0"/>
    </xf>
    <xf numFmtId="187" fontId="8" fillId="11" borderId="10" xfId="25" applyNumberFormat="1" applyFont="1" applyFill="1" applyBorder="1" applyAlignment="1">
      <alignment horizontal="center" vertical="center"/>
    </xf>
    <xf numFmtId="187" fontId="8" fillId="11" borderId="11" xfId="25" applyNumberFormat="1" applyFont="1" applyFill="1" applyBorder="1" applyAlignment="1">
      <alignment horizontal="center" vertical="center"/>
    </xf>
    <xf numFmtId="187" fontId="8" fillId="11" borderId="6" xfId="25" applyNumberFormat="1" applyFont="1" applyFill="1" applyBorder="1" applyAlignment="1">
      <alignment horizontal="center" vertical="center"/>
    </xf>
    <xf numFmtId="187" fontId="7" fillId="9" borderId="10" xfId="25" applyNumberFormat="1" applyFont="1" applyFill="1" applyBorder="1" applyAlignment="1" applyProtection="1">
      <alignment horizontal="center" vertical="center"/>
      <protection locked="0"/>
    </xf>
    <xf numFmtId="187" fontId="7" fillId="9" borderId="11" xfId="25" applyNumberFormat="1" applyFont="1" applyFill="1" applyBorder="1" applyAlignment="1" applyProtection="1">
      <alignment horizontal="center" vertical="center"/>
      <protection locked="0"/>
    </xf>
    <xf numFmtId="187" fontId="7" fillId="9" borderId="6" xfId="25" applyNumberFormat="1" applyFont="1" applyFill="1" applyBorder="1" applyAlignment="1" applyProtection="1">
      <alignment horizontal="center" vertical="center"/>
      <protection locked="0"/>
    </xf>
    <xf numFmtId="0" fontId="7" fillId="8" borderId="10" xfId="25" applyFont="1" applyFill="1" applyBorder="1" applyAlignment="1" applyProtection="1">
      <alignment horizontal="left" vertical="center"/>
      <protection locked="0"/>
    </xf>
    <xf numFmtId="0" fontId="7" fillId="8" borderId="11" xfId="25" applyFont="1" applyFill="1" applyBorder="1" applyAlignment="1" applyProtection="1">
      <alignment horizontal="left" vertical="center"/>
      <protection locked="0"/>
    </xf>
    <xf numFmtId="0" fontId="7" fillId="8" borderId="6" xfId="25" applyFont="1" applyFill="1" applyBorder="1" applyAlignment="1" applyProtection="1">
      <alignment horizontal="left" vertical="center"/>
      <protection locked="0"/>
    </xf>
    <xf numFmtId="187" fontId="7" fillId="7" borderId="10" xfId="25" applyNumberFormat="1" applyFont="1" applyFill="1" applyBorder="1" applyAlignment="1">
      <alignment horizontal="center" vertical="center"/>
    </xf>
    <xf numFmtId="187" fontId="7" fillId="7" borderId="11" xfId="25" applyNumberFormat="1" applyFont="1" applyFill="1" applyBorder="1" applyAlignment="1">
      <alignment horizontal="center" vertical="center"/>
    </xf>
    <xf numFmtId="187" fontId="7" fillId="7" borderId="6" xfId="25" applyNumberFormat="1" applyFont="1" applyFill="1" applyBorder="1" applyAlignment="1">
      <alignment horizontal="center" vertical="center"/>
    </xf>
    <xf numFmtId="0" fontId="7" fillId="9" borderId="10" xfId="25" applyFont="1" applyFill="1" applyBorder="1" applyAlignment="1" applyProtection="1">
      <alignment horizontal="center" vertical="center"/>
      <protection locked="0"/>
    </xf>
    <xf numFmtId="0" fontId="7" fillId="9" borderId="11" xfId="25" applyFont="1" applyFill="1" applyBorder="1" applyAlignment="1" applyProtection="1">
      <alignment horizontal="center" vertical="center"/>
      <protection locked="0"/>
    </xf>
    <xf numFmtId="0" fontId="7" fillId="9" borderId="6" xfId="25" applyFont="1" applyFill="1" applyBorder="1" applyAlignment="1" applyProtection="1">
      <alignment horizontal="center" vertical="center"/>
      <protection locked="0"/>
    </xf>
    <xf numFmtId="0" fontId="15" fillId="9" borderId="10" xfId="4" applyFill="1" applyBorder="1" applyAlignment="1" applyProtection="1">
      <alignment horizontal="center" vertical="center"/>
      <protection locked="0"/>
    </xf>
    <xf numFmtId="0" fontId="15" fillId="9" borderId="11" xfId="4" applyFill="1" applyBorder="1" applyAlignment="1" applyProtection="1">
      <alignment horizontal="center" vertical="center"/>
      <protection locked="0"/>
    </xf>
    <xf numFmtId="0" fontId="15" fillId="9" borderId="6" xfId="4" applyFill="1" applyBorder="1" applyAlignment="1" applyProtection="1">
      <alignment horizontal="center" vertical="center"/>
      <protection locked="0"/>
    </xf>
    <xf numFmtId="0" fontId="9" fillId="8" borderId="10" xfId="25" applyFont="1" applyFill="1" applyBorder="1" applyAlignment="1" applyProtection="1">
      <alignment horizontal="left" vertical="center"/>
      <protection locked="0"/>
    </xf>
    <xf numFmtId="0" fontId="10" fillId="8" borderId="11" xfId="25" applyFont="1" applyFill="1" applyBorder="1" applyAlignment="1" applyProtection="1">
      <alignment horizontal="left" vertical="center"/>
      <protection locked="0"/>
    </xf>
    <xf numFmtId="0" fontId="10" fillId="8" borderId="6" xfId="25" applyFont="1" applyFill="1" applyBorder="1" applyAlignment="1" applyProtection="1">
      <alignment horizontal="left" vertical="center"/>
      <protection locked="0"/>
    </xf>
    <xf numFmtId="0" fontId="7" fillId="8" borderId="11" xfId="25" applyFont="1" applyFill="1" applyBorder="1" applyAlignment="1" applyProtection="1">
      <alignment horizontal="center" vertical="center"/>
      <protection locked="0"/>
    </xf>
    <xf numFmtId="0" fontId="7" fillId="8" borderId="6" xfId="25" applyFont="1" applyFill="1" applyBorder="1" applyAlignment="1" applyProtection="1">
      <alignment horizontal="center" vertical="center"/>
      <protection locked="0"/>
    </xf>
    <xf numFmtId="0" fontId="7" fillId="9" borderId="1" xfId="25" applyFont="1" applyFill="1" applyBorder="1" applyAlignment="1" applyProtection="1">
      <alignment horizontal="left" vertical="center" wrapText="1"/>
      <protection locked="0"/>
    </xf>
    <xf numFmtId="0" fontId="7" fillId="0" borderId="0" xfId="25" applyFont="1" applyAlignment="1" applyProtection="1">
      <alignment horizontal="left" vertical="center"/>
      <protection locked="0"/>
    </xf>
    <xf numFmtId="0" fontId="7" fillId="7" borderId="8" xfId="25" applyFont="1" applyFill="1" applyBorder="1" applyAlignment="1" applyProtection="1">
      <alignment horizontal="left" vertical="center" wrapText="1"/>
      <protection locked="0"/>
    </xf>
    <xf numFmtId="0" fontId="7" fillId="7" borderId="8" xfId="25" applyFont="1" applyFill="1" applyBorder="1" applyAlignment="1" applyProtection="1">
      <alignment horizontal="left" vertical="center"/>
      <protection locked="0"/>
    </xf>
    <xf numFmtId="0" fontId="14" fillId="8" borderId="10" xfId="25" applyFill="1" applyBorder="1" applyAlignment="1" applyProtection="1">
      <alignment horizontal="center" vertical="center"/>
      <protection locked="0"/>
    </xf>
    <xf numFmtId="0" fontId="7" fillId="8" borderId="10" xfId="25" applyFont="1" applyFill="1" applyBorder="1" applyAlignment="1" applyProtection="1">
      <alignment horizontal="center" vertical="center"/>
      <protection locked="0"/>
    </xf>
  </cellXfs>
  <cellStyles count="43">
    <cellStyle name="0,0_x000a__x000a_NA_x000a__x000a_ 2" xfId="16" xr:uid="{00000000-0005-0000-0000-000035000000}"/>
    <cellStyle name="0,0_x000d__x000a_NA_x000d__x000a_" xfId="9" xr:uid="{00000000-0005-0000-0000-00001A000000}"/>
    <cellStyle name="Normal 2" xfId="17" xr:uid="{00000000-0005-0000-0000-000037000000}"/>
    <cellStyle name="Normal 2 2" xfId="11" xr:uid="{00000000-0005-0000-0000-000021000000}"/>
    <cellStyle name="Normal 2 2 2" xfId="19" xr:uid="{00000000-0005-0000-0000-000040000000}"/>
    <cellStyle name="Normal 2 2 2 2" xfId="14" xr:uid="{00000000-0005-0000-0000-000030000000}"/>
    <cellStyle name="Normal 2 2 2 3" xfId="2" xr:uid="{00000000-0005-0000-0000-000007000000}"/>
    <cellStyle name="Normal 2 2 2 3 2" xfId="20" xr:uid="{00000000-0005-0000-0000-000041000000}"/>
    <cellStyle name="Normal 2 2 2 4" xfId="18" xr:uid="{00000000-0005-0000-0000-000038000000}"/>
    <cellStyle name="Normal 2 2 3" xfId="7" xr:uid="{00000000-0005-0000-0000-000016000000}"/>
    <cellStyle name="Normal 2 2 3 2" xfId="13" xr:uid="{00000000-0005-0000-0000-00002A000000}"/>
    <cellStyle name="Normal 2 2 3 2 2" xfId="21" xr:uid="{00000000-0005-0000-0000-000042000000}"/>
    <cellStyle name="Normal 2 2 4" xfId="10" xr:uid="{00000000-0005-0000-0000-00001B000000}"/>
    <cellStyle name="Normal 2 2 4 2" xfId="22" xr:uid="{00000000-0005-0000-0000-000043000000}"/>
    <cellStyle name="Normal 2 3" xfId="23" xr:uid="{00000000-0005-0000-0000-000044000000}"/>
    <cellStyle name="Normal 3" xfId="24" xr:uid="{00000000-0005-0000-0000-000045000000}"/>
    <cellStyle name="Normal 3 7" xfId="25" xr:uid="{00000000-0005-0000-0000-000046000000}"/>
    <cellStyle name="Normal 4" xfId="26" xr:uid="{00000000-0005-0000-0000-000047000000}"/>
    <cellStyle name="Normal 5" xfId="27" xr:uid="{00000000-0005-0000-0000-000048000000}"/>
    <cellStyle name="Normal 6" xfId="28" xr:uid="{00000000-0005-0000-0000-000049000000}"/>
    <cellStyle name="Normal_mck_ceocircle_20060228 2" xfId="1" xr:uid="{00000000-0005-0000-0000-000003000000}"/>
    <cellStyle name="百分比" xfId="5" builtinId="5"/>
    <cellStyle name="常规" xfId="0" builtinId="0"/>
    <cellStyle name="常规 14" xfId="29" xr:uid="{00000000-0005-0000-0000-00004A000000}"/>
    <cellStyle name="常规 3" xfId="30" xr:uid="{00000000-0005-0000-0000-00004B000000}"/>
    <cellStyle name="常规 3 2" xfId="31" xr:uid="{00000000-0005-0000-0000-00004C000000}"/>
    <cellStyle name="常规 3 3" xfId="32" xr:uid="{00000000-0005-0000-0000-00004D000000}"/>
    <cellStyle name="常规 5 2 2" xfId="8" xr:uid="{00000000-0005-0000-0000-000019000000}"/>
    <cellStyle name="常规 5 2 2 2" xfId="33" xr:uid="{00000000-0005-0000-0000-00004E000000}"/>
    <cellStyle name="常规 5 2 2 3" xfId="34" xr:uid="{00000000-0005-0000-0000-00004F000000}"/>
    <cellStyle name="常规 6" xfId="6" xr:uid="{00000000-0005-0000-0000-000010000000}"/>
    <cellStyle name="常规 9" xfId="35" xr:uid="{00000000-0005-0000-0000-000050000000}"/>
    <cellStyle name="超链接" xfId="4" builtinId="8"/>
    <cellStyle name="千位分隔" xfId="3" builtinId="3"/>
    <cellStyle name="千位分隔 2 2" xfId="36" xr:uid="{00000000-0005-0000-0000-000051000000}"/>
    <cellStyle name="样式 1" xfId="37" xr:uid="{00000000-0005-0000-0000-000052000000}"/>
    <cellStyle name="样式 1 2" xfId="38" xr:uid="{00000000-0005-0000-0000-000053000000}"/>
    <cellStyle name="样式 1 2 2" xfId="12" xr:uid="{00000000-0005-0000-0000-000024000000}"/>
    <cellStyle name="样式 1 2 2 2" xfId="39" xr:uid="{00000000-0005-0000-0000-000054000000}"/>
    <cellStyle name="样式 1 2 2 2 2" xfId="40" xr:uid="{00000000-0005-0000-0000-000055000000}"/>
    <cellStyle name="样式 1 2 2 2 2 2" xfId="41" xr:uid="{00000000-0005-0000-0000-000056000000}"/>
    <cellStyle name="样式 1 2 2 3" xfId="42" xr:uid="{00000000-0005-0000-0000-000057000000}"/>
    <cellStyle name="样式 1 2 4" xfId="15" xr:uid="{00000000-0005-0000-0000-00003400000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65"/>
  <sheetViews>
    <sheetView topLeftCell="B15" zoomScalePageLayoutView="55" workbookViewId="0">
      <selection activeCell="K7" sqref="K7:N7"/>
    </sheetView>
  </sheetViews>
  <sheetFormatPr defaultColWidth="11" defaultRowHeight="15.6"/>
  <cols>
    <col min="1" max="1" width="3.6640625" style="87" customWidth="1"/>
    <col min="2" max="2" width="6.44140625" style="87" customWidth="1"/>
    <col min="3" max="3" width="5.88671875" style="87" customWidth="1"/>
    <col min="4" max="4" width="12.109375" style="87" customWidth="1"/>
    <col min="5" max="7" width="11" style="87"/>
    <col min="8" max="8" width="8.88671875" style="87" customWidth="1"/>
    <col min="9" max="9" width="8.109375" style="87" customWidth="1"/>
    <col min="10" max="10" width="12.109375" style="87" customWidth="1"/>
    <col min="11" max="11" width="33.109375" style="87" customWidth="1"/>
    <col min="12" max="12" width="11.44140625" style="87" customWidth="1"/>
    <col min="13" max="13" width="10.33203125" style="87" customWidth="1"/>
    <col min="14" max="14" width="15" style="87" customWidth="1"/>
    <col min="15" max="15" width="20.88671875" style="87" customWidth="1"/>
    <col min="16" max="16384" width="11" style="87"/>
  </cols>
  <sheetData>
    <row r="1" spans="2:14">
      <c r="B1" s="160"/>
      <c r="C1" s="160"/>
      <c r="D1" s="160"/>
      <c r="E1" s="160"/>
      <c r="F1" s="160"/>
      <c r="G1" s="160"/>
      <c r="H1" s="160"/>
      <c r="I1" s="160"/>
      <c r="J1" s="160"/>
      <c r="K1" s="160"/>
      <c r="L1" s="160"/>
      <c r="M1" s="160"/>
      <c r="N1" s="160"/>
    </row>
    <row r="2" spans="2:14">
      <c r="B2" s="160"/>
      <c r="C2" s="160"/>
      <c r="D2" s="160"/>
      <c r="E2" s="160"/>
      <c r="F2" s="160"/>
      <c r="G2" s="160"/>
      <c r="H2" s="160"/>
      <c r="I2" s="160"/>
      <c r="J2" s="160"/>
      <c r="K2" s="160"/>
      <c r="L2" s="160"/>
      <c r="M2" s="160"/>
      <c r="N2" s="160"/>
    </row>
    <row r="3" spans="2:14" ht="102.75" customHeight="1">
      <c r="B3" s="161"/>
      <c r="C3" s="162"/>
      <c r="D3" s="162"/>
      <c r="E3" s="162"/>
      <c r="F3" s="162"/>
      <c r="G3" s="162"/>
      <c r="H3" s="162"/>
      <c r="I3" s="162"/>
      <c r="J3" s="162"/>
      <c r="K3" s="162"/>
      <c r="L3" s="162"/>
      <c r="M3" s="162"/>
      <c r="N3" s="162"/>
    </row>
    <row r="4" spans="2:14" ht="31.5" customHeight="1">
      <c r="B4" s="89" t="s">
        <v>0</v>
      </c>
      <c r="C4" s="90"/>
      <c r="D4" s="90"/>
      <c r="E4" s="90"/>
      <c r="F4" s="90"/>
      <c r="G4" s="90"/>
      <c r="H4" s="90"/>
      <c r="I4" s="90"/>
      <c r="J4" s="90"/>
      <c r="K4" s="90"/>
      <c r="L4" s="90"/>
      <c r="M4" s="90"/>
      <c r="N4" s="104"/>
    </row>
    <row r="5" spans="2:14">
      <c r="B5" s="91" t="s">
        <v>1</v>
      </c>
      <c r="C5" s="92"/>
      <c r="D5" s="92"/>
      <c r="E5" s="92"/>
      <c r="F5" s="92"/>
      <c r="G5" s="92"/>
      <c r="H5" s="92"/>
      <c r="I5" s="92"/>
      <c r="J5" s="105"/>
      <c r="K5" s="163" t="s">
        <v>2</v>
      </c>
      <c r="L5" s="157"/>
      <c r="M5" s="157"/>
      <c r="N5" s="158"/>
    </row>
    <row r="6" spans="2:14">
      <c r="B6" s="91" t="s">
        <v>3</v>
      </c>
      <c r="C6" s="92"/>
      <c r="D6" s="92"/>
      <c r="E6" s="92"/>
      <c r="F6" s="92"/>
      <c r="G6" s="92"/>
      <c r="H6" s="92"/>
      <c r="I6" s="92"/>
      <c r="J6" s="105"/>
      <c r="K6" s="164" t="s">
        <v>4</v>
      </c>
      <c r="L6" s="157"/>
      <c r="M6" s="157"/>
      <c r="N6" s="158"/>
    </row>
    <row r="7" spans="2:14">
      <c r="B7" s="89" t="s">
        <v>5</v>
      </c>
      <c r="C7" s="90"/>
      <c r="D7" s="90"/>
      <c r="E7" s="90"/>
      <c r="F7" s="90"/>
      <c r="G7" s="90"/>
      <c r="H7" s="90"/>
      <c r="I7" s="90"/>
      <c r="J7" s="90"/>
      <c r="K7" s="157" t="s">
        <v>6</v>
      </c>
      <c r="L7" s="157"/>
      <c r="M7" s="157"/>
      <c r="N7" s="158"/>
    </row>
    <row r="8" spans="2:14">
      <c r="B8" s="93" t="s">
        <v>7</v>
      </c>
      <c r="C8" s="94"/>
      <c r="D8" s="94"/>
      <c r="E8" s="94"/>
      <c r="F8" s="94"/>
      <c r="G8" s="94"/>
      <c r="H8" s="94"/>
      <c r="I8" s="94"/>
      <c r="J8" s="94"/>
      <c r="K8" s="94"/>
      <c r="L8" s="94"/>
      <c r="M8" s="94"/>
      <c r="N8" s="106"/>
    </row>
    <row r="9" spans="2:14" ht="37.65" customHeight="1">
      <c r="B9" s="95"/>
      <c r="C9" s="90" t="s">
        <v>8</v>
      </c>
      <c r="D9" s="90"/>
      <c r="E9" s="90"/>
      <c r="F9" s="90"/>
      <c r="G9" s="90"/>
      <c r="H9" s="90"/>
      <c r="I9" s="90"/>
      <c r="J9" s="104"/>
      <c r="K9" s="104" t="s">
        <v>9</v>
      </c>
      <c r="L9" s="159"/>
      <c r="M9" s="159"/>
      <c r="N9" s="159"/>
    </row>
    <row r="10" spans="2:14">
      <c r="B10" s="95"/>
      <c r="C10" s="90" t="s">
        <v>10</v>
      </c>
      <c r="D10" s="90"/>
      <c r="E10" s="90" t="s">
        <v>11</v>
      </c>
      <c r="F10" s="90"/>
      <c r="G10" s="90"/>
      <c r="H10" s="90"/>
      <c r="I10" s="90"/>
      <c r="J10" s="90"/>
      <c r="K10" s="90" t="s">
        <v>12</v>
      </c>
      <c r="L10" s="148"/>
      <c r="M10" s="149"/>
      <c r="N10" s="150"/>
    </row>
    <row r="11" spans="2:14">
      <c r="B11" s="95"/>
      <c r="C11" s="90"/>
      <c r="D11" s="90"/>
      <c r="E11" s="90" t="s">
        <v>13</v>
      </c>
      <c r="F11" s="90"/>
      <c r="G11" s="90"/>
      <c r="H11" s="90"/>
      <c r="I11" s="90"/>
      <c r="J11" s="90"/>
      <c r="K11" s="90" t="s">
        <v>14</v>
      </c>
      <c r="L11" s="148"/>
      <c r="M11" s="149"/>
      <c r="N11" s="150"/>
    </row>
    <row r="12" spans="2:14">
      <c r="B12" s="95"/>
      <c r="C12" s="90"/>
      <c r="D12" s="90"/>
      <c r="E12" s="90" t="s">
        <v>15</v>
      </c>
      <c r="F12" s="90"/>
      <c r="G12" s="90"/>
      <c r="H12" s="90"/>
      <c r="I12" s="90"/>
      <c r="J12" s="90"/>
      <c r="K12" s="90" t="s">
        <v>16</v>
      </c>
      <c r="L12" s="148"/>
      <c r="M12" s="149"/>
      <c r="N12" s="150"/>
    </row>
    <row r="13" spans="2:14">
      <c r="B13" s="95"/>
      <c r="C13" s="90"/>
      <c r="D13" s="90"/>
      <c r="E13" s="90" t="s">
        <v>17</v>
      </c>
      <c r="F13" s="90"/>
      <c r="G13" s="90"/>
      <c r="H13" s="90"/>
      <c r="I13" s="90"/>
      <c r="J13" s="90"/>
      <c r="K13" s="107">
        <v>15801778313</v>
      </c>
      <c r="L13" s="148"/>
      <c r="M13" s="149"/>
      <c r="N13" s="150"/>
    </row>
    <row r="14" spans="2:14">
      <c r="B14" s="95"/>
      <c r="C14" s="90"/>
      <c r="D14" s="90"/>
      <c r="E14" s="90" t="s">
        <v>18</v>
      </c>
      <c r="F14" s="90"/>
      <c r="G14" s="90"/>
      <c r="H14" s="90"/>
      <c r="I14" s="90"/>
      <c r="J14" s="90"/>
      <c r="K14" s="90" t="s">
        <v>19</v>
      </c>
      <c r="L14" s="148"/>
      <c r="M14" s="149"/>
      <c r="N14" s="150"/>
    </row>
    <row r="15" spans="2:14">
      <c r="B15" s="96"/>
      <c r="C15" s="97"/>
      <c r="D15" s="97"/>
      <c r="E15" s="97" t="s">
        <v>20</v>
      </c>
      <c r="F15" s="97"/>
      <c r="G15" s="97"/>
      <c r="H15" s="97"/>
      <c r="I15" s="97"/>
      <c r="J15" s="97"/>
      <c r="K15" s="97" t="s">
        <v>21</v>
      </c>
      <c r="L15" s="151"/>
      <c r="M15" s="152"/>
      <c r="N15" s="153"/>
    </row>
    <row r="16" spans="2:14">
      <c r="B16" s="93" t="s">
        <v>22</v>
      </c>
      <c r="C16" s="94"/>
      <c r="D16" s="94"/>
      <c r="E16" s="94"/>
      <c r="F16" s="94"/>
      <c r="G16" s="94"/>
      <c r="H16" s="94"/>
      <c r="I16" s="94"/>
      <c r="J16" s="94"/>
      <c r="K16" s="94"/>
      <c r="L16" s="94"/>
      <c r="M16" s="94"/>
      <c r="N16" s="106"/>
    </row>
    <row r="17" spans="2:18">
      <c r="B17" s="95"/>
      <c r="C17" s="90"/>
      <c r="D17" s="90"/>
      <c r="E17" s="154" t="s">
        <v>23</v>
      </c>
      <c r="F17" s="155"/>
      <c r="G17" s="155"/>
      <c r="H17" s="155"/>
      <c r="I17" s="155"/>
      <c r="J17" s="156"/>
      <c r="K17" s="99" t="s">
        <v>24</v>
      </c>
      <c r="L17" s="145"/>
      <c r="M17" s="146"/>
      <c r="N17" s="147"/>
    </row>
    <row r="18" spans="2:18">
      <c r="B18" s="95"/>
      <c r="C18" s="90"/>
      <c r="D18" s="90"/>
      <c r="E18" s="142"/>
      <c r="F18" s="143"/>
      <c r="G18" s="143"/>
      <c r="H18" s="143"/>
      <c r="I18" s="143"/>
      <c r="J18" s="144"/>
      <c r="K18" s="99"/>
      <c r="L18" s="145"/>
      <c r="M18" s="146"/>
      <c r="N18" s="147"/>
    </row>
    <row r="19" spans="2:18">
      <c r="B19" s="95"/>
      <c r="C19" s="90"/>
      <c r="D19" s="90"/>
      <c r="E19" s="142"/>
      <c r="F19" s="143"/>
      <c r="G19" s="143"/>
      <c r="H19" s="143"/>
      <c r="I19" s="143"/>
      <c r="J19" s="144"/>
      <c r="K19" s="99"/>
      <c r="L19" s="139"/>
      <c r="M19" s="140"/>
      <c r="N19" s="141"/>
    </row>
    <row r="20" spans="2:18">
      <c r="B20" s="95"/>
      <c r="C20" s="90"/>
      <c r="D20" s="90"/>
      <c r="E20" s="142"/>
      <c r="F20" s="143"/>
      <c r="G20" s="143"/>
      <c r="H20" s="143"/>
      <c r="I20" s="143"/>
      <c r="J20" s="144"/>
      <c r="K20" s="99"/>
      <c r="L20" s="139"/>
      <c r="M20" s="140"/>
      <c r="N20" s="141"/>
    </row>
    <row r="21" spans="2:18">
      <c r="B21" s="95"/>
      <c r="C21" s="90"/>
      <c r="D21" s="90"/>
      <c r="E21" s="142"/>
      <c r="F21" s="143"/>
      <c r="G21" s="143"/>
      <c r="H21" s="143"/>
      <c r="I21" s="143"/>
      <c r="J21" s="144"/>
      <c r="K21" s="99"/>
      <c r="L21" s="109"/>
      <c r="M21" s="110"/>
      <c r="N21" s="111"/>
    </row>
    <row r="22" spans="2:18">
      <c r="B22" s="95"/>
      <c r="C22" s="90"/>
      <c r="D22" s="90"/>
      <c r="E22" s="142"/>
      <c r="F22" s="143"/>
      <c r="G22" s="143"/>
      <c r="H22" s="143"/>
      <c r="I22" s="143"/>
      <c r="J22" s="144"/>
      <c r="K22" s="99"/>
      <c r="L22" s="109"/>
      <c r="M22" s="110"/>
      <c r="N22" s="111"/>
    </row>
    <row r="23" spans="2:18">
      <c r="B23" s="95"/>
      <c r="C23" s="90"/>
      <c r="D23" s="90"/>
      <c r="E23" s="142"/>
      <c r="F23" s="143"/>
      <c r="G23" s="143"/>
      <c r="H23" s="143"/>
      <c r="I23" s="143"/>
      <c r="J23" s="144"/>
      <c r="K23" s="99"/>
      <c r="L23" s="139"/>
      <c r="M23" s="140"/>
      <c r="N23" s="141"/>
    </row>
    <row r="24" spans="2:18">
      <c r="B24" s="95"/>
      <c r="C24" s="90"/>
      <c r="D24" s="90"/>
      <c r="E24" s="142"/>
      <c r="F24" s="143"/>
      <c r="G24" s="143"/>
      <c r="H24" s="143"/>
      <c r="I24" s="143"/>
      <c r="J24" s="144"/>
      <c r="K24" s="99"/>
      <c r="L24" s="139"/>
      <c r="M24" s="140"/>
      <c r="N24" s="141"/>
    </row>
    <row r="25" spans="2:18">
      <c r="B25" s="95"/>
      <c r="C25" s="90"/>
      <c r="D25" s="90"/>
      <c r="E25" s="133" t="s">
        <v>25</v>
      </c>
      <c r="F25" s="134"/>
      <c r="G25" s="134"/>
      <c r="H25" s="134"/>
      <c r="I25" s="134"/>
      <c r="J25" s="135"/>
      <c r="K25" s="100" t="s">
        <v>26</v>
      </c>
      <c r="L25" s="127">
        <f>'Standard Conference Small '!H1</f>
        <v>159110</v>
      </c>
      <c r="M25" s="128"/>
      <c r="N25" s="129"/>
    </row>
    <row r="26" spans="2:18">
      <c r="B26" s="95"/>
      <c r="C26" s="90"/>
      <c r="D26" s="90"/>
      <c r="E26" s="98" t="s">
        <v>27</v>
      </c>
      <c r="F26" s="100"/>
      <c r="G26" s="100"/>
      <c r="H26" s="100"/>
      <c r="I26" s="100"/>
      <c r="J26" s="112"/>
      <c r="K26" s="99" t="s">
        <v>28</v>
      </c>
      <c r="L26" s="139">
        <v>0</v>
      </c>
      <c r="M26" s="140"/>
      <c r="N26" s="141"/>
    </row>
    <row r="27" spans="2:18">
      <c r="B27" s="95"/>
      <c r="C27" s="90"/>
      <c r="D27" s="90"/>
      <c r="E27" s="98" t="s">
        <v>29</v>
      </c>
      <c r="F27" s="100"/>
      <c r="G27" s="100"/>
      <c r="H27" s="100"/>
      <c r="I27" s="100"/>
      <c r="J27" s="112"/>
      <c r="K27" s="99" t="s">
        <v>30</v>
      </c>
      <c r="L27" s="139">
        <v>0</v>
      </c>
      <c r="M27" s="140"/>
      <c r="N27" s="141"/>
    </row>
    <row r="28" spans="2:18">
      <c r="B28" s="95"/>
      <c r="C28" s="90"/>
      <c r="D28" s="90"/>
      <c r="E28" s="98" t="s">
        <v>31</v>
      </c>
      <c r="F28" s="100"/>
      <c r="G28" s="100"/>
      <c r="H28" s="100"/>
      <c r="I28" s="100"/>
      <c r="J28" s="112"/>
      <c r="K28" s="99" t="s">
        <v>32</v>
      </c>
      <c r="L28" s="139">
        <v>0</v>
      </c>
      <c r="M28" s="140"/>
      <c r="N28" s="141"/>
    </row>
    <row r="29" spans="2:18">
      <c r="B29" s="95"/>
      <c r="C29" s="90"/>
      <c r="D29" s="90"/>
      <c r="E29" s="98" t="s">
        <v>33</v>
      </c>
      <c r="F29" s="100"/>
      <c r="G29" s="100"/>
      <c r="H29" s="100"/>
      <c r="I29" s="100"/>
      <c r="J29" s="112"/>
      <c r="K29" s="99" t="s">
        <v>34</v>
      </c>
      <c r="L29" s="139">
        <v>0</v>
      </c>
      <c r="M29" s="140"/>
      <c r="N29" s="141"/>
    </row>
    <row r="30" spans="2:18">
      <c r="B30" s="95"/>
      <c r="C30" s="90"/>
      <c r="D30" s="90"/>
      <c r="E30" s="133" t="s">
        <v>35</v>
      </c>
      <c r="F30" s="134"/>
      <c r="G30" s="134"/>
      <c r="H30" s="134"/>
      <c r="I30" s="134"/>
      <c r="J30" s="135"/>
      <c r="K30" s="100" t="s">
        <v>36</v>
      </c>
      <c r="L30" s="127">
        <f>SUM(L25:L29)</f>
        <v>159110</v>
      </c>
      <c r="M30" s="128"/>
      <c r="N30" s="129"/>
      <c r="O30" s="113"/>
    </row>
    <row r="31" spans="2:18">
      <c r="B31" s="95"/>
      <c r="C31" s="90"/>
      <c r="D31" s="90"/>
      <c r="E31" s="130" t="s">
        <v>37</v>
      </c>
      <c r="F31" s="131"/>
      <c r="G31" s="131"/>
      <c r="H31" s="131"/>
      <c r="I31" s="131"/>
      <c r="J31" s="132"/>
      <c r="K31" s="115">
        <v>0.06</v>
      </c>
      <c r="L31" s="127">
        <f>L30*6%</f>
        <v>9546.6</v>
      </c>
      <c r="M31" s="128"/>
      <c r="N31" s="129"/>
      <c r="P31" s="116"/>
      <c r="R31" s="116"/>
    </row>
    <row r="32" spans="2:18">
      <c r="B32" s="95"/>
      <c r="C32" s="90"/>
      <c r="D32" s="90"/>
      <c r="E32" s="101" t="s">
        <v>38</v>
      </c>
      <c r="F32" s="102"/>
      <c r="G32" s="102"/>
      <c r="H32" s="102"/>
      <c r="I32" s="102"/>
      <c r="J32" s="114"/>
      <c r="K32" s="117"/>
      <c r="L32" s="127">
        <f>L18*0.3</f>
        <v>0</v>
      </c>
      <c r="M32" s="128"/>
      <c r="N32" s="129"/>
      <c r="P32" s="116"/>
      <c r="R32" s="116"/>
    </row>
    <row r="33" spans="2:18">
      <c r="B33" s="95"/>
      <c r="C33" s="90"/>
      <c r="D33" s="90"/>
      <c r="E33" s="101" t="s">
        <v>39</v>
      </c>
      <c r="F33" s="102"/>
      <c r="G33" s="102"/>
      <c r="H33" s="102"/>
      <c r="I33" s="102"/>
      <c r="J33" s="114"/>
      <c r="K33" s="117"/>
      <c r="L33" s="127">
        <f>L19*0.7</f>
        <v>0</v>
      </c>
      <c r="M33" s="128"/>
      <c r="N33" s="129"/>
      <c r="P33" s="116"/>
      <c r="R33" s="116"/>
    </row>
    <row r="34" spans="2:18">
      <c r="B34" s="95"/>
      <c r="C34" s="90"/>
      <c r="D34" s="90"/>
      <c r="E34" s="130" t="s">
        <v>40</v>
      </c>
      <c r="F34" s="131"/>
      <c r="G34" s="131"/>
      <c r="H34" s="131"/>
      <c r="I34" s="131"/>
      <c r="J34" s="132"/>
      <c r="K34" s="117" t="s">
        <v>41</v>
      </c>
      <c r="L34" s="127">
        <f>IF($K$34="NA",0,IF($K$34=3%,ROUND($L$35*3%,2),IF($K$34=5%,ROUND(L35*5%,2))))</f>
        <v>0</v>
      </c>
      <c r="M34" s="128"/>
      <c r="N34" s="129"/>
      <c r="P34" s="116"/>
      <c r="R34" s="116"/>
    </row>
    <row r="35" spans="2:18" ht="31.5" customHeight="1">
      <c r="B35" s="96"/>
      <c r="C35" s="97"/>
      <c r="D35" s="97"/>
      <c r="E35" s="133" t="s">
        <v>42</v>
      </c>
      <c r="F35" s="134"/>
      <c r="G35" s="134"/>
      <c r="H35" s="134"/>
      <c r="I35" s="134"/>
      <c r="J35" s="135"/>
      <c r="K35" s="108"/>
      <c r="L35" s="136">
        <f>L30+L31</f>
        <v>168656.6</v>
      </c>
      <c r="M35" s="137"/>
      <c r="N35" s="138"/>
      <c r="O35" s="113"/>
      <c r="P35" s="116"/>
    </row>
    <row r="36" spans="2:18">
      <c r="B36" s="90"/>
      <c r="C36" s="90"/>
      <c r="D36" s="90"/>
      <c r="E36" s="90"/>
      <c r="F36" s="90"/>
      <c r="G36" s="90"/>
      <c r="H36" s="90"/>
      <c r="I36" s="90"/>
      <c r="J36" s="90"/>
      <c r="K36" s="90"/>
      <c r="L36" s="124"/>
      <c r="M36" s="124"/>
      <c r="N36" s="124"/>
      <c r="P36" s="116"/>
    </row>
    <row r="37" spans="2:18" s="86" customFormat="1" ht="16.2">
      <c r="B37" s="125" t="s">
        <v>43</v>
      </c>
      <c r="C37" s="126"/>
      <c r="D37" s="126"/>
      <c r="E37" s="126"/>
      <c r="F37" s="126"/>
      <c r="G37" s="126"/>
      <c r="H37" s="126"/>
      <c r="I37" s="126"/>
      <c r="J37" s="126"/>
      <c r="K37" s="126"/>
      <c r="L37" s="126"/>
      <c r="M37" s="126"/>
      <c r="N37" s="126"/>
      <c r="P37" s="116"/>
    </row>
    <row r="38" spans="2:18">
      <c r="B38" s="121" t="s">
        <v>44</v>
      </c>
      <c r="C38" s="122"/>
      <c r="D38" s="122"/>
      <c r="E38" s="122"/>
      <c r="F38" s="122"/>
      <c r="G38" s="122"/>
      <c r="H38" s="122"/>
      <c r="I38" s="122"/>
      <c r="J38" s="122"/>
      <c r="K38" s="122"/>
      <c r="L38" s="122"/>
      <c r="M38" s="122"/>
      <c r="N38" s="122"/>
      <c r="P38" s="118"/>
    </row>
    <row r="39" spans="2:18">
      <c r="B39" s="121" t="s">
        <v>45</v>
      </c>
      <c r="C39" s="121"/>
      <c r="D39" s="121"/>
      <c r="E39" s="121"/>
      <c r="F39" s="121"/>
      <c r="G39" s="121"/>
      <c r="H39" s="121"/>
      <c r="I39" s="121"/>
      <c r="J39" s="121"/>
      <c r="K39" s="121"/>
      <c r="L39" s="121"/>
      <c r="M39" s="121"/>
      <c r="N39" s="121"/>
    </row>
    <row r="40" spans="2:18" ht="15" customHeight="1">
      <c r="B40" s="121" t="s">
        <v>46</v>
      </c>
      <c r="C40" s="121"/>
      <c r="D40" s="121"/>
      <c r="E40" s="121"/>
      <c r="F40" s="121"/>
      <c r="G40" s="121"/>
      <c r="H40" s="121"/>
      <c r="I40" s="121"/>
      <c r="J40" s="121"/>
      <c r="K40" s="121"/>
      <c r="L40" s="121"/>
      <c r="M40" s="121"/>
      <c r="N40" s="121"/>
    </row>
    <row r="41" spans="2:18" ht="15" customHeight="1">
      <c r="B41" s="121" t="s">
        <v>47</v>
      </c>
      <c r="C41" s="121"/>
      <c r="D41" s="121"/>
      <c r="E41" s="121"/>
      <c r="F41" s="121"/>
      <c r="G41" s="121"/>
      <c r="H41" s="121"/>
      <c r="I41" s="121"/>
      <c r="J41" s="121"/>
      <c r="K41" s="121"/>
      <c r="L41" s="121"/>
      <c r="M41" s="121"/>
      <c r="N41" s="121"/>
    </row>
    <row r="42" spans="2:18" ht="15" customHeight="1">
      <c r="B42" s="121" t="s">
        <v>48</v>
      </c>
      <c r="C42" s="122"/>
      <c r="D42" s="122"/>
      <c r="E42" s="122"/>
      <c r="F42" s="122"/>
      <c r="G42" s="122"/>
      <c r="H42" s="122"/>
      <c r="I42" s="122"/>
      <c r="J42" s="122"/>
      <c r="K42" s="122"/>
      <c r="L42" s="122"/>
      <c r="M42" s="122"/>
      <c r="N42" s="122"/>
    </row>
    <row r="45" spans="2:18">
      <c r="B45" s="87" t="s">
        <v>49</v>
      </c>
      <c r="G45" s="87" t="s">
        <v>50</v>
      </c>
      <c r="H45" s="87" t="s">
        <v>51</v>
      </c>
    </row>
    <row r="48" spans="2:18">
      <c r="B48" s="103" t="s">
        <v>52</v>
      </c>
    </row>
    <row r="49" spans="2:14">
      <c r="B49" s="88">
        <v>1</v>
      </c>
      <c r="C49" s="87" t="s">
        <v>53</v>
      </c>
    </row>
    <row r="50" spans="2:14" ht="15" customHeight="1">
      <c r="B50" s="88"/>
      <c r="C50" s="87" t="s">
        <v>54</v>
      </c>
    </row>
    <row r="51" spans="2:14">
      <c r="B51" s="88"/>
      <c r="C51" s="87" t="s">
        <v>55</v>
      </c>
    </row>
    <row r="52" spans="2:14">
      <c r="B52" s="88">
        <v>2</v>
      </c>
      <c r="C52" s="123" t="s">
        <v>56</v>
      </c>
      <c r="D52" s="123"/>
      <c r="E52" s="123"/>
      <c r="F52" s="123"/>
      <c r="G52" s="123"/>
      <c r="H52" s="123"/>
      <c r="I52" s="123"/>
      <c r="J52" s="123"/>
      <c r="K52" s="123"/>
      <c r="L52" s="123"/>
      <c r="M52" s="123"/>
      <c r="N52" s="123"/>
    </row>
    <row r="53" spans="2:14">
      <c r="C53" s="87" t="s">
        <v>57</v>
      </c>
    </row>
    <row r="54" spans="2:14">
      <c r="B54" s="88">
        <v>3</v>
      </c>
      <c r="C54" s="87" t="s">
        <v>58</v>
      </c>
    </row>
    <row r="55" spans="2:14">
      <c r="C55" s="87" t="s">
        <v>59</v>
      </c>
    </row>
    <row r="56" spans="2:14">
      <c r="B56" s="88">
        <v>4</v>
      </c>
      <c r="C56" s="87" t="s">
        <v>60</v>
      </c>
    </row>
    <row r="57" spans="2:14">
      <c r="B57" s="103" t="s">
        <v>61</v>
      </c>
    </row>
    <row r="58" spans="2:14" ht="33" customHeight="1">
      <c r="B58" s="88">
        <v>1</v>
      </c>
      <c r="C58" s="120" t="s">
        <v>62</v>
      </c>
      <c r="D58" s="120"/>
      <c r="E58" s="120"/>
      <c r="F58" s="120"/>
      <c r="G58" s="120"/>
      <c r="H58" s="120"/>
      <c r="I58" s="120"/>
      <c r="J58" s="120"/>
      <c r="K58" s="120"/>
      <c r="L58" s="120"/>
      <c r="M58" s="120"/>
      <c r="N58" s="120"/>
    </row>
    <row r="59" spans="2:14" ht="33.75" customHeight="1">
      <c r="B59" s="88"/>
      <c r="C59" s="120" t="s">
        <v>63</v>
      </c>
      <c r="D59" s="120"/>
      <c r="E59" s="120"/>
      <c r="F59" s="120"/>
      <c r="G59" s="120"/>
      <c r="H59" s="120"/>
      <c r="I59" s="120"/>
      <c r="J59" s="120"/>
      <c r="K59" s="120"/>
      <c r="L59" s="120"/>
      <c r="M59" s="120"/>
      <c r="N59" s="120"/>
    </row>
    <row r="60" spans="2:14">
      <c r="B60" s="88">
        <v>2</v>
      </c>
      <c r="C60" s="87" t="s">
        <v>64</v>
      </c>
    </row>
    <row r="61" spans="2:14">
      <c r="B61" s="88"/>
      <c r="C61" s="87" t="s">
        <v>65</v>
      </c>
    </row>
    <row r="62" spans="2:14" ht="31.5" customHeight="1">
      <c r="B62" s="88"/>
      <c r="C62" s="120" t="s">
        <v>66</v>
      </c>
      <c r="D62" s="120"/>
      <c r="E62" s="120"/>
      <c r="F62" s="120"/>
      <c r="G62" s="120"/>
      <c r="H62" s="120"/>
      <c r="I62" s="120"/>
      <c r="J62" s="120"/>
      <c r="K62" s="120"/>
      <c r="L62" s="120"/>
      <c r="M62" s="120"/>
      <c r="N62" s="120"/>
    </row>
    <row r="63" spans="2:14">
      <c r="B63" s="88">
        <v>3</v>
      </c>
      <c r="C63" s="87" t="s">
        <v>67</v>
      </c>
    </row>
    <row r="64" spans="2:14">
      <c r="C64" s="87" t="s">
        <v>68</v>
      </c>
    </row>
    <row r="65" spans="2:3">
      <c r="B65" s="88">
        <v>4</v>
      </c>
      <c r="C65" s="87" t="s">
        <v>69</v>
      </c>
    </row>
  </sheetData>
  <mergeCells count="54">
    <mergeCell ref="B1:N1"/>
    <mergeCell ref="B2:N2"/>
    <mergeCell ref="B3:N3"/>
    <mergeCell ref="K5:N5"/>
    <mergeCell ref="K6:N6"/>
    <mergeCell ref="K7:N7"/>
    <mergeCell ref="L9:N9"/>
    <mergeCell ref="L10:N10"/>
    <mergeCell ref="L11:N11"/>
    <mergeCell ref="L12:N12"/>
    <mergeCell ref="L13:N13"/>
    <mergeCell ref="L14:N14"/>
    <mergeCell ref="L15:N15"/>
    <mergeCell ref="E17:J17"/>
    <mergeCell ref="L17:N17"/>
    <mergeCell ref="E18:J18"/>
    <mergeCell ref="L18:N18"/>
    <mergeCell ref="E19:J19"/>
    <mergeCell ref="L19:N19"/>
    <mergeCell ref="E20:J20"/>
    <mergeCell ref="L20:N20"/>
    <mergeCell ref="E21:J21"/>
    <mergeCell ref="E22:J22"/>
    <mergeCell ref="E23:J23"/>
    <mergeCell ref="L23:N23"/>
    <mergeCell ref="E24:J24"/>
    <mergeCell ref="L24:N24"/>
    <mergeCell ref="E25:J25"/>
    <mergeCell ref="L25:N25"/>
    <mergeCell ref="L26:N26"/>
    <mergeCell ref="L27:N27"/>
    <mergeCell ref="L28:N28"/>
    <mergeCell ref="L29:N29"/>
    <mergeCell ref="E30:J30"/>
    <mergeCell ref="L30:N30"/>
    <mergeCell ref="E31:J31"/>
    <mergeCell ref="L31:N31"/>
    <mergeCell ref="L32:N32"/>
    <mergeCell ref="L33:N33"/>
    <mergeCell ref="E34:J34"/>
    <mergeCell ref="L34:N34"/>
    <mergeCell ref="E35:J35"/>
    <mergeCell ref="L35:N35"/>
    <mergeCell ref="L36:N36"/>
    <mergeCell ref="B37:N37"/>
    <mergeCell ref="B38:N38"/>
    <mergeCell ref="B39:N39"/>
    <mergeCell ref="B40:N40"/>
    <mergeCell ref="C62:N62"/>
    <mergeCell ref="B41:N41"/>
    <mergeCell ref="B42:N42"/>
    <mergeCell ref="C52:N52"/>
    <mergeCell ref="C58:N58"/>
    <mergeCell ref="C59:N59"/>
  </mergeCells>
  <phoneticPr fontId="26" type="noConversion"/>
  <conditionalFormatting sqref="L27:N27">
    <cfRule type="cellIs" dxfId="0" priority="4" operator="greaterThan">
      <formula>($L$31+$L$34)*0.12</formula>
    </cfRule>
  </conditionalFormatting>
  <conditionalFormatting sqref="P28">
    <cfRule type="expression" priority="2">
      <formula>"&gt;=($L$31+$L$32)*0.12"</formula>
    </cfRule>
  </conditionalFormatting>
  <dataValidations count="2">
    <dataValidation type="list" showInputMessage="1" showErrorMessage="1" sqref="K31" xr:uid="{00000000-0002-0000-0000-000000000000}">
      <formula1>"NA,0%,2%,3%,4%,6%,11%,13%,17%"</formula1>
    </dataValidation>
    <dataValidation type="list" allowBlank="1" showInputMessage="1" showErrorMessage="1" sqref="K32:K34" xr:uid="{00000000-0002-0000-0000-000001000000}">
      <formula1>"NA,3%,5%"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I94"/>
  <sheetViews>
    <sheetView tabSelected="1" topLeftCell="C1" zoomScale="80" zoomScaleNormal="80" zoomScalePageLayoutView="55" workbookViewId="0">
      <pane ySplit="2" topLeftCell="A18" activePane="bottomLeft" state="frozen"/>
      <selection pane="bottomLeft" activeCell="C26" sqref="A26:XFD26"/>
    </sheetView>
  </sheetViews>
  <sheetFormatPr defaultColWidth="46.88671875" defaultRowHeight="18" outlineLevelRow="2"/>
  <cols>
    <col min="1" max="1" width="18.44140625" style="1" customWidth="1"/>
    <col min="2" max="2" width="50.88671875" style="2" customWidth="1"/>
    <col min="3" max="3" width="18.88671875" style="3" customWidth="1"/>
    <col min="4" max="4" width="21.109375" style="3" customWidth="1"/>
    <col min="5" max="5" width="29.88671875" style="3" customWidth="1"/>
    <col min="6" max="6" width="16" style="3" customWidth="1"/>
    <col min="7" max="7" width="17" style="2" customWidth="1"/>
    <col min="8" max="8" width="20.44140625" style="4" customWidth="1"/>
    <col min="9" max="9" width="91.44140625" style="2" customWidth="1"/>
    <col min="10" max="32" width="9.33203125" style="2" customWidth="1"/>
    <col min="33" max="16384" width="46.88671875" style="2"/>
  </cols>
  <sheetData>
    <row r="1" spans="1:9" ht="31.5" customHeight="1">
      <c r="A1" s="5"/>
      <c r="B1" s="6" t="s">
        <v>70</v>
      </c>
      <c r="C1" s="7"/>
      <c r="D1" s="7"/>
      <c r="E1" s="7"/>
      <c r="F1" s="7"/>
      <c r="G1" s="8"/>
      <c r="H1" s="9">
        <f>H11+H20+H27+H38+H45</f>
        <v>159110</v>
      </c>
      <c r="I1" s="76"/>
    </row>
    <row r="2" spans="1:9" ht="17.100000000000001" customHeight="1">
      <c r="A2" s="10" t="s">
        <v>71</v>
      </c>
      <c r="B2" s="10" t="s">
        <v>72</v>
      </c>
      <c r="C2" s="11" t="s">
        <v>73</v>
      </c>
      <c r="D2" s="11" t="s">
        <v>74</v>
      </c>
      <c r="E2" s="12" t="s">
        <v>75</v>
      </c>
      <c r="F2" s="12" t="s">
        <v>76</v>
      </c>
      <c r="G2" s="13" t="s">
        <v>77</v>
      </c>
      <c r="H2" s="13" t="s">
        <v>78</v>
      </c>
      <c r="I2" s="13" t="s">
        <v>79</v>
      </c>
    </row>
    <row r="3" spans="1:9" ht="36.9" customHeight="1" outlineLevel="1">
      <c r="A3" s="14"/>
      <c r="B3" s="15" t="s">
        <v>80</v>
      </c>
      <c r="C3" s="16"/>
      <c r="D3" s="16"/>
      <c r="E3" s="16"/>
      <c r="F3" s="16"/>
      <c r="G3" s="17"/>
      <c r="H3" s="18"/>
      <c r="I3" s="77"/>
    </row>
    <row r="4" spans="1:9" ht="36.9" customHeight="1" outlineLevel="2">
      <c r="A4" s="19"/>
      <c r="B4" s="20" t="s">
        <v>81</v>
      </c>
      <c r="C4" s="21"/>
      <c r="D4" s="21"/>
      <c r="E4" s="22"/>
      <c r="F4" s="21"/>
      <c r="G4" s="20"/>
      <c r="H4" s="23"/>
      <c r="I4" s="78"/>
    </row>
    <row r="5" spans="1:9" ht="39" customHeight="1" outlineLevel="2">
      <c r="A5" s="24" t="s">
        <v>82</v>
      </c>
      <c r="B5" s="25" t="s">
        <v>83</v>
      </c>
      <c r="C5" s="26" t="s">
        <v>84</v>
      </c>
      <c r="D5" s="26">
        <v>1</v>
      </c>
      <c r="E5" s="27">
        <v>1</v>
      </c>
      <c r="F5" s="26">
        <v>7</v>
      </c>
      <c r="G5" s="28">
        <v>1000</v>
      </c>
      <c r="H5" s="29">
        <f>D5*E5*F5*G5</f>
        <v>7000</v>
      </c>
      <c r="I5" s="79"/>
    </row>
    <row r="6" spans="1:9" ht="36.9" customHeight="1" outlineLevel="2">
      <c r="A6" s="24" t="s">
        <v>85</v>
      </c>
      <c r="B6" s="25" t="s">
        <v>86</v>
      </c>
      <c r="C6" s="26" t="s">
        <v>84</v>
      </c>
      <c r="D6" s="26">
        <v>1</v>
      </c>
      <c r="E6" s="27">
        <v>1</v>
      </c>
      <c r="F6" s="26">
        <v>7</v>
      </c>
      <c r="G6" s="28">
        <v>1000</v>
      </c>
      <c r="H6" s="29">
        <f>D6*E6*F6*G6</f>
        <v>7000</v>
      </c>
      <c r="I6" s="80"/>
    </row>
    <row r="7" spans="1:9" ht="36.9" customHeight="1" outlineLevel="1">
      <c r="A7" s="30" t="s">
        <v>87</v>
      </c>
      <c r="B7" s="31" t="s">
        <v>88</v>
      </c>
      <c r="C7" s="32"/>
      <c r="D7" s="32"/>
      <c r="E7" s="33"/>
      <c r="F7" s="33"/>
      <c r="G7" s="34"/>
      <c r="H7" s="35">
        <f>SUM(H5:H6)</f>
        <v>14000</v>
      </c>
      <c r="I7" s="81"/>
    </row>
    <row r="8" spans="1:9" ht="36.9" customHeight="1" outlineLevel="2">
      <c r="A8" s="19"/>
      <c r="B8" s="20" t="s">
        <v>89</v>
      </c>
      <c r="C8" s="21"/>
      <c r="D8" s="21"/>
      <c r="E8" s="22"/>
      <c r="F8" s="21"/>
      <c r="G8" s="36"/>
      <c r="H8" s="23"/>
      <c r="I8" s="23"/>
    </row>
    <row r="9" spans="1:9" ht="36.9" customHeight="1" outlineLevel="2">
      <c r="A9" s="37" t="s">
        <v>90</v>
      </c>
      <c r="B9" s="25" t="s">
        <v>91</v>
      </c>
      <c r="C9" s="26" t="s">
        <v>84</v>
      </c>
      <c r="D9" s="26">
        <v>1</v>
      </c>
      <c r="E9" s="27">
        <v>1</v>
      </c>
      <c r="F9" s="26">
        <v>2</v>
      </c>
      <c r="G9" s="28">
        <v>500</v>
      </c>
      <c r="H9" s="38">
        <f>D9*E9*F9*G9</f>
        <v>1000</v>
      </c>
      <c r="I9" s="80" t="s">
        <v>92</v>
      </c>
    </row>
    <row r="10" spans="1:9" ht="36.9" customHeight="1" outlineLevel="1">
      <c r="A10" s="30" t="s">
        <v>93</v>
      </c>
      <c r="B10" s="31" t="s">
        <v>94</v>
      </c>
      <c r="C10" s="32"/>
      <c r="D10" s="32"/>
      <c r="E10" s="33"/>
      <c r="F10" s="33"/>
      <c r="G10" s="34"/>
      <c r="H10" s="35">
        <f>SUM(H9:H9)</f>
        <v>1000</v>
      </c>
      <c r="I10" s="81"/>
    </row>
    <row r="11" spans="1:9" ht="36.9" customHeight="1">
      <c r="A11" s="14" t="s">
        <v>95</v>
      </c>
      <c r="B11" s="15" t="s">
        <v>96</v>
      </c>
      <c r="C11" s="16"/>
      <c r="D11" s="16"/>
      <c r="E11" s="16"/>
      <c r="F11" s="16"/>
      <c r="G11" s="39"/>
      <c r="H11" s="18">
        <f>H7+H10</f>
        <v>15000</v>
      </c>
      <c r="I11" s="77"/>
    </row>
    <row r="12" spans="1:9" ht="36.9" customHeight="1">
      <c r="G12" s="40"/>
    </row>
    <row r="13" spans="1:9" ht="36.9" customHeight="1" outlineLevel="1">
      <c r="A13" s="14"/>
      <c r="B13" s="15" t="s">
        <v>97</v>
      </c>
      <c r="C13" s="16"/>
      <c r="D13" s="16"/>
      <c r="E13" s="16"/>
      <c r="F13" s="16"/>
      <c r="G13" s="39"/>
      <c r="H13" s="18"/>
      <c r="I13" s="77"/>
    </row>
    <row r="14" spans="1:9" ht="36.9" customHeight="1" outlineLevel="1">
      <c r="A14" s="10" t="s">
        <v>71</v>
      </c>
      <c r="B14" s="10" t="s">
        <v>72</v>
      </c>
      <c r="C14" s="11" t="s">
        <v>73</v>
      </c>
      <c r="D14" s="11" t="s">
        <v>74</v>
      </c>
      <c r="E14" s="12" t="s">
        <v>75</v>
      </c>
      <c r="F14" s="12" t="s">
        <v>76</v>
      </c>
      <c r="G14" s="41" t="s">
        <v>77</v>
      </c>
      <c r="H14" s="13" t="s">
        <v>78</v>
      </c>
      <c r="I14" s="13" t="s">
        <v>98</v>
      </c>
    </row>
    <row r="15" spans="1:9" ht="36.9" customHeight="1" outlineLevel="2">
      <c r="A15" s="19"/>
      <c r="B15" s="20" t="s">
        <v>99</v>
      </c>
      <c r="C15" s="21"/>
      <c r="D15" s="21"/>
      <c r="E15" s="22"/>
      <c r="F15" s="21"/>
      <c r="G15" s="36"/>
      <c r="H15" s="23"/>
      <c r="I15" s="78" t="s">
        <v>100</v>
      </c>
    </row>
    <row r="16" spans="1:9" ht="36.9" customHeight="1" outlineLevel="2">
      <c r="A16" s="24" t="s">
        <v>101</v>
      </c>
      <c r="B16" s="25" t="s">
        <v>102</v>
      </c>
      <c r="C16" s="26" t="s">
        <v>103</v>
      </c>
      <c r="D16" s="26">
        <v>1</v>
      </c>
      <c r="E16" s="27">
        <v>12</v>
      </c>
      <c r="F16" s="26">
        <v>1</v>
      </c>
      <c r="G16" s="42">
        <v>2500</v>
      </c>
      <c r="H16" s="43">
        <f>D16*E16*F16*G16</f>
        <v>30000</v>
      </c>
      <c r="I16" s="80" t="s">
        <v>104</v>
      </c>
    </row>
    <row r="17" spans="1:9" ht="36.6" customHeight="1" outlineLevel="2">
      <c r="A17" s="24" t="s">
        <v>105</v>
      </c>
      <c r="B17" s="25" t="s">
        <v>106</v>
      </c>
      <c r="C17" s="26" t="s">
        <v>107</v>
      </c>
      <c r="D17" s="44">
        <v>1</v>
      </c>
      <c r="E17" s="27">
        <v>12</v>
      </c>
      <c r="F17" s="26">
        <v>1</v>
      </c>
      <c r="G17" s="42">
        <v>500</v>
      </c>
      <c r="H17" s="43">
        <f>D17*E17*F17*G17</f>
        <v>6000</v>
      </c>
      <c r="I17" s="80" t="s">
        <v>108</v>
      </c>
    </row>
    <row r="18" spans="1:9" ht="36.6" customHeight="1" outlineLevel="2">
      <c r="A18" s="24" t="s">
        <v>109</v>
      </c>
      <c r="B18" s="25" t="s">
        <v>110</v>
      </c>
      <c r="C18" s="26" t="s">
        <v>107</v>
      </c>
      <c r="D18" s="44">
        <v>1</v>
      </c>
      <c r="E18" s="27">
        <v>1</v>
      </c>
      <c r="F18" s="26">
        <v>2</v>
      </c>
      <c r="G18" s="42">
        <v>100</v>
      </c>
      <c r="H18" s="43">
        <f>D18*E18*F18*G18</f>
        <v>200</v>
      </c>
      <c r="I18" s="80" t="s">
        <v>111</v>
      </c>
    </row>
    <row r="19" spans="1:9" ht="36.9" customHeight="1" outlineLevel="1">
      <c r="A19" s="19" t="s">
        <v>112</v>
      </c>
      <c r="B19" s="20" t="s">
        <v>113</v>
      </c>
      <c r="C19" s="21"/>
      <c r="D19" s="21"/>
      <c r="E19" s="22"/>
      <c r="F19" s="21"/>
      <c r="G19" s="36"/>
      <c r="H19" s="23">
        <f>SUM(H16:H18)</f>
        <v>36200</v>
      </c>
      <c r="I19" s="21"/>
    </row>
    <row r="20" spans="1:9" ht="36.9" customHeight="1">
      <c r="A20" s="14" t="s">
        <v>114</v>
      </c>
      <c r="B20" s="15" t="s">
        <v>115</v>
      </c>
      <c r="C20" s="16"/>
      <c r="D20" s="16"/>
      <c r="E20" s="16"/>
      <c r="F20" s="16"/>
      <c r="G20" s="39"/>
      <c r="H20" s="17">
        <f>H19</f>
        <v>36200</v>
      </c>
      <c r="I20" s="77"/>
    </row>
    <row r="21" spans="1:9" ht="36.9" customHeight="1">
      <c r="G21" s="40"/>
    </row>
    <row r="22" spans="1:9" ht="36.9" customHeight="1" outlineLevel="1">
      <c r="A22" s="14"/>
      <c r="B22" s="15" t="s">
        <v>116</v>
      </c>
      <c r="C22" s="16"/>
      <c r="D22" s="16"/>
      <c r="E22" s="16"/>
      <c r="F22" s="16"/>
      <c r="G22" s="39"/>
      <c r="H22" s="18"/>
      <c r="I22" s="77"/>
    </row>
    <row r="23" spans="1:9" ht="36.9" customHeight="1" outlineLevel="1">
      <c r="A23" s="10" t="s">
        <v>71</v>
      </c>
      <c r="B23" s="10" t="s">
        <v>72</v>
      </c>
      <c r="C23" s="11" t="s">
        <v>73</v>
      </c>
      <c r="D23" s="11" t="s">
        <v>74</v>
      </c>
      <c r="E23" s="12" t="s">
        <v>75</v>
      </c>
      <c r="F23" s="12" t="s">
        <v>76</v>
      </c>
      <c r="G23" s="41" t="s">
        <v>77</v>
      </c>
      <c r="H23" s="13" t="s">
        <v>78</v>
      </c>
      <c r="I23" s="13" t="s">
        <v>117</v>
      </c>
    </row>
    <row r="24" spans="1:9" ht="36.9" customHeight="1" outlineLevel="2">
      <c r="A24" s="19"/>
      <c r="B24" s="20" t="s">
        <v>118</v>
      </c>
      <c r="C24" s="21"/>
      <c r="D24" s="21"/>
      <c r="E24" s="22"/>
      <c r="F24" s="21"/>
      <c r="G24" s="41" t="s">
        <v>77</v>
      </c>
      <c r="H24" s="23"/>
      <c r="I24" s="78"/>
    </row>
    <row r="25" spans="1:9" ht="36.9" customHeight="1" outlineLevel="2">
      <c r="A25" s="24" t="s">
        <v>119</v>
      </c>
      <c r="B25" s="25" t="s">
        <v>120</v>
      </c>
      <c r="C25" s="26" t="s">
        <v>107</v>
      </c>
      <c r="D25" s="26">
        <v>1</v>
      </c>
      <c r="E25" s="27">
        <v>17</v>
      </c>
      <c r="F25" s="26">
        <v>1</v>
      </c>
      <c r="G25" s="42">
        <v>100</v>
      </c>
      <c r="H25" s="43">
        <f>D25*E25*F25*G25</f>
        <v>1700</v>
      </c>
      <c r="I25" s="82" t="s">
        <v>121</v>
      </c>
    </row>
    <row r="26" spans="1:9" ht="36.9" customHeight="1" outlineLevel="1">
      <c r="A26" s="30" t="s">
        <v>122</v>
      </c>
      <c r="B26" s="20" t="s">
        <v>123</v>
      </c>
      <c r="C26" s="21"/>
      <c r="D26" s="21"/>
      <c r="E26" s="22"/>
      <c r="F26" s="21"/>
      <c r="G26" s="36"/>
      <c r="H26" s="23">
        <f>SUM(H25:H25)</f>
        <v>1700</v>
      </c>
      <c r="I26" s="78"/>
    </row>
    <row r="27" spans="1:9" ht="36.9" customHeight="1" outlineLevel="2">
      <c r="A27" s="14" t="s">
        <v>124</v>
      </c>
      <c r="B27" s="15" t="s">
        <v>125</v>
      </c>
      <c r="C27" s="16"/>
      <c r="D27" s="16"/>
      <c r="E27" s="16"/>
      <c r="F27" s="16"/>
      <c r="G27" s="39"/>
      <c r="H27" s="17">
        <f>H26</f>
        <v>1700</v>
      </c>
      <c r="I27" s="17"/>
    </row>
    <row r="28" spans="1:9" ht="36.9" customHeight="1" outlineLevel="2">
      <c r="G28" s="40"/>
    </row>
    <row r="29" spans="1:9" ht="36.9" customHeight="1" outlineLevel="2">
      <c r="A29" s="14"/>
      <c r="B29" s="15" t="s">
        <v>126</v>
      </c>
      <c r="C29" s="16"/>
      <c r="D29" s="16"/>
      <c r="E29" s="16"/>
      <c r="F29" s="16"/>
      <c r="G29" s="39"/>
      <c r="H29" s="18"/>
      <c r="I29" s="77"/>
    </row>
    <row r="30" spans="1:9" ht="36.9" customHeight="1" outlineLevel="2">
      <c r="A30" s="10"/>
      <c r="B30" s="10" t="s">
        <v>72</v>
      </c>
      <c r="C30" s="11" t="s">
        <v>73</v>
      </c>
      <c r="D30" s="11" t="s">
        <v>74</v>
      </c>
      <c r="E30" s="12" t="s">
        <v>75</v>
      </c>
      <c r="F30" s="12" t="s">
        <v>76</v>
      </c>
      <c r="G30" s="41" t="s">
        <v>77</v>
      </c>
      <c r="H30" s="13" t="s">
        <v>78</v>
      </c>
      <c r="I30" s="13" t="s">
        <v>98</v>
      </c>
    </row>
    <row r="31" spans="1:9" ht="44.4" customHeight="1" outlineLevel="2">
      <c r="A31" s="25" t="s">
        <v>127</v>
      </c>
      <c r="B31" s="25" t="s">
        <v>128</v>
      </c>
      <c r="C31" s="26" t="s">
        <v>129</v>
      </c>
      <c r="D31" s="26">
        <v>1</v>
      </c>
      <c r="E31" s="27">
        <v>1</v>
      </c>
      <c r="F31" s="26">
        <v>1</v>
      </c>
      <c r="G31" s="42">
        <v>71000</v>
      </c>
      <c r="H31" s="43">
        <f t="shared" ref="H31:H36" si="0">D31*E31*F31*G31</f>
        <v>71000</v>
      </c>
      <c r="I31" s="82" t="s">
        <v>153</v>
      </c>
    </row>
    <row r="32" spans="1:9" ht="36.6" customHeight="1" outlineLevel="2">
      <c r="A32" s="25" t="s">
        <v>130</v>
      </c>
      <c r="B32" s="25" t="s">
        <v>131</v>
      </c>
      <c r="C32" s="26" t="s">
        <v>129</v>
      </c>
      <c r="D32" s="26">
        <v>1</v>
      </c>
      <c r="E32" s="27">
        <v>12</v>
      </c>
      <c r="F32" s="26">
        <v>2</v>
      </c>
      <c r="G32" s="42">
        <v>900</v>
      </c>
      <c r="H32" s="43">
        <f t="shared" si="0"/>
        <v>21600</v>
      </c>
      <c r="I32" s="82" t="s">
        <v>154</v>
      </c>
    </row>
    <row r="33" spans="1:9" ht="36.9" customHeight="1" outlineLevel="2">
      <c r="A33" s="25" t="s">
        <v>132</v>
      </c>
      <c r="B33" s="25" t="s">
        <v>106</v>
      </c>
      <c r="C33" s="26" t="s">
        <v>107</v>
      </c>
      <c r="D33" s="26">
        <v>1</v>
      </c>
      <c r="E33" s="27">
        <v>1</v>
      </c>
      <c r="F33" s="26">
        <v>1</v>
      </c>
      <c r="G33" s="42">
        <v>3800</v>
      </c>
      <c r="H33" s="43">
        <f t="shared" si="0"/>
        <v>3800</v>
      </c>
      <c r="I33" s="82" t="s">
        <v>156</v>
      </c>
    </row>
    <row r="34" spans="1:9" ht="36.9" customHeight="1" outlineLevel="2">
      <c r="A34" s="25" t="s">
        <v>133</v>
      </c>
      <c r="B34" s="25" t="s">
        <v>134</v>
      </c>
      <c r="C34" s="26" t="s">
        <v>129</v>
      </c>
      <c r="D34" s="26">
        <v>1</v>
      </c>
      <c r="E34" s="27">
        <v>17</v>
      </c>
      <c r="F34" s="26">
        <v>1</v>
      </c>
      <c r="G34" s="42">
        <v>100</v>
      </c>
      <c r="H34" s="43">
        <f t="shared" si="0"/>
        <v>1700</v>
      </c>
      <c r="I34" s="82" t="s">
        <v>135</v>
      </c>
    </row>
    <row r="35" spans="1:9" ht="36.6" customHeight="1" outlineLevel="2">
      <c r="A35" s="25" t="s">
        <v>136</v>
      </c>
      <c r="B35" s="25" t="s">
        <v>137</v>
      </c>
      <c r="C35" s="26" t="s">
        <v>129</v>
      </c>
      <c r="D35" s="26">
        <v>1</v>
      </c>
      <c r="E35" s="27">
        <v>17</v>
      </c>
      <c r="F35" s="26">
        <v>1</v>
      </c>
      <c r="G35" s="42">
        <v>80</v>
      </c>
      <c r="H35" s="43">
        <f t="shared" si="0"/>
        <v>1360</v>
      </c>
      <c r="I35" s="82" t="s">
        <v>138</v>
      </c>
    </row>
    <row r="36" spans="1:9" ht="36.6" customHeight="1" outlineLevel="2">
      <c r="A36" s="25" t="s">
        <v>139</v>
      </c>
      <c r="B36" s="25" t="s">
        <v>140</v>
      </c>
      <c r="C36" s="26" t="s">
        <v>129</v>
      </c>
      <c r="D36" s="26">
        <v>1</v>
      </c>
      <c r="E36" s="27">
        <v>17</v>
      </c>
      <c r="F36" s="26">
        <v>1</v>
      </c>
      <c r="G36" s="42">
        <v>250</v>
      </c>
      <c r="H36" s="43">
        <f t="shared" si="0"/>
        <v>4250</v>
      </c>
      <c r="I36" s="82" t="s">
        <v>155</v>
      </c>
    </row>
    <row r="37" spans="1:9" ht="36.9" customHeight="1" outlineLevel="2">
      <c r="A37" s="45" t="s">
        <v>141</v>
      </c>
      <c r="B37" s="45" t="s">
        <v>142</v>
      </c>
      <c r="C37" s="11"/>
      <c r="D37" s="11"/>
      <c r="E37" s="12"/>
      <c r="F37" s="12"/>
      <c r="G37" s="46"/>
      <c r="H37" s="47">
        <f>SUM(H31:H36)</f>
        <v>103710</v>
      </c>
      <c r="I37" s="83"/>
    </row>
    <row r="38" spans="1:9" ht="36.9" customHeight="1" outlineLevel="2">
      <c r="A38" s="14" t="s">
        <v>143</v>
      </c>
      <c r="B38" s="15" t="s">
        <v>144</v>
      </c>
      <c r="C38" s="16"/>
      <c r="D38" s="16"/>
      <c r="E38" s="16"/>
      <c r="F38" s="16"/>
      <c r="G38" s="39"/>
      <c r="H38" s="18">
        <f>H37</f>
        <v>103710</v>
      </c>
      <c r="I38" s="77"/>
    </row>
    <row r="39" spans="1:9" ht="36.9" customHeight="1" outlineLevel="2">
      <c r="G39" s="40"/>
    </row>
    <row r="40" spans="1:9" ht="36.9" customHeight="1" outlineLevel="2">
      <c r="A40" s="48"/>
      <c r="B40" s="49" t="s">
        <v>145</v>
      </c>
      <c r="C40" s="50"/>
      <c r="D40" s="50"/>
      <c r="E40" s="50"/>
      <c r="F40" s="50"/>
      <c r="G40" s="51"/>
      <c r="H40" s="52"/>
      <c r="I40" s="73"/>
    </row>
    <row r="41" spans="1:9" ht="36.9" customHeight="1" outlineLevel="2">
      <c r="A41" s="53"/>
      <c r="B41" s="53" t="s">
        <v>72</v>
      </c>
      <c r="C41" s="54" t="s">
        <v>73</v>
      </c>
      <c r="D41" s="54" t="s">
        <v>74</v>
      </c>
      <c r="E41" s="55" t="s">
        <v>75</v>
      </c>
      <c r="F41" s="54" t="s">
        <v>76</v>
      </c>
      <c r="G41" s="56" t="s">
        <v>77</v>
      </c>
      <c r="H41" s="54" t="s">
        <v>78</v>
      </c>
      <c r="I41" s="56"/>
    </row>
    <row r="42" spans="1:9" ht="36.9" customHeight="1">
      <c r="A42" s="57"/>
      <c r="B42" s="58" t="s">
        <v>146</v>
      </c>
      <c r="C42" s="59"/>
      <c r="D42" s="59"/>
      <c r="E42" s="60"/>
      <c r="F42" s="60"/>
      <c r="G42" s="61"/>
      <c r="H42" s="61"/>
      <c r="I42" s="84"/>
    </row>
    <row r="43" spans="1:9" ht="36.9" customHeight="1" outlineLevel="2">
      <c r="A43" s="62" t="s">
        <v>147</v>
      </c>
      <c r="B43" s="63" t="s">
        <v>148</v>
      </c>
      <c r="C43" s="64" t="s">
        <v>149</v>
      </c>
      <c r="D43" s="65">
        <v>1</v>
      </c>
      <c r="E43" s="66">
        <v>1</v>
      </c>
      <c r="F43" s="64">
        <v>1</v>
      </c>
      <c r="G43" s="67">
        <v>2500</v>
      </c>
      <c r="H43" s="68">
        <f>D43*E43*F43*G43</f>
        <v>2500</v>
      </c>
      <c r="I43" s="119" t="s">
        <v>157</v>
      </c>
    </row>
    <row r="44" spans="1:9" ht="36.9" customHeight="1">
      <c r="A44" s="57" t="s">
        <v>150</v>
      </c>
      <c r="B44" s="58" t="str">
        <f>CONCATENATE("Subtotal ",B42)</f>
        <v>Subtotal Photo &amp;Video crew</v>
      </c>
      <c r="C44" s="59"/>
      <c r="D44" s="59"/>
      <c r="E44" s="60"/>
      <c r="F44" s="60"/>
      <c r="G44" s="61"/>
      <c r="H44" s="61">
        <f>SUM(H43:H43)</f>
        <v>2500</v>
      </c>
      <c r="I44" s="84"/>
    </row>
    <row r="45" spans="1:9" ht="36.9" customHeight="1" outlineLevel="1">
      <c r="A45" s="69" t="s">
        <v>151</v>
      </c>
      <c r="B45" s="70" t="s">
        <v>152</v>
      </c>
      <c r="C45" s="71"/>
      <c r="D45" s="71"/>
      <c r="E45" s="71"/>
      <c r="F45" s="71"/>
      <c r="G45" s="72"/>
      <c r="H45" s="73">
        <f>H44</f>
        <v>2500</v>
      </c>
      <c r="I45" s="85"/>
    </row>
    <row r="46" spans="1:9" ht="36.9" customHeight="1" outlineLevel="1">
      <c r="A46" s="74"/>
      <c r="B46" s="74"/>
      <c r="C46" s="75"/>
      <c r="D46" s="75"/>
      <c r="E46" s="75"/>
      <c r="F46" s="75"/>
      <c r="G46" s="74"/>
      <c r="H46" s="74"/>
      <c r="I46" s="74"/>
    </row>
    <row r="47" spans="1:9" ht="36.9" customHeight="1" outlineLevel="2"/>
    <row r="48" spans="1:9" ht="36.9" customHeight="1" outlineLevel="2">
      <c r="A48" s="2"/>
      <c r="H48" s="2"/>
    </row>
    <row r="49" ht="36.9" customHeight="1" outlineLevel="2"/>
    <row r="50" ht="36.9" customHeight="1" outlineLevel="2"/>
    <row r="51" ht="36.9" customHeight="1" outlineLevel="2"/>
    <row r="52" ht="36.9" customHeight="1" outlineLevel="2"/>
    <row r="53" ht="36.9" customHeight="1" outlineLevel="2"/>
    <row r="54" ht="36.9" customHeight="1" outlineLevel="2"/>
    <row r="55" ht="36.9" customHeight="1" outlineLevel="2"/>
    <row r="56" ht="36.9" customHeight="1" outlineLevel="2"/>
    <row r="57" ht="36.9" customHeight="1" outlineLevel="2"/>
    <row r="58" ht="36.9" customHeight="1" outlineLevel="1"/>
    <row r="59" ht="36.9" customHeight="1" outlineLevel="2"/>
    <row r="60" ht="36.9" customHeight="1" outlineLevel="2"/>
    <row r="61" ht="36.9" customHeight="1" outlineLevel="2"/>
    <row r="62" outlineLevel="2"/>
    <row r="63" outlineLevel="2"/>
    <row r="64" outlineLevel="2"/>
    <row r="65" outlineLevel="2"/>
    <row r="66" outlineLevel="2"/>
    <row r="67" outlineLevel="2"/>
    <row r="68" outlineLevel="2"/>
    <row r="69" outlineLevel="2"/>
    <row r="70" outlineLevel="1"/>
    <row r="71" outlineLevel="2"/>
    <row r="72" outlineLevel="2"/>
    <row r="73" outlineLevel="2"/>
    <row r="74" outlineLevel="2"/>
    <row r="75" outlineLevel="2"/>
    <row r="76" outlineLevel="2"/>
    <row r="77" outlineLevel="2"/>
    <row r="78" outlineLevel="2"/>
    <row r="79" outlineLevel="2"/>
    <row r="80" outlineLevel="2"/>
    <row r="81" outlineLevel="2"/>
    <row r="82" outlineLevel="1"/>
    <row r="83" outlineLevel="2"/>
    <row r="84" outlineLevel="2"/>
    <row r="85" outlineLevel="2"/>
    <row r="86" outlineLevel="2"/>
    <row r="87" outlineLevel="2"/>
    <row r="88" outlineLevel="2"/>
    <row r="89" outlineLevel="2"/>
    <row r="90" outlineLevel="2"/>
    <row r="91" outlineLevel="2"/>
    <row r="92" outlineLevel="2"/>
    <row r="93" outlineLevel="2"/>
    <row r="94" outlineLevel="1"/>
  </sheetData>
  <phoneticPr fontId="26" type="noConversion"/>
  <pageMargins left="0.196527777777778" right="0" top="0.16111111111111101" bottom="0.16111111111111101" header="0.29861111111111099" footer="0.29861111111111099"/>
  <pageSetup paperSize="9" scale="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Summary</vt:lpstr>
      <vt:lpstr>Standard Conference Small </vt:lpstr>
    </vt:vector>
  </TitlesOfParts>
  <Company>BMW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Heine Joerg</dc:creator>
  <cp:lastModifiedBy>李嘉慧</cp:lastModifiedBy>
  <cp:lastPrinted>2021-12-09T06:55:00Z</cp:lastPrinted>
  <dcterms:created xsi:type="dcterms:W3CDTF">2016-11-15T09:10:00Z</dcterms:created>
  <dcterms:modified xsi:type="dcterms:W3CDTF">2022-11-01T09:12:12Z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8F22EADAD4B6403FA79CABF25806D5FF</vt:lpwstr>
  </property>
  <property fmtid="{D5CDD505-2E9C-101B-9397-08002B2CF9AE}" pid="3" name="KSOProductBuildVer">
    <vt:lpwstr>2052-11.1.0.12598</vt:lpwstr>
  </property>
</Properties>
</file>