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212月\"/>
    </mc:Choice>
  </mc:AlternateContent>
  <xr:revisionPtr revIDLastSave="0" documentId="13_ncr:1_{19470C7C-79E0-4190-B79B-9D7687A74F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49" i="3" l="1"/>
  <c r="H48" i="3"/>
  <c r="H47" i="3"/>
  <c r="H46" i="3"/>
  <c r="H45" i="3"/>
  <c r="H52" i="3" s="1"/>
  <c r="I37" i="2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E45" i="3"/>
  <c r="E52" i="3" s="1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<sst xmlns="http://schemas.openxmlformats.org/spreadsheetml/2006/main" count="110" uniqueCount="89">
  <si>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</si>
  <si>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</si>
  <si>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</si>
  <si>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</si>
  <si>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</si>
  <si>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</si>
  <si>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</si>
  <si>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</si>
  <si>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</si>
  <si>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</si>
  <si>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</si>
  <si>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</si>
  <si>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</si>
  <si>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</si>
  <si>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</si>
  <si>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</si>
  <si>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</si>
  <si>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</si>
  <si>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</si>
  <si>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</si>
  <si>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</si>
  <si>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</si>
  <si>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</si>
  <si>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</si>
  <si>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</si>
  <si>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</si>
  <si>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</si>
  <si>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</si>
  <si>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</si>
  <si>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</si>
  <si>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</si>
  <si>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</si>
  <si>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</si>
  <si>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</si>
  <si>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</si>
  <si>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</si>
  <si>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</si>
  <si>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</si>
  <si>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</si>
  <si>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</si>
  <si>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</si>
  <si>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</si>
  <si>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</si>
  <si>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</si>
  <si>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</si>
  <si>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</si>
  <si>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</si>
  <si>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</si>
  <si>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</si>
  <si>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</si>
  <si>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</si>
  <si>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</si>
  <si>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</si>
  <si>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</si>
  <si>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</si>
  <si>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</si>
  <si>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</si>
  <si>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</si>
  <si>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</si>
  <si>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</si>
  <si>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</si>
  <si>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</si>
  <si>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</si>
  <si>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</si>
  <si>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</si>
  <si>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</si>
  <si>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</si>
  <si>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</si>
  <si>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</si>
  <si>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</si>
  <si>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</si>
  <si>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</si>
  <si>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</si>
  <si>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</si>
  <si>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</si>
  <si>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</si>
  <si>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</si>
  <si>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</si>
  <si>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</si>
  <si>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</si>
  <si>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</si>
  <si>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</si>
  <si>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会议日期：2022年12月-23年1月</t>
    <phoneticPr fontId="15" type="noConversion"/>
  </si>
  <si>
    <t>团号：HMEA-230101-ZJT854A</t>
    <phoneticPr fontId="15" type="noConversion"/>
  </si>
  <si>
    <t>打车</t>
    <phoneticPr fontId="15" type="noConversion"/>
  </si>
  <si>
    <t>翻译</t>
    <phoneticPr fontId="15" type="noConversion"/>
  </si>
  <si>
    <t>快递</t>
    <phoneticPr fontId="15" type="noConversion"/>
  </si>
  <si>
    <t>签证中心服务费及快递费</t>
    <phoneticPr fontId="15" type="noConversion"/>
  </si>
  <si>
    <t>埃及包签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</si>
</sst>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3.5546875" customWidth="1"/>
    <col min="8" max="8" width="14.3320312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83</v>
      </c>
      <c r="I4" s="55"/>
      <c r="J4" s="54" t="s">
        <v>82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49.8" customHeight="1" x14ac:dyDescent="0.25">
      <c r="A45" s="66">
        <v>10</v>
      </c>
      <c r="B45" s="68" t="s">
        <v>39</v>
      </c>
      <c r="C45" s="62">
        <v>4050</v>
      </c>
      <c r="D45" s="65">
        <v>1</v>
      </c>
      <c r="E45" s="62">
        <f t="shared" si="2"/>
        <v>4050</v>
      </c>
      <c r="F45" s="34">
        <v>1371</v>
      </c>
      <c r="G45" s="34">
        <v>0</v>
      </c>
      <c r="H45" s="34">
        <f t="shared" ref="H45:H49" si="19">F45+G45</f>
        <v>1371</v>
      </c>
      <c r="I45" s="104" t="s">
        <v>88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18</v>
      </c>
      <c r="G46" s="34">
        <v>0</v>
      </c>
      <c r="H46" s="34">
        <f t="shared" si="19"/>
        <v>18</v>
      </c>
      <c r="I46" s="47" t="s">
        <v>84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400</v>
      </c>
      <c r="H47" s="34">
        <f t="shared" si="19"/>
        <v>400</v>
      </c>
      <c r="I47" s="47" t="s">
        <v>85</v>
      </c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60</v>
      </c>
      <c r="H48" s="34">
        <f t="shared" si="19"/>
        <v>60</v>
      </c>
      <c r="I48" s="47" t="s">
        <v>86</v>
      </c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316</v>
      </c>
      <c r="H49" s="34">
        <f t="shared" si="19"/>
        <v>316</v>
      </c>
      <c r="I49" s="47" t="s">
        <v>87</v>
      </c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ref="H46:H51" si="20">F50+G50</f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2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4050</v>
      </c>
      <c r="D52" s="37">
        <f t="shared" ref="D52:E52" si="21">SUM(D45)</f>
        <v>1</v>
      </c>
      <c r="E52" s="37">
        <f t="shared" si="21"/>
        <v>4050</v>
      </c>
      <c r="F52" s="37">
        <f>SUM(F45:F51)</f>
        <v>1389</v>
      </c>
      <c r="G52" s="37">
        <f t="shared" ref="G52:H52" si="22">SUM(G45:G51)</f>
        <v>776</v>
      </c>
      <c r="H52" s="37">
        <f t="shared" si="22"/>
        <v>2165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4050</v>
      </c>
      <c r="D53" s="37">
        <f t="shared" ref="D53:H53" si="23">SUM(D52,D44,D40,D37,D32,D27,D24,D21,D16,D13)</f>
        <v>1</v>
      </c>
      <c r="E53" s="37">
        <f t="shared" si="23"/>
        <v>4050</v>
      </c>
      <c r="F53" s="37">
        <f t="shared" si="23"/>
        <v>1389</v>
      </c>
      <c r="G53" s="37">
        <f t="shared" si="23"/>
        <v>776</v>
      </c>
      <c r="H53" s="37">
        <f t="shared" si="23"/>
        <v>2165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4050</v>
      </c>
      <c r="B58" s="70"/>
      <c r="C58" s="70">
        <f>H53</f>
        <v>2165</v>
      </c>
      <c r="D58" s="70"/>
      <c r="E58" s="70">
        <f>F53</f>
        <v>1389</v>
      </c>
      <c r="F58" s="70"/>
      <c r="G58" s="70">
        <f>G53</f>
        <v>776</v>
      </c>
      <c r="H58" s="70"/>
      <c r="I58" s="46">
        <f>A58-C58</f>
        <v>1885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2023-01-13T09:42:22Z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