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0682E728-EAFE-3F43-AC28-06FB4ACF45AE}" xr6:coauthVersionLast="47" xr6:coauthVersionMax="47" xr10:uidLastSave="{00000000-0000-0000-0000-000000000000}"/>
  <bookViews>
    <workbookView xWindow="0" yWindow="0" windowWidth="28800" windowHeight="18000" xr2:uid="{E6E8CFE9-E178-9F4E-B6B0-1A9C4E6D6E63}"/>
  </bookViews>
  <sheets>
    <sheet name="汇总" sheetId="1" r:id="rId1"/>
    <sheet name="合同附件" sheetId="2" r:id="rId2"/>
    <sheet name="蛋蛋组结算" sheetId="3" r:id="rId3"/>
    <sheet name="3人组预算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  <c r="J20" i="4"/>
  <c r="J41" i="3"/>
  <c r="J40" i="3"/>
  <c r="J39" i="3"/>
  <c r="J30" i="4"/>
  <c r="J31" i="4"/>
  <c r="J32" i="4"/>
  <c r="J29" i="4"/>
  <c r="J35" i="4"/>
  <c r="J34" i="4"/>
  <c r="J15" i="4"/>
  <c r="J16" i="4"/>
  <c r="J17" i="4"/>
  <c r="J18" i="4"/>
  <c r="J19" i="4"/>
  <c r="J22" i="4"/>
  <c r="J23" i="4"/>
  <c r="J24" i="4"/>
  <c r="J25" i="4"/>
  <c r="J26" i="4"/>
  <c r="J27" i="4"/>
  <c r="J28" i="4"/>
  <c r="J33" i="4"/>
  <c r="J14" i="4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E14" i="2"/>
  <c r="J14" i="2"/>
  <c r="E15" i="2"/>
  <c r="J15" i="2" s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6" i="4" l="1"/>
  <c r="J37" i="4" s="1"/>
  <c r="J38" i="4" s="1"/>
  <c r="C5" i="1" s="1"/>
  <c r="C4" i="1"/>
  <c r="J34" i="2"/>
  <c r="J35" i="2" s="1"/>
  <c r="J36" i="2" s="1"/>
  <c r="C3" i="1" s="1"/>
  <c r="C6" i="1" l="1"/>
  <c r="C7" i="1" s="1"/>
</calcChain>
</file>

<file path=xl/sharedStrings.xml><?xml version="1.0" encoding="utf-8"?>
<sst xmlns="http://schemas.openxmlformats.org/spreadsheetml/2006/main" count="396" uniqueCount="192">
  <si>
    <t>合同金额</t>
    <phoneticPr fontId="3" type="noConversion"/>
  </si>
  <si>
    <t>蛋蛋组结算金额</t>
    <phoneticPr fontId="3" type="noConversion"/>
  </si>
  <si>
    <t>剩余金额</t>
    <phoneticPr fontId="3" type="noConversion"/>
  </si>
  <si>
    <t>金额</t>
    <phoneticPr fontId="3" type="noConversion"/>
  </si>
  <si>
    <t>《国产车欧洲之旅》项目报价单</t>
    <phoneticPr fontId="6" type="noConversion"/>
  </si>
  <si>
    <t>TO</t>
  </si>
  <si>
    <t>易车创易传媒有限责任公司</t>
    <phoneticPr fontId="6" type="noConversion"/>
  </si>
  <si>
    <t>FROM</t>
  </si>
  <si>
    <t>康辉集团北京国际会议展览有限公司</t>
    <phoneticPr fontId="6" type="noConversion"/>
  </si>
  <si>
    <t>联系人</t>
  </si>
  <si>
    <t>路正婷</t>
    <phoneticPr fontId="6" type="noConversion"/>
  </si>
  <si>
    <t>高亚琳</t>
    <phoneticPr fontId="6" type="noConversion"/>
  </si>
  <si>
    <t>电话</t>
  </si>
  <si>
    <t>邮箱</t>
  </si>
  <si>
    <t>luzt@yiche.com</t>
  </si>
  <si>
    <t>gaoyalin@cct.cn</t>
    <phoneticPr fontId="6" type="noConversion"/>
  </si>
  <si>
    <t>公司地址</t>
  </si>
  <si>
    <t>北京市海淀区西直门外大街168号腾达裙楼</t>
    <phoneticPr fontId="6" type="noConversion"/>
  </si>
  <si>
    <t>北京市朝阳区农展馆南路13号瑞辰国际1510</t>
    <phoneticPr fontId="6" type="noConversion"/>
  </si>
  <si>
    <t>发票类型</t>
  </si>
  <si>
    <t>发票内容</t>
    <phoneticPr fontId="6" type="noConversion"/>
  </si>
  <si>
    <t>旅游服务-旅游服务费</t>
    <phoneticPr fontId="6" type="noConversion"/>
  </si>
  <si>
    <t>付款方式及账期</t>
  </si>
  <si>
    <t>预付50%，账期90天</t>
    <phoneticPr fontId="6" type="noConversion"/>
  </si>
  <si>
    <t>报价说明</t>
    <phoneticPr fontId="6" type="noConversion"/>
  </si>
  <si>
    <t>以下请核算含税单价（报价单位RMB），若为其他报价单位请标注说明</t>
    <phoneticPr fontId="6" type="noConversion"/>
  </si>
  <si>
    <r>
      <rPr>
        <b/>
        <sz val="10"/>
        <rFont val="微软雅黑"/>
        <family val="2"/>
        <charset val="134"/>
      </rPr>
      <t xml:space="preserve">根据项目方案及相关服务填写各部分详细报价内容
</t>
    </r>
    <r>
      <rPr>
        <b/>
        <sz val="10"/>
        <color rgb="FFFF0000"/>
        <rFont val="微软雅黑"/>
        <family val="2"/>
        <charset val="134"/>
      </rPr>
      <t>（数量和报价单位等关键信息请根据项目实际明确填写，未涉及部分可不填，未涵盖部分可增加）</t>
    </r>
    <phoneticPr fontId="6" type="noConversion"/>
  </si>
  <si>
    <t>序号</t>
    <phoneticPr fontId="6" type="noConversion"/>
  </si>
  <si>
    <t>项目名称</t>
    <phoneticPr fontId="6" type="noConversion"/>
  </si>
  <si>
    <t>项目描述（务必详尽说明）</t>
    <phoneticPr fontId="6" type="noConversion"/>
  </si>
  <si>
    <t>含税单价</t>
    <phoneticPr fontId="6" type="noConversion"/>
  </si>
  <si>
    <t>数量</t>
    <phoneticPr fontId="6" type="noConversion"/>
  </si>
  <si>
    <t>单位1</t>
    <phoneticPr fontId="6" type="noConversion"/>
  </si>
  <si>
    <t>天数</t>
    <phoneticPr fontId="6" type="noConversion"/>
  </si>
  <si>
    <t>单位2</t>
    <phoneticPr fontId="6" type="noConversion"/>
  </si>
  <si>
    <t>含税总价</t>
    <phoneticPr fontId="6" type="noConversion"/>
  </si>
  <si>
    <t>备注</t>
    <phoneticPr fontId="6" type="noConversion"/>
  </si>
  <si>
    <t>签证费用</t>
    <phoneticPr fontId="6" type="noConversion"/>
  </si>
  <si>
    <t>土耳其850/人   格鲁吉亚900/人 阿塞拜疆800/人 亚美尼亚目前国人免签</t>
    <phoneticPr fontId="6" type="noConversion"/>
  </si>
  <si>
    <t>人</t>
    <phoneticPr fontId="6" type="noConversion"/>
  </si>
  <si>
    <t>项</t>
    <phoneticPr fontId="6" type="noConversion"/>
  </si>
  <si>
    <t>一口价</t>
    <phoneticPr fontId="6" type="noConversion"/>
  </si>
  <si>
    <t>机票费用
11月18日左右 国内-安卡拉
12月10日左右 伊斯坦布尔-第比利斯
1月2日 左右 第比利斯-埃里温
1月24日左右 埃里温-巴库</t>
    <phoneticPr fontId="6" type="noConversion"/>
  </si>
  <si>
    <r>
      <t>D1：国内-安卡拉</t>
    </r>
    <r>
      <rPr>
        <sz val="10"/>
        <rFont val="微软雅黑"/>
        <family val="2"/>
      </rPr>
      <t xml:space="preserve">
</t>
    </r>
    <r>
      <rPr>
        <sz val="10"/>
        <rFont val="微软雅黑"/>
        <family val="2"/>
        <charset val="134"/>
      </rPr>
      <t>建议</t>
    </r>
    <r>
      <rPr>
        <sz val="10"/>
        <rFont val="微软雅黑"/>
        <family val="2"/>
      </rPr>
      <t>11</t>
    </r>
    <r>
      <rPr>
        <sz val="10"/>
        <rFont val="微软雅黑"/>
        <family val="2"/>
        <charset val="134"/>
      </rPr>
      <t>月</t>
    </r>
    <r>
      <rPr>
        <sz val="10"/>
        <rFont val="微软雅黑"/>
        <family val="2"/>
      </rPr>
      <t>17</t>
    </r>
    <r>
      <rPr>
        <sz val="10"/>
        <rFont val="微软雅黑"/>
        <family val="2"/>
        <charset val="134"/>
      </rPr>
      <t>日</t>
    </r>
    <r>
      <rPr>
        <sz val="10"/>
        <rFont val="微软雅黑"/>
        <family val="2"/>
      </rPr>
      <t xml:space="preserve">  TK073  </t>
    </r>
    <r>
      <rPr>
        <sz val="10"/>
        <rFont val="微软雅黑"/>
        <family val="2"/>
        <charset val="134"/>
      </rPr>
      <t>广州白云机场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伊斯坦布尔</t>
    </r>
    <r>
      <rPr>
        <sz val="10"/>
        <rFont val="微软雅黑"/>
        <family val="2"/>
      </rPr>
      <t xml:space="preserve">  05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00-12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20
      11</t>
    </r>
    <r>
      <rPr>
        <sz val="10"/>
        <rFont val="微软雅黑"/>
        <family val="2"/>
        <charset val="134"/>
      </rPr>
      <t>月</t>
    </r>
    <r>
      <rPr>
        <sz val="10"/>
        <rFont val="微软雅黑"/>
        <family val="2"/>
      </rPr>
      <t>17</t>
    </r>
    <r>
      <rPr>
        <sz val="10"/>
        <rFont val="微软雅黑"/>
        <family val="2"/>
        <charset val="134"/>
      </rPr>
      <t>日</t>
    </r>
    <r>
      <rPr>
        <sz val="10"/>
        <rFont val="微软雅黑"/>
        <family val="2"/>
      </rPr>
      <t xml:space="preserve">  TK2152  </t>
    </r>
    <r>
      <rPr>
        <sz val="10"/>
        <rFont val="微软雅黑"/>
        <family val="2"/>
        <charset val="134"/>
      </rPr>
      <t>伊斯坦布尔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安卡拉（埃森博卡机场）</t>
    </r>
    <r>
      <rPr>
        <sz val="10"/>
        <rFont val="微软雅黑"/>
        <family val="2"/>
      </rPr>
      <t>14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00-15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05
</t>
    </r>
    <r>
      <rPr>
        <sz val="10"/>
        <rFont val="微软雅黑"/>
        <family val="2"/>
        <charset val="134"/>
      </rPr>
      <t>全程行李直挂、不用从新提取行李</t>
    </r>
    <r>
      <rPr>
        <sz val="10"/>
        <rFont val="微软雅黑"/>
        <family val="2"/>
      </rPr>
      <t xml:space="preserve">
</t>
    </r>
    <r>
      <rPr>
        <sz val="10"/>
        <rFont val="微软雅黑"/>
        <family val="2"/>
        <charset val="134"/>
      </rPr>
      <t>经济舱参考价格</t>
    </r>
    <r>
      <rPr>
        <sz val="10"/>
        <rFont val="微软雅黑"/>
        <family val="2"/>
      </rPr>
      <t>13800左右
D2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 12</t>
    </r>
    <r>
      <rPr>
        <sz val="10"/>
        <rFont val="微软雅黑"/>
        <family val="2"/>
        <charset val="134"/>
      </rPr>
      <t>月</t>
    </r>
    <r>
      <rPr>
        <sz val="10"/>
        <rFont val="微软雅黑"/>
        <family val="2"/>
      </rPr>
      <t xml:space="preserve">10  TK382  </t>
    </r>
    <r>
      <rPr>
        <sz val="10"/>
        <rFont val="微软雅黑"/>
        <family val="2"/>
        <charset val="134"/>
      </rPr>
      <t>伊斯坦布尔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第比利斯</t>
    </r>
    <r>
      <rPr>
        <sz val="10"/>
        <rFont val="微软雅黑"/>
        <family val="2"/>
      </rPr>
      <t xml:space="preserve">  13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50-17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05 </t>
    </r>
    <r>
      <rPr>
        <sz val="10"/>
        <rFont val="微软雅黑"/>
        <family val="2"/>
        <charset val="134"/>
      </rPr>
      <t>直飞航班每天都有全天约五个航班、凌晨至早</t>
    </r>
    <r>
      <rPr>
        <sz val="10"/>
        <rFont val="微软雅黑"/>
        <family val="2"/>
      </rPr>
      <t>7</t>
    </r>
    <r>
      <rPr>
        <sz val="10"/>
        <rFont val="微软雅黑"/>
        <family val="2"/>
        <charset val="134"/>
      </rPr>
      <t>点三个航班；之后中午</t>
    </r>
    <r>
      <rPr>
        <sz val="10"/>
        <rFont val="微软雅黑"/>
        <family val="2"/>
      </rPr>
      <t>12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</t>
    </r>
    <r>
      <rPr>
        <sz val="10"/>
        <rFont val="微软雅黑"/>
        <family val="2"/>
        <charset val="134"/>
      </rPr>
      <t>、</t>
    </r>
    <r>
      <rPr>
        <sz val="10"/>
        <rFont val="微软雅黑"/>
        <family val="2"/>
      </rPr>
      <t>13</t>
    </r>
    <r>
      <rPr>
        <sz val="10"/>
        <rFont val="微软雅黑"/>
        <family val="2"/>
        <charset val="134"/>
      </rPr>
      <t>点</t>
    </r>
    <r>
      <rPr>
        <sz val="10"/>
        <rFont val="微软雅黑"/>
        <family val="2"/>
      </rPr>
      <t xml:space="preserve">
</t>
    </r>
    <r>
      <rPr>
        <sz val="10"/>
        <rFont val="微软雅黑"/>
        <family val="2"/>
        <charset val="134"/>
      </rPr>
      <t>（建议这两个航班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参考价格</t>
    </r>
    <r>
      <rPr>
        <sz val="10"/>
        <rFont val="微软雅黑"/>
        <family val="2"/>
      </rPr>
      <t>500-1100</t>
    </r>
    <r>
      <rPr>
        <sz val="10"/>
        <rFont val="微软雅黑"/>
        <family val="2"/>
        <charset val="134"/>
      </rPr>
      <t>元）</t>
    </r>
    <r>
      <rPr>
        <sz val="10"/>
        <rFont val="微软雅黑"/>
        <family val="2"/>
      </rPr>
      <t xml:space="preserve">
D3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1</t>
    </r>
    <r>
      <rPr>
        <sz val="10"/>
        <rFont val="微软雅黑"/>
        <family val="2"/>
        <charset val="134"/>
      </rPr>
      <t>月</t>
    </r>
    <r>
      <rPr>
        <sz val="10"/>
        <rFont val="微软雅黑"/>
        <family val="2"/>
      </rPr>
      <t>2</t>
    </r>
    <r>
      <rPr>
        <sz val="10"/>
        <rFont val="微软雅黑"/>
        <family val="2"/>
        <charset val="134"/>
      </rPr>
      <t>日</t>
    </r>
    <r>
      <rPr>
        <sz val="10"/>
        <rFont val="微软雅黑"/>
        <family val="2"/>
      </rPr>
      <t xml:space="preserve">  </t>
    </r>
    <r>
      <rPr>
        <sz val="10"/>
        <rFont val="微软雅黑"/>
        <family val="2"/>
        <charset val="134"/>
      </rPr>
      <t>第比利斯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埃利温</t>
    </r>
    <r>
      <rPr>
        <sz val="10"/>
        <rFont val="微软雅黑"/>
        <family val="2"/>
      </rPr>
      <t xml:space="preserve">   </t>
    </r>
    <r>
      <rPr>
        <sz val="10"/>
        <rFont val="微软雅黑"/>
        <family val="2"/>
        <charset val="134"/>
      </rPr>
      <t>直飞航班</t>
    </r>
    <r>
      <rPr>
        <sz val="10"/>
        <rFont val="微软雅黑"/>
        <family val="2"/>
      </rPr>
      <t xml:space="preserve"> </t>
    </r>
    <r>
      <rPr>
        <sz val="10"/>
        <rFont val="微软雅黑"/>
        <family val="2"/>
        <charset val="134"/>
      </rPr>
      <t>一早一晚各一班</t>
    </r>
    <r>
      <rPr>
        <sz val="10"/>
        <rFont val="微软雅黑"/>
        <family val="2"/>
      </rPr>
      <t xml:space="preserve">
       07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00-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07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30  /  21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00-21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40   </t>
    </r>
    <r>
      <rPr>
        <sz val="10"/>
        <rFont val="微软雅黑"/>
        <family val="2"/>
        <charset val="134"/>
      </rPr>
      <t>价格参考</t>
    </r>
    <r>
      <rPr>
        <sz val="10"/>
        <rFont val="微软雅黑"/>
        <family val="2"/>
      </rPr>
      <t>1800-2200</t>
    </r>
    <r>
      <rPr>
        <sz val="10"/>
        <rFont val="微软雅黑"/>
        <family val="2"/>
        <charset val="134"/>
      </rPr>
      <t>元</t>
    </r>
    <r>
      <rPr>
        <sz val="10"/>
        <rFont val="微软雅黑"/>
        <family val="2"/>
      </rPr>
      <t xml:space="preserve">
D4  1</t>
    </r>
    <r>
      <rPr>
        <sz val="10"/>
        <rFont val="微软雅黑"/>
        <family val="2"/>
        <charset val="134"/>
      </rPr>
      <t>月</t>
    </r>
    <r>
      <rPr>
        <sz val="10"/>
        <rFont val="微软雅黑"/>
        <family val="2"/>
      </rPr>
      <t>24</t>
    </r>
    <r>
      <rPr>
        <sz val="10"/>
        <rFont val="微软雅黑"/>
        <family val="2"/>
        <charset val="134"/>
      </rPr>
      <t>日</t>
    </r>
    <r>
      <rPr>
        <sz val="10"/>
        <rFont val="微软雅黑"/>
        <family val="2"/>
      </rPr>
      <t xml:space="preserve">  </t>
    </r>
    <r>
      <rPr>
        <sz val="10"/>
        <rFont val="微软雅黑"/>
        <family val="2"/>
        <charset val="134"/>
      </rPr>
      <t>埃利温</t>
    </r>
    <r>
      <rPr>
        <sz val="10"/>
        <rFont val="微软雅黑"/>
        <family val="2"/>
      </rPr>
      <t>-</t>
    </r>
    <r>
      <rPr>
        <sz val="10"/>
        <rFont val="微软雅黑"/>
        <family val="2"/>
        <charset val="134"/>
      </rPr>
      <t>巴库</t>
    </r>
    <r>
      <rPr>
        <sz val="10"/>
        <rFont val="微软雅黑"/>
        <family val="2"/>
      </rPr>
      <t xml:space="preserve">  </t>
    </r>
    <r>
      <rPr>
        <sz val="10"/>
        <rFont val="微软雅黑"/>
        <family val="2"/>
        <charset val="134"/>
      </rPr>
      <t>直飞航班全天三班</t>
    </r>
    <r>
      <rPr>
        <sz val="10"/>
        <rFont val="微软雅黑"/>
        <family val="2"/>
      </rPr>
      <t xml:space="preserve">  
     11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55-13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00/   20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10-21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20   23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55-01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05   </t>
    </r>
    <r>
      <rPr>
        <sz val="10"/>
        <rFont val="微软雅黑"/>
        <family val="2"/>
        <charset val="134"/>
      </rPr>
      <t>参考价格</t>
    </r>
    <r>
      <rPr>
        <sz val="10"/>
        <rFont val="微软雅黑"/>
        <family val="2"/>
      </rPr>
      <t>600-1000</t>
    </r>
    <r>
      <rPr>
        <sz val="10"/>
        <rFont val="微软雅黑"/>
        <family val="2"/>
        <charset val="134"/>
      </rPr>
      <t>元</t>
    </r>
    <r>
      <rPr>
        <sz val="10"/>
        <rFont val="微软雅黑"/>
        <family val="2"/>
      </rPr>
      <t xml:space="preserve">
D5  </t>
    </r>
    <r>
      <rPr>
        <sz val="10"/>
        <rFont val="微软雅黑"/>
        <family val="2"/>
        <charset val="134"/>
      </rPr>
      <t>巴库</t>
    </r>
    <r>
      <rPr>
        <sz val="10"/>
        <rFont val="微软雅黑"/>
        <family val="2"/>
      </rPr>
      <t>--</t>
    </r>
    <r>
      <rPr>
        <sz val="10"/>
        <rFont val="微软雅黑"/>
        <family val="2"/>
        <charset val="134"/>
      </rPr>
      <t>西安</t>
    </r>
    <r>
      <rPr>
        <sz val="10"/>
        <rFont val="微软雅黑"/>
        <family val="2"/>
      </rPr>
      <t xml:space="preserve">    J2 5069  </t>
    </r>
    <r>
      <rPr>
        <sz val="10"/>
        <rFont val="微软雅黑"/>
        <family val="2"/>
        <charset val="134"/>
      </rPr>
      <t>每周一</t>
    </r>
    <r>
      <rPr>
        <sz val="10"/>
        <rFont val="微软雅黑"/>
        <family val="2"/>
      </rPr>
      <t xml:space="preserve">     07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>40-18</t>
    </r>
    <r>
      <rPr>
        <sz val="10"/>
        <rFont val="微软雅黑"/>
        <family val="2"/>
        <charset val="134"/>
      </rPr>
      <t>：</t>
    </r>
    <r>
      <rPr>
        <sz val="10"/>
        <rFont val="微软雅黑"/>
        <family val="2"/>
      </rPr>
      <t xml:space="preserve">40     </t>
    </r>
    <r>
      <rPr>
        <sz val="10"/>
        <rFont val="微软雅黑"/>
        <family val="2"/>
        <charset val="134"/>
      </rPr>
      <t>此航班为包机航班、目前远期价格无法确认</t>
    </r>
    <r>
      <rPr>
        <sz val="10"/>
        <rFont val="微软雅黑"/>
        <family val="2"/>
      </rPr>
      <t xml:space="preserve"> </t>
    </r>
    <r>
      <rPr>
        <sz val="10"/>
        <rFont val="微软雅黑"/>
        <family val="2"/>
        <charset val="134"/>
      </rPr>
      <t>、正常情况下</t>
    </r>
    <r>
      <rPr>
        <sz val="10"/>
        <rFont val="微软雅黑"/>
        <family val="2"/>
      </rPr>
      <t xml:space="preserve"> </t>
    </r>
    <r>
      <rPr>
        <sz val="10"/>
        <rFont val="微软雅黑"/>
        <family val="2"/>
        <charset val="134"/>
      </rPr>
      <t>该航班会在起飞前</t>
    </r>
    <r>
      <rPr>
        <sz val="10"/>
        <rFont val="微软雅黑"/>
        <family val="2"/>
      </rPr>
      <t>1</t>
    </r>
    <r>
      <rPr>
        <sz val="10"/>
        <rFont val="微软雅黑"/>
        <family val="2"/>
        <charset val="134"/>
      </rPr>
      <t>个月确认价格 参考价格 35000左右</t>
    </r>
    <phoneticPr fontId="6" type="noConversion"/>
  </si>
  <si>
    <t>行程为暂定，最终费用按实际出票为准。</t>
    <phoneticPr fontId="6" type="noConversion"/>
  </si>
  <si>
    <t>酒店费用
住宿标准3星-4星 标间1间，含双早</t>
    <phoneticPr fontId="6" type="noConversion"/>
  </si>
  <si>
    <t>安卡拉 11天</t>
    <phoneticPr fontId="6" type="noConversion"/>
  </si>
  <si>
    <t>间夜</t>
    <phoneticPr fontId="6" type="noConversion"/>
  </si>
  <si>
    <t>晚</t>
    <phoneticPr fontId="6" type="noConversion"/>
  </si>
  <si>
    <t>住宿安排为暂定，最终费用按实际入住情况为准。</t>
    <phoneticPr fontId="6" type="noConversion"/>
  </si>
  <si>
    <t>伊斯坦布尔  11天</t>
    <phoneticPr fontId="6" type="noConversion"/>
  </si>
  <si>
    <t>第埃里温11天</t>
    <phoneticPr fontId="6" type="noConversion"/>
  </si>
  <si>
    <t>戈里斯11天</t>
    <phoneticPr fontId="6" type="noConversion"/>
  </si>
  <si>
    <t>第比利斯11天</t>
    <phoneticPr fontId="6" type="noConversion"/>
  </si>
  <si>
    <t>巴统11天</t>
    <phoneticPr fontId="6" type="noConversion"/>
  </si>
  <si>
    <t>巴库12天</t>
    <phoneticPr fontId="6" type="noConversion"/>
  </si>
  <si>
    <t>苏木盖特12天</t>
    <phoneticPr fontId="6" type="noConversion"/>
  </si>
  <si>
    <t>买车费用</t>
    <phoneticPr fontId="6" type="noConversion"/>
  </si>
  <si>
    <t>预留费用 根据实际发生费用结算</t>
    <phoneticPr fontId="6" type="noConversion"/>
  </si>
  <si>
    <t>次</t>
    <phoneticPr fontId="6" type="noConversion"/>
  </si>
  <si>
    <t>最终费用按实际车辆情况为准。</t>
    <phoneticPr fontId="6" type="noConversion"/>
  </si>
  <si>
    <t>租车费用</t>
    <phoneticPr fontId="6" type="noConversion"/>
  </si>
  <si>
    <t>保险费用</t>
    <phoneticPr fontId="6" type="noConversion"/>
  </si>
  <si>
    <t>期</t>
    <phoneticPr fontId="6" type="noConversion"/>
  </si>
  <si>
    <t>京东安联环球四海全球旅游险，参照麦哲伦-180天保险计划，需保单。</t>
    <phoneticPr fontId="6" type="noConversion"/>
  </si>
  <si>
    <t>境外导游</t>
    <phoneticPr fontId="6" type="noConversion"/>
  </si>
  <si>
    <t>土耳其（含餐补 住宿 小费，工作时长10小时）目前按汇7.3计算，根据实际发生日期汇率收取</t>
    <phoneticPr fontId="6" type="noConversion"/>
  </si>
  <si>
    <t>天</t>
    <phoneticPr fontId="6" type="noConversion"/>
  </si>
  <si>
    <t>最终费用以实际使用情况为准，此单价为一口价。</t>
    <phoneticPr fontId="6" type="noConversion"/>
  </si>
  <si>
    <t>格鲁吉亚（含餐补 住宿 小费，工作时长10小时）</t>
    <phoneticPr fontId="6" type="noConversion"/>
  </si>
  <si>
    <t>亚美尼亚（含餐补 住宿 小费，工作时长10小时）</t>
    <phoneticPr fontId="6" type="noConversion"/>
  </si>
  <si>
    <t>阿塞拜疆（含餐补 住宿 小费，工作时长10小时）</t>
    <phoneticPr fontId="6" type="noConversion"/>
  </si>
  <si>
    <t>内陆机票</t>
    <rPh sb="0" eb="1">
      <t>nei lu ji p</t>
    </rPh>
    <phoneticPr fontId="18" type="noConversion"/>
  </si>
  <si>
    <t>当地向导内陆机票</t>
    <rPh sb="0" eb="1">
      <t>han</t>
    </rPh>
    <rPh sb="1" eb="2">
      <t>liang ming</t>
    </rPh>
    <rPh sb="3" eb="4">
      <t>lao shi</t>
    </rPh>
    <rPh sb="5" eb="6">
      <t>ji</t>
    </rPh>
    <rPh sb="6" eb="7">
      <t>a sai bai jdao youcongge lu ji yawang fan</t>
    </rPh>
    <phoneticPr fontId="18" type="noConversion"/>
  </si>
  <si>
    <t>最终费用以实际使用情况为准。</t>
    <phoneticPr fontId="6" type="noConversion"/>
  </si>
  <si>
    <t>内陆交通</t>
    <rPh sb="0" eb="1">
      <t>nei lu ji p</t>
    </rPh>
    <phoneticPr fontId="18" type="noConversion"/>
  </si>
  <si>
    <t>当地向导内陆交通预估</t>
    <rPh sb="0" eb="1">
      <t>han</t>
    </rPh>
    <rPh sb="1" eb="2">
      <t>liang ming</t>
    </rPh>
    <rPh sb="3" eb="4">
      <t>lao shi</t>
    </rPh>
    <rPh sb="5" eb="6">
      <t>ji</t>
    </rPh>
    <rPh sb="6" eb="7">
      <t>a sai bai jdao youcongge lu ji yawang fan</t>
    </rPh>
    <phoneticPr fontId="18" type="noConversion"/>
  </si>
  <si>
    <t>向导超时费用</t>
    <phoneticPr fontId="6" type="noConversion"/>
  </si>
  <si>
    <t>-</t>
    <phoneticPr fontId="6" type="noConversion"/>
  </si>
  <si>
    <t>土耳其380元/小时；其他三国家300元/小时，以实际使用情况为准。</t>
    <phoneticPr fontId="6" type="noConversion"/>
  </si>
  <si>
    <t>服务费</t>
    <phoneticPr fontId="6" type="noConversion"/>
  </si>
  <si>
    <t>合计（含税）</t>
    <phoneticPr fontId="6" type="noConversion"/>
  </si>
  <si>
    <r>
      <t>最终优惠合计（含税）</t>
    </r>
    <r>
      <rPr>
        <b/>
        <sz val="10"/>
        <color rgb="FFFF0000"/>
        <rFont val="微软雅黑"/>
        <family val="2"/>
        <charset val="134"/>
      </rPr>
      <t>以上境外费用目前按美元汇率7.24计算，根据实际日期汇率收取；执行期间垫付部分需要嘉宾自行垫付</t>
    </r>
    <phoneticPr fontId="6" type="noConversion"/>
  </si>
  <si>
    <t>《国产车欧洲之旅》项目报价单</t>
  </si>
  <si>
    <t>易车创易传媒有限责任公司</t>
  </si>
  <si>
    <t>康辉集团北京国际会议展览有限公司</t>
  </si>
  <si>
    <t>路正婷</t>
  </si>
  <si>
    <t>高亚琳</t>
  </si>
  <si>
    <t>gaoyalin@cct.cn</t>
  </si>
  <si>
    <t>北京市海淀区西直门外大街168号腾达裙楼</t>
  </si>
  <si>
    <t>北京市朝阳区农展馆南路13号瑞辰国际1510</t>
  </si>
  <si>
    <t>发票内容</t>
  </si>
  <si>
    <t>旅游服务-旅游服务费</t>
  </si>
  <si>
    <t>预付50%，账期90天</t>
  </si>
  <si>
    <t>报价说明</t>
  </si>
  <si>
    <t>以下请核算含税单价（报价单位RMB），若为其他报价单位请标注说明</t>
  </si>
  <si>
    <r>
      <rPr>
        <b/>
        <sz val="10"/>
        <rFont val="微软雅黑"/>
        <family val="2"/>
        <charset val="134"/>
      </rPr>
      <t xml:space="preserve">根据项目方案及相关服务填写各部分详细报价内容
</t>
    </r>
    <r>
      <rPr>
        <b/>
        <sz val="10"/>
        <color rgb="FFFF0000"/>
        <rFont val="微软雅黑"/>
        <family val="2"/>
        <charset val="134"/>
      </rPr>
      <t>（数量和报价单位等关键信息请根据项目实际明确填写，未涉及部分可不填，未涵盖部分可增加）</t>
    </r>
  </si>
  <si>
    <t>序号</t>
  </si>
  <si>
    <t>项目名称</t>
  </si>
  <si>
    <t>项目描述（务必详尽说明）</t>
  </si>
  <si>
    <t>含税单价</t>
  </si>
  <si>
    <t>数量</t>
  </si>
  <si>
    <t>单位1</t>
  </si>
  <si>
    <t>天数</t>
  </si>
  <si>
    <t>单位2</t>
  </si>
  <si>
    <t>含税总价</t>
  </si>
  <si>
    <t>备注</t>
  </si>
  <si>
    <t>签证费用</t>
  </si>
  <si>
    <t>人</t>
  </si>
  <si>
    <t>项</t>
  </si>
  <si>
    <t>机票费用</t>
  </si>
  <si>
    <t>酒店费用
住宿标准3星-4星 标间1间，含双早</t>
  </si>
  <si>
    <t>格鲁吉亚-第比利斯</t>
  </si>
  <si>
    <t>间</t>
  </si>
  <si>
    <t>晚</t>
  </si>
  <si>
    <t xml:space="preserve">土耳其-伊斯坦布尔  </t>
  </si>
  <si>
    <t>保加利亚-索菲亚</t>
  </si>
  <si>
    <t>塞尔维亚-贝尔格莱德</t>
  </si>
  <si>
    <t>匈牙利-布达佩斯</t>
  </si>
  <si>
    <t>奥地利-维也纳</t>
  </si>
  <si>
    <t>德国-柏林</t>
  </si>
  <si>
    <t>丹麦-哥本哈根</t>
  </si>
  <si>
    <t>瑞典-斯德哥尔摩</t>
  </si>
  <si>
    <t>买车费用</t>
  </si>
  <si>
    <t>预留费用 根据实际发生费用结算</t>
  </si>
  <si>
    <t>次</t>
  </si>
  <si>
    <t>租车费用</t>
  </si>
  <si>
    <t>保险费用</t>
  </si>
  <si>
    <t>期</t>
  </si>
  <si>
    <t>境外导游</t>
  </si>
  <si>
    <t>土耳其（含餐补 住宿 小费，工作时长10小时，不含住宿）</t>
  </si>
  <si>
    <t>天</t>
  </si>
  <si>
    <t>格鲁吉亚（含餐补 住宿 小费，工作时长10小时，不含住宿）</t>
  </si>
  <si>
    <t>保加利亚 、塞尔维亚、匈牙利、奥地利、德国、丹麦、瑞典等国
（含餐补 、小费，工作时长10小时，不含住宿）</t>
  </si>
  <si>
    <t>内陆机票</t>
  </si>
  <si>
    <t>当地向导内陆机票</t>
  </si>
  <si>
    <t>内陆交通</t>
  </si>
  <si>
    <t>当地向导内陆交通预估</t>
  </si>
  <si>
    <t>向导超时费用</t>
  </si>
  <si>
    <t>-</t>
  </si>
  <si>
    <t>服务费</t>
  </si>
  <si>
    <t>合计（含税）</t>
  </si>
  <si>
    <t>格鲁吉亚签证</t>
    <phoneticPr fontId="3" type="noConversion"/>
  </si>
  <si>
    <t>西班牙签证加急</t>
    <phoneticPr fontId="3" type="noConversion"/>
  </si>
  <si>
    <t>欧洲申根——西班牙签证费</t>
    <phoneticPr fontId="3" type="noConversion"/>
  </si>
  <si>
    <t>西班牙签证加急费</t>
    <phoneticPr fontId="3" type="noConversion"/>
  </si>
  <si>
    <t>实际产生</t>
    <phoneticPr fontId="3" type="noConversion"/>
  </si>
  <si>
    <t>次</t>
    <phoneticPr fontId="3" type="noConversion"/>
  </si>
  <si>
    <t>康辉代付酒店费用</t>
    <phoneticPr fontId="3" type="noConversion"/>
  </si>
  <si>
    <t>蛋蛋报销费用</t>
    <phoneticPr fontId="3" type="noConversion"/>
  </si>
  <si>
    <t>项</t>
    <phoneticPr fontId="3" type="noConversion"/>
  </si>
  <si>
    <t>签证取消费用</t>
    <phoneticPr fontId="3" type="noConversion"/>
  </si>
  <si>
    <t>实际未涉及</t>
  </si>
  <si>
    <t>实际未涉及</t>
    <phoneticPr fontId="3" type="noConversion"/>
  </si>
  <si>
    <t>待提供报销明细；已打款10万</t>
    <phoneticPr fontId="3" type="noConversion"/>
  </si>
  <si>
    <r>
      <t xml:space="preserve">最终优惠合计（含税）
</t>
    </r>
    <r>
      <rPr>
        <b/>
        <sz val="10"/>
        <color rgb="FFFF0000"/>
        <rFont val="微软雅黑"/>
        <family val="2"/>
        <charset val="134"/>
      </rPr>
      <t>以上境外费用按照实际汇率核算，根据实际日期汇率收取；执行期间垫付部分需要嘉宾自行垫付</t>
    </r>
    <phoneticPr fontId="3" type="noConversion"/>
  </si>
  <si>
    <t>备注</t>
    <phoneticPr fontId="3" type="noConversion"/>
  </si>
  <si>
    <r>
      <t>增值税普通发票     票面税率：</t>
    </r>
    <r>
      <rPr>
        <u/>
        <sz val="10"/>
        <color theme="1"/>
        <rFont val="微软雅黑"/>
        <family val="2"/>
        <charset val="134"/>
      </rPr>
      <t xml:space="preserve"> 免税 </t>
    </r>
    <r>
      <rPr>
        <sz val="10"/>
        <color theme="1"/>
        <rFont val="微软雅黑"/>
        <family val="2"/>
        <charset val="134"/>
      </rPr>
      <t xml:space="preserve"> % </t>
    </r>
    <phoneticPr fontId="3" type="noConversion"/>
  </si>
  <si>
    <t>欧洲申根——西班牙签证保险费</t>
    <phoneticPr fontId="3" type="noConversion"/>
  </si>
  <si>
    <t>人</t>
    <phoneticPr fontId="3" type="noConversion"/>
  </si>
  <si>
    <t>2人
3月14日 北京首都机场-伊斯坦布机场 00:50-06:45
3月14日 伊斯坦布尔机场-第比利斯机场 07:45-11:05</t>
    <phoneticPr fontId="3" type="noConversion"/>
  </si>
  <si>
    <t>住宿安排为暂定，途径土耳其 格鲁吉亚、保加利亚 、塞尔维亚、匈牙利、奥地利、德国、丹麦、瑞典等国，住宿地点以各国首都为参考，最终费用按实际入住情况为准</t>
    <phoneticPr fontId="3" type="noConversion"/>
  </si>
  <si>
    <t>京东安联环球四海全球旅游险，参照麦哲伦-180天保险计划</t>
    <phoneticPr fontId="3" type="noConversion"/>
  </si>
  <si>
    <t>-</t>
    <phoneticPr fontId="3" type="noConversion"/>
  </si>
  <si>
    <r>
      <t xml:space="preserve">最终优惠合计（含税）
</t>
    </r>
    <r>
      <rPr>
        <b/>
        <sz val="10"/>
        <color rgb="FFFF0000"/>
        <rFont val="微软雅黑"/>
        <family val="2"/>
        <charset val="134"/>
      </rPr>
      <t>以上境外费用目前按欧元汇率8.1计算，根据实际日期汇率收取；执行期间垫付部分需要嘉宾自行垫付</t>
    </r>
    <phoneticPr fontId="3" type="noConversion"/>
  </si>
  <si>
    <t>京东安联环球四海全球旅游险，参照麦哲伦-30天保险计划</t>
    <phoneticPr fontId="3" type="noConversion"/>
  </si>
  <si>
    <t>北京-马德里国际机票</t>
    <phoneticPr fontId="3" type="noConversion"/>
  </si>
  <si>
    <t>雷克雅未克-上海</t>
    <phoneticPr fontId="3" type="noConversion"/>
  </si>
  <si>
    <t>单程</t>
    <phoneticPr fontId="3" type="noConversion"/>
  </si>
  <si>
    <t>马德里-法兰克福</t>
    <phoneticPr fontId="3" type="noConversion"/>
  </si>
  <si>
    <t>汉堡-雷克雅未克</t>
    <phoneticPr fontId="3" type="noConversion"/>
  </si>
  <si>
    <t>酒店费用</t>
    <phoneticPr fontId="3" type="noConversion"/>
  </si>
  <si>
    <t>备用金</t>
    <phoneticPr fontId="3" type="noConversion"/>
  </si>
  <si>
    <t>最终费用按实际使用为准</t>
    <phoneticPr fontId="3" type="noConversion"/>
  </si>
  <si>
    <t>斯堪法兰克福博物馆酒店（8.10-8.12）</t>
    <phoneticPr fontId="3" type="noConversion"/>
  </si>
  <si>
    <t>罗华福斯酒店（8.17-8.18）</t>
    <phoneticPr fontId="3" type="noConversion"/>
  </si>
  <si>
    <t>携程订单</t>
    <phoneticPr fontId="3" type="noConversion"/>
  </si>
  <si>
    <t>卡宾酒店（8.22-8.24）</t>
    <phoneticPr fontId="3" type="noConversion"/>
  </si>
  <si>
    <t>Booking</t>
    <phoneticPr fontId="3" type="noConversion"/>
  </si>
  <si>
    <t>伊桥弗塔蒂宾馆（8.20-8.21）</t>
    <phoneticPr fontId="3" type="noConversion"/>
  </si>
  <si>
    <t>Rent Campervans（8.19-8.20）</t>
    <phoneticPr fontId="3" type="noConversion"/>
  </si>
  <si>
    <t>Castle Inn Apartments - Downtown Keflavík（8.18-8.19）</t>
    <phoneticPr fontId="3" type="noConversion"/>
  </si>
  <si>
    <t>格兰维尔塞斯酒店（8.7-8.11）</t>
    <phoneticPr fontId="3" type="noConversion"/>
  </si>
  <si>
    <t>三人组目前花费</t>
    <phoneticPr fontId="3" type="noConversion"/>
  </si>
  <si>
    <t>可用金额</t>
    <phoneticPr fontId="3" type="noConversion"/>
  </si>
  <si>
    <t>wifi租赁费用</t>
    <phoneticPr fontId="3" type="noConversion"/>
  </si>
  <si>
    <t>欧洲国际漫游</t>
    <phoneticPr fontId="3" type="noConversion"/>
  </si>
  <si>
    <t>个</t>
    <phoneticPr fontId="3" type="noConversion"/>
  </si>
  <si>
    <t>天</t>
    <phoneticPr fontId="3" type="noConversion"/>
  </si>
  <si>
    <t>罗华福斯酒店（8.25-8.26)</t>
    <phoneticPr fontId="3" type="noConversion"/>
  </si>
  <si>
    <t>罗华福斯酒店（8.25-8.27)</t>
    <phoneticPr fontId="3" type="noConversion"/>
  </si>
  <si>
    <t>凯夫拉维克-法兰克福-成都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</si>
</sst>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&quot;¥&quot;#,##0.00"/>
    <numFmt numFmtId="177" formatCode="_ * #,##0_ ;_ * \-#,##0_ ;_ * &quot;-&quot;??_ ;_ @_ "/>
  </numFmts>
  <fonts count="28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20"/>
      <color rgb="FF262626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0"/>
      <color theme="1"/>
      <name val="等线"/>
      <family val="3"/>
      <charset val="134"/>
      <scheme val="minor"/>
    </font>
    <font>
      <u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</font>
    <font>
      <sz val="9"/>
      <name val="DengXian"/>
      <family val="4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2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12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3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7" fontId="15" fillId="0" borderId="1" xfId="1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7" fontId="14" fillId="0" borderId="1" xfId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43" fontId="8" fillId="0" borderId="0" xfId="0" applyNumberFormat="1" applyFont="1" applyAlignment="1">
      <alignment horizontal="left"/>
    </xf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0" fontId="14" fillId="0" borderId="1" xfId="0" applyNumberFormat="1" applyFont="1" applyBorder="1" applyAlignment="1">
      <alignment horizontal="left" vertical="center" wrapText="1"/>
    </xf>
    <xf numFmtId="40" fontId="15" fillId="0" borderId="1" xfId="1" applyNumberFormat="1" applyFont="1" applyBorder="1" applyAlignment="1">
      <alignment horizontal="left" vertical="center" wrapText="1"/>
    </xf>
    <xf numFmtId="40" fontId="15" fillId="0" borderId="1" xfId="1" applyNumberFormat="1" applyFont="1" applyFill="1" applyBorder="1" applyAlignment="1">
      <alignment horizontal="left" vertical="center" wrapText="1"/>
    </xf>
    <xf numFmtId="40" fontId="15" fillId="0" borderId="1" xfId="0" applyNumberFormat="1" applyFont="1" applyBorder="1" applyAlignment="1">
      <alignment horizontal="left" vertical="center"/>
    </xf>
    <xf numFmtId="40" fontId="14" fillId="0" borderId="1" xfId="1" applyNumberFormat="1" applyFont="1" applyBorder="1" applyAlignment="1">
      <alignment horizontal="left" vertical="center" wrapText="1"/>
    </xf>
    <xf numFmtId="40" fontId="20" fillId="2" borderId="0" xfId="0" applyNumberFormat="1" applyFont="1" applyFill="1" applyAlignment="1">
      <alignment horizontal="left" vertical="center" wrapText="1"/>
    </xf>
    <xf numFmtId="40" fontId="21" fillId="0" borderId="0" xfId="0" applyNumberFormat="1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3" fontId="10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0" fontId="10" fillId="0" borderId="1" xfId="1" applyNumberFormat="1" applyFont="1" applyFill="1" applyBorder="1" applyAlignment="1">
      <alignment horizontal="left" vertical="center" wrapText="1"/>
    </xf>
    <xf numFmtId="40" fontId="10" fillId="0" borderId="1" xfId="1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31" fontId="10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gaoyalin@cct.cn" TargetMode="External"/><Relationship Id="rId1" Type="http://schemas.openxmlformats.org/officeDocument/2006/relationships/hyperlink" Target="mailto:luzt@yiche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gaoyalin@cct.cn" TargetMode="External"/><Relationship Id="rId1" Type="http://schemas.openxmlformats.org/officeDocument/2006/relationships/hyperlink" Target="mailto:luzt@yich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gaoyalin@cct.cn" TargetMode="External"/><Relationship Id="rId1" Type="http://schemas.openxmlformats.org/officeDocument/2006/relationships/hyperlink" Target="mailto:luzt@yich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524B-7406-724E-85F0-1C773CAB7F5F}">
  <dimension ref="B2:D7"/>
  <sheetViews>
    <sheetView showGridLines="0" tabSelected="1" workbookViewId="0">
      <selection activeCell="C4" sqref="C4:C5"/>
    </sheetView>
  </sheetViews>
  <sheetFormatPr baseColWidth="10" defaultRowHeight="18"/>
  <cols>
    <col min="1" max="1" width="6.6640625" style="1" customWidth="1"/>
    <col min="2" max="2" width="18" style="1" customWidth="1"/>
    <col min="3" max="3" width="13.6640625" style="2" bestFit="1" customWidth="1"/>
    <col min="4" max="4" width="42.83203125" style="1" customWidth="1"/>
    <col min="5" max="16384" width="10.83203125" style="1"/>
  </cols>
  <sheetData>
    <row r="2" spans="2:4" s="44" customFormat="1" ht="27" customHeight="1">
      <c r="B2" s="42"/>
      <c r="C2" s="43" t="s">
        <v>3</v>
      </c>
      <c r="D2" s="42" t="s">
        <v>156</v>
      </c>
    </row>
    <row r="3" spans="2:4" ht="27" customHeight="1">
      <c r="B3" s="40" t="s">
        <v>0</v>
      </c>
      <c r="C3" s="41">
        <f>合同附件!J36</f>
        <v>496864.5</v>
      </c>
      <c r="D3" s="40"/>
    </row>
    <row r="4" spans="2:4" ht="27" customHeight="1">
      <c r="B4" s="40" t="s">
        <v>1</v>
      </c>
      <c r="C4" s="41">
        <f>蛋蛋组结算!J41</f>
        <v>183561.89500000002</v>
      </c>
      <c r="D4" s="40"/>
    </row>
    <row r="5" spans="2:4" ht="27" customHeight="1">
      <c r="B5" s="40" t="s">
        <v>183</v>
      </c>
      <c r="C5" s="41">
        <f>'3人组预算'!J38</f>
        <v>258286.644</v>
      </c>
      <c r="D5" s="40"/>
    </row>
    <row r="6" spans="2:4" ht="27" customHeight="1">
      <c r="B6" s="40" t="s">
        <v>2</v>
      </c>
      <c r="C6" s="41">
        <f>C3-C4-C5</f>
        <v>55015.960999999981</v>
      </c>
      <c r="D6" s="40"/>
    </row>
    <row r="7" spans="2:4" ht="27" customHeight="1">
      <c r="B7" s="40" t="s">
        <v>184</v>
      </c>
      <c r="C7" s="41">
        <f>C6/1.1</f>
        <v>50014.50999999998</v>
      </c>
      <c r="D7" s="40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F94C-E9EF-F245-ABE9-7FE852A5F414}">
  <dimension ref="B2:M39"/>
  <sheetViews>
    <sheetView showGridLines="0" topLeftCell="A9" workbookViewId="0">
      <selection activeCell="B2" sqref="B2:K2"/>
    </sheetView>
  </sheetViews>
  <sheetFormatPr baseColWidth="10" defaultColWidth="9" defaultRowHeight="16"/>
  <cols>
    <col min="1" max="1" width="2.5" style="20" customWidth="1"/>
    <col min="2" max="2" width="6.1640625" style="20" bestFit="1" customWidth="1"/>
    <col min="3" max="3" width="34.83203125" style="20" customWidth="1"/>
    <col min="4" max="4" width="72.83203125" style="20" customWidth="1"/>
    <col min="5" max="5" width="9" style="22"/>
    <col min="6" max="6" width="8.6640625" style="22" bestFit="1" customWidth="1"/>
    <col min="7" max="7" width="6.33203125" style="22" bestFit="1" customWidth="1"/>
    <col min="8" max="8" width="5.33203125" style="22" bestFit="1" customWidth="1"/>
    <col min="9" max="9" width="6.33203125" style="22" bestFit="1" customWidth="1"/>
    <col min="10" max="10" width="10.1640625" style="22" customWidth="1"/>
    <col min="11" max="11" width="48.33203125" style="23" customWidth="1"/>
    <col min="12" max="16384" width="9" style="20"/>
  </cols>
  <sheetData>
    <row r="2" spans="2:12" s="11" customFormat="1" ht="28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49"/>
    </row>
    <row r="3" spans="2:12" s="11" customFormat="1" ht="17">
      <c r="B3" s="60" t="s">
        <v>5</v>
      </c>
      <c r="C3" s="60"/>
      <c r="D3" s="61" t="s">
        <v>6</v>
      </c>
      <c r="E3" s="61"/>
      <c r="F3" s="12" t="s">
        <v>7</v>
      </c>
      <c r="G3" s="61" t="s">
        <v>8</v>
      </c>
      <c r="H3" s="61"/>
      <c r="I3" s="61"/>
      <c r="J3" s="61"/>
      <c r="K3" s="61"/>
      <c r="L3" s="45"/>
    </row>
    <row r="4" spans="2:12" s="11" customFormat="1" ht="17">
      <c r="B4" s="60" t="s">
        <v>9</v>
      </c>
      <c r="C4" s="60"/>
      <c r="D4" s="61" t="s">
        <v>10</v>
      </c>
      <c r="E4" s="61"/>
      <c r="F4" s="12" t="s">
        <v>9</v>
      </c>
      <c r="G4" s="61" t="s">
        <v>11</v>
      </c>
      <c r="H4" s="61"/>
      <c r="I4" s="61"/>
      <c r="J4" s="61"/>
      <c r="K4" s="61"/>
      <c r="L4" s="45"/>
    </row>
    <row r="5" spans="2:12" s="11" customFormat="1" ht="17">
      <c r="B5" s="60" t="s">
        <v>12</v>
      </c>
      <c r="C5" s="60"/>
      <c r="D5" s="61">
        <v>17326921053</v>
      </c>
      <c r="E5" s="61"/>
      <c r="F5" s="12" t="s">
        <v>12</v>
      </c>
      <c r="G5" s="61">
        <v>13810643293</v>
      </c>
      <c r="H5" s="61"/>
      <c r="I5" s="61"/>
      <c r="J5" s="61"/>
      <c r="K5" s="61"/>
      <c r="L5" s="45"/>
    </row>
    <row r="6" spans="2:12" s="11" customFormat="1" ht="17">
      <c r="B6" s="60" t="s">
        <v>13</v>
      </c>
      <c r="C6" s="60"/>
      <c r="D6" s="61" t="s">
        <v>14</v>
      </c>
      <c r="E6" s="61"/>
      <c r="F6" s="12" t="s">
        <v>13</v>
      </c>
      <c r="G6" s="64" t="s">
        <v>15</v>
      </c>
      <c r="H6" s="61"/>
      <c r="I6" s="61"/>
      <c r="J6" s="61"/>
      <c r="K6" s="61"/>
      <c r="L6" s="45"/>
    </row>
    <row r="7" spans="2:12" s="11" customFormat="1" ht="17">
      <c r="B7" s="60" t="s">
        <v>16</v>
      </c>
      <c r="C7" s="60"/>
      <c r="D7" s="61" t="s">
        <v>17</v>
      </c>
      <c r="E7" s="61"/>
      <c r="F7" s="12" t="s">
        <v>16</v>
      </c>
      <c r="G7" s="61" t="s">
        <v>18</v>
      </c>
      <c r="H7" s="61"/>
      <c r="I7" s="61"/>
      <c r="J7" s="61"/>
      <c r="K7" s="61"/>
      <c r="L7" s="45"/>
    </row>
    <row r="8" spans="2:12" s="11" customFormat="1" ht="17">
      <c r="B8" s="60" t="s">
        <v>19</v>
      </c>
      <c r="C8" s="60"/>
      <c r="D8" s="61" t="s">
        <v>157</v>
      </c>
      <c r="E8" s="61"/>
      <c r="F8" s="61"/>
      <c r="G8" s="61"/>
      <c r="H8" s="61"/>
      <c r="I8" s="61"/>
      <c r="J8" s="61"/>
      <c r="K8" s="61"/>
      <c r="L8" s="45"/>
    </row>
    <row r="9" spans="2:12" s="11" customFormat="1" ht="17">
      <c r="B9" s="60" t="s">
        <v>20</v>
      </c>
      <c r="C9" s="60"/>
      <c r="D9" s="61" t="s">
        <v>21</v>
      </c>
      <c r="E9" s="61"/>
      <c r="F9" s="61"/>
      <c r="G9" s="61"/>
      <c r="H9" s="61"/>
      <c r="I9" s="61"/>
      <c r="J9" s="61"/>
      <c r="K9" s="61"/>
      <c r="L9" s="45"/>
    </row>
    <row r="10" spans="2:12" s="11" customFormat="1" ht="17">
      <c r="B10" s="60" t="s">
        <v>22</v>
      </c>
      <c r="C10" s="60"/>
      <c r="D10" s="61" t="s">
        <v>23</v>
      </c>
      <c r="E10" s="61"/>
      <c r="F10" s="61"/>
      <c r="G10" s="61"/>
      <c r="H10" s="61"/>
      <c r="I10" s="61"/>
      <c r="J10" s="61"/>
      <c r="K10" s="61"/>
      <c r="L10" s="45"/>
    </row>
    <row r="11" spans="2:12" s="11" customFormat="1" ht="17">
      <c r="B11" s="60" t="s">
        <v>24</v>
      </c>
      <c r="C11" s="60"/>
      <c r="D11" s="62" t="s">
        <v>25</v>
      </c>
      <c r="E11" s="62"/>
      <c r="F11" s="62"/>
      <c r="G11" s="62"/>
      <c r="H11" s="62"/>
      <c r="I11" s="62"/>
      <c r="J11" s="62"/>
      <c r="K11" s="62"/>
      <c r="L11" s="45"/>
    </row>
    <row r="12" spans="2:12" s="11" customFormat="1" ht="17">
      <c r="B12" s="63" t="s">
        <v>26</v>
      </c>
      <c r="C12" s="63"/>
      <c r="D12" s="63"/>
      <c r="E12" s="63"/>
      <c r="F12" s="63"/>
      <c r="G12" s="63"/>
      <c r="H12" s="63"/>
      <c r="I12" s="63"/>
      <c r="J12" s="63"/>
      <c r="K12" s="63"/>
      <c r="L12" s="45"/>
    </row>
    <row r="13" spans="2:12" s="11" customFormat="1" ht="17">
      <c r="B13" s="8" t="s">
        <v>27</v>
      </c>
      <c r="C13" s="8" t="s">
        <v>28</v>
      </c>
      <c r="D13" s="8" t="s">
        <v>29</v>
      </c>
      <c r="E13" s="8" t="s">
        <v>30</v>
      </c>
      <c r="F13" s="12" t="s">
        <v>31</v>
      </c>
      <c r="G13" s="12" t="s">
        <v>32</v>
      </c>
      <c r="H13" s="12" t="s">
        <v>33</v>
      </c>
      <c r="I13" s="12" t="s">
        <v>34</v>
      </c>
      <c r="J13" s="8" t="s">
        <v>35</v>
      </c>
      <c r="K13" s="9" t="s">
        <v>36</v>
      </c>
      <c r="L13" s="45"/>
    </row>
    <row r="14" spans="2:12" s="11" customFormat="1" ht="17">
      <c r="B14" s="14">
        <v>1</v>
      </c>
      <c r="C14" s="15" t="s">
        <v>37</v>
      </c>
      <c r="D14" s="15" t="s">
        <v>38</v>
      </c>
      <c r="E14" s="4">
        <f>850+900+800</f>
        <v>2550</v>
      </c>
      <c r="F14" s="5">
        <v>2</v>
      </c>
      <c r="G14" s="5" t="s">
        <v>39</v>
      </c>
      <c r="H14" s="5">
        <v>1</v>
      </c>
      <c r="I14" s="5" t="s">
        <v>40</v>
      </c>
      <c r="J14" s="4">
        <f>E14*F14*H14</f>
        <v>5100</v>
      </c>
      <c r="K14" s="6" t="s">
        <v>41</v>
      </c>
      <c r="L14" s="45"/>
    </row>
    <row r="15" spans="2:12" s="11" customFormat="1" ht="238">
      <c r="B15" s="14">
        <v>2</v>
      </c>
      <c r="C15" s="5" t="s">
        <v>42</v>
      </c>
      <c r="D15" s="48" t="s">
        <v>43</v>
      </c>
      <c r="E15" s="4">
        <f>13800+1100+2200+1000+35000</f>
        <v>53100</v>
      </c>
      <c r="F15" s="5">
        <v>2</v>
      </c>
      <c r="G15" s="5" t="s">
        <v>39</v>
      </c>
      <c r="H15" s="5">
        <v>1</v>
      </c>
      <c r="I15" s="5" t="s">
        <v>40</v>
      </c>
      <c r="J15" s="4">
        <f t="shared" ref="J15:J32" si="0">E15*F15*H15</f>
        <v>106200</v>
      </c>
      <c r="K15" s="6" t="s">
        <v>44</v>
      </c>
      <c r="L15" s="45"/>
    </row>
    <row r="16" spans="2:12" s="11" customFormat="1" ht="17">
      <c r="B16" s="14">
        <v>3</v>
      </c>
      <c r="C16" s="59" t="s">
        <v>45</v>
      </c>
      <c r="D16" s="15" t="s">
        <v>46</v>
      </c>
      <c r="E16" s="4">
        <v>690</v>
      </c>
      <c r="F16" s="5">
        <v>1</v>
      </c>
      <c r="G16" s="5" t="s">
        <v>47</v>
      </c>
      <c r="H16" s="5">
        <v>11</v>
      </c>
      <c r="I16" s="5" t="s">
        <v>48</v>
      </c>
      <c r="J16" s="4">
        <f t="shared" si="0"/>
        <v>7590</v>
      </c>
      <c r="K16" s="53" t="s">
        <v>49</v>
      </c>
      <c r="L16" s="45"/>
    </row>
    <row r="17" spans="2:13" s="11" customFormat="1" ht="17">
      <c r="B17" s="14">
        <v>4</v>
      </c>
      <c r="C17" s="59"/>
      <c r="D17" s="15" t="s">
        <v>50</v>
      </c>
      <c r="E17" s="4">
        <v>750</v>
      </c>
      <c r="F17" s="5">
        <v>1</v>
      </c>
      <c r="G17" s="5" t="s">
        <v>47</v>
      </c>
      <c r="H17" s="5">
        <v>11</v>
      </c>
      <c r="I17" s="5" t="s">
        <v>48</v>
      </c>
      <c r="J17" s="4">
        <f t="shared" si="0"/>
        <v>8250</v>
      </c>
      <c r="K17" s="54"/>
      <c r="L17" s="45"/>
    </row>
    <row r="18" spans="2:13" s="11" customFormat="1" ht="17">
      <c r="B18" s="14">
        <v>5</v>
      </c>
      <c r="C18" s="59"/>
      <c r="D18" s="15" t="s">
        <v>51</v>
      </c>
      <c r="E18" s="4">
        <v>820</v>
      </c>
      <c r="F18" s="5">
        <v>1</v>
      </c>
      <c r="G18" s="5" t="s">
        <v>47</v>
      </c>
      <c r="H18" s="5">
        <v>11</v>
      </c>
      <c r="I18" s="5" t="s">
        <v>48</v>
      </c>
      <c r="J18" s="4">
        <f t="shared" si="0"/>
        <v>9020</v>
      </c>
      <c r="K18" s="54"/>
      <c r="L18" s="45"/>
    </row>
    <row r="19" spans="2:13" s="11" customFormat="1" ht="17">
      <c r="B19" s="14">
        <v>6</v>
      </c>
      <c r="C19" s="59"/>
      <c r="D19" s="15" t="s">
        <v>52</v>
      </c>
      <c r="E19" s="4">
        <v>750</v>
      </c>
      <c r="F19" s="5">
        <v>1</v>
      </c>
      <c r="G19" s="5" t="s">
        <v>47</v>
      </c>
      <c r="H19" s="5">
        <v>11</v>
      </c>
      <c r="I19" s="5" t="s">
        <v>48</v>
      </c>
      <c r="J19" s="4">
        <f t="shared" si="0"/>
        <v>8250</v>
      </c>
      <c r="K19" s="54"/>
      <c r="L19" s="45"/>
    </row>
    <row r="20" spans="2:13" s="11" customFormat="1" ht="17">
      <c r="B20" s="14">
        <v>7</v>
      </c>
      <c r="C20" s="59"/>
      <c r="D20" s="15" t="s">
        <v>53</v>
      </c>
      <c r="E20" s="4">
        <v>820</v>
      </c>
      <c r="F20" s="5">
        <v>1</v>
      </c>
      <c r="G20" s="5" t="s">
        <v>47</v>
      </c>
      <c r="H20" s="5">
        <v>11</v>
      </c>
      <c r="I20" s="5" t="s">
        <v>48</v>
      </c>
      <c r="J20" s="4">
        <f t="shared" si="0"/>
        <v>9020</v>
      </c>
      <c r="K20" s="54"/>
      <c r="L20" s="45"/>
    </row>
    <row r="21" spans="2:13" s="11" customFormat="1" ht="17">
      <c r="B21" s="14">
        <v>8</v>
      </c>
      <c r="C21" s="59"/>
      <c r="D21" s="15" t="s">
        <v>54</v>
      </c>
      <c r="E21" s="4">
        <v>750</v>
      </c>
      <c r="F21" s="5">
        <v>1</v>
      </c>
      <c r="G21" s="5" t="s">
        <v>47</v>
      </c>
      <c r="H21" s="5">
        <v>11</v>
      </c>
      <c r="I21" s="5" t="s">
        <v>48</v>
      </c>
      <c r="J21" s="4">
        <f t="shared" si="0"/>
        <v>8250</v>
      </c>
      <c r="K21" s="54"/>
      <c r="L21" s="45"/>
    </row>
    <row r="22" spans="2:13" s="11" customFormat="1" ht="17">
      <c r="B22" s="14">
        <v>9</v>
      </c>
      <c r="C22" s="59"/>
      <c r="D22" s="15" t="s">
        <v>55</v>
      </c>
      <c r="E22" s="4">
        <v>820</v>
      </c>
      <c r="F22" s="5">
        <v>1</v>
      </c>
      <c r="G22" s="5" t="s">
        <v>47</v>
      </c>
      <c r="H22" s="5">
        <v>12</v>
      </c>
      <c r="I22" s="5" t="s">
        <v>48</v>
      </c>
      <c r="J22" s="4">
        <f t="shared" si="0"/>
        <v>9840</v>
      </c>
      <c r="K22" s="54"/>
      <c r="L22" s="45"/>
    </row>
    <row r="23" spans="2:13" s="11" customFormat="1" ht="17">
      <c r="B23" s="14">
        <v>10</v>
      </c>
      <c r="C23" s="59"/>
      <c r="D23" s="15" t="s">
        <v>56</v>
      </c>
      <c r="E23" s="4">
        <v>750</v>
      </c>
      <c r="F23" s="5">
        <v>1</v>
      </c>
      <c r="G23" s="5" t="s">
        <v>47</v>
      </c>
      <c r="H23" s="5">
        <v>12</v>
      </c>
      <c r="I23" s="5" t="s">
        <v>48</v>
      </c>
      <c r="J23" s="4">
        <f t="shared" si="0"/>
        <v>9000</v>
      </c>
      <c r="K23" s="55"/>
      <c r="L23" s="45"/>
    </row>
    <row r="24" spans="2:13" s="11" customFormat="1" ht="17">
      <c r="B24" s="14">
        <v>11</v>
      </c>
      <c r="C24" s="5" t="s">
        <v>57</v>
      </c>
      <c r="D24" s="15" t="s">
        <v>58</v>
      </c>
      <c r="E24" s="4">
        <v>110000</v>
      </c>
      <c r="F24" s="5">
        <v>1</v>
      </c>
      <c r="G24" s="5" t="s">
        <v>40</v>
      </c>
      <c r="H24" s="5">
        <v>1</v>
      </c>
      <c r="I24" s="5" t="s">
        <v>59</v>
      </c>
      <c r="J24" s="4">
        <f t="shared" si="0"/>
        <v>110000</v>
      </c>
      <c r="K24" s="6" t="s">
        <v>60</v>
      </c>
      <c r="L24" s="45"/>
    </row>
    <row r="25" spans="2:13" s="11" customFormat="1" ht="17">
      <c r="B25" s="14">
        <v>12</v>
      </c>
      <c r="C25" s="5" t="s">
        <v>61</v>
      </c>
      <c r="D25" s="15" t="s">
        <v>58</v>
      </c>
      <c r="E25" s="4">
        <v>50250</v>
      </c>
      <c r="F25" s="5">
        <v>1</v>
      </c>
      <c r="G25" s="5" t="s">
        <v>40</v>
      </c>
      <c r="H25" s="5">
        <v>1</v>
      </c>
      <c r="I25" s="5" t="s">
        <v>59</v>
      </c>
      <c r="J25" s="4">
        <f t="shared" si="0"/>
        <v>50250</v>
      </c>
      <c r="K25" s="6" t="s">
        <v>60</v>
      </c>
      <c r="L25" s="45"/>
    </row>
    <row r="26" spans="2:13" s="11" customFormat="1" ht="34">
      <c r="B26" s="14">
        <v>13</v>
      </c>
      <c r="C26" s="15" t="s">
        <v>62</v>
      </c>
      <c r="D26" s="15"/>
      <c r="E26" s="4">
        <v>3800</v>
      </c>
      <c r="F26" s="5">
        <v>1</v>
      </c>
      <c r="G26" s="5" t="s">
        <v>63</v>
      </c>
      <c r="H26" s="5">
        <v>2</v>
      </c>
      <c r="I26" s="5" t="s">
        <v>39</v>
      </c>
      <c r="J26" s="4">
        <f t="shared" si="0"/>
        <v>7600</v>
      </c>
      <c r="K26" s="6" t="s">
        <v>64</v>
      </c>
      <c r="L26" s="45"/>
      <c r="M26" s="17"/>
    </row>
    <row r="27" spans="2:13" s="11" customFormat="1" ht="17">
      <c r="B27" s="14">
        <v>14</v>
      </c>
      <c r="C27" s="52" t="s">
        <v>65</v>
      </c>
      <c r="D27" s="15" t="s">
        <v>66</v>
      </c>
      <c r="E27" s="4">
        <v>2950</v>
      </c>
      <c r="F27" s="5">
        <v>1</v>
      </c>
      <c r="G27" s="5" t="s">
        <v>39</v>
      </c>
      <c r="H27" s="5">
        <v>5</v>
      </c>
      <c r="I27" s="5" t="s">
        <v>67</v>
      </c>
      <c r="J27" s="4">
        <f t="shared" si="0"/>
        <v>14750</v>
      </c>
      <c r="K27" s="53" t="s">
        <v>68</v>
      </c>
      <c r="L27" s="45"/>
      <c r="M27" s="17"/>
    </row>
    <row r="28" spans="2:13" s="11" customFormat="1" ht="17">
      <c r="B28" s="14">
        <v>15</v>
      </c>
      <c r="C28" s="52"/>
      <c r="D28" s="15" t="s">
        <v>69</v>
      </c>
      <c r="E28" s="4">
        <v>2775</v>
      </c>
      <c r="F28" s="5">
        <v>1</v>
      </c>
      <c r="G28" s="5" t="s">
        <v>39</v>
      </c>
      <c r="H28" s="5">
        <v>15</v>
      </c>
      <c r="I28" s="5" t="s">
        <v>67</v>
      </c>
      <c r="J28" s="4">
        <f t="shared" si="0"/>
        <v>41625</v>
      </c>
      <c r="K28" s="54"/>
      <c r="L28" s="45"/>
      <c r="M28" s="17"/>
    </row>
    <row r="29" spans="2:13" s="11" customFormat="1" ht="17">
      <c r="B29" s="14">
        <v>16</v>
      </c>
      <c r="C29" s="52"/>
      <c r="D29" s="15" t="s">
        <v>70</v>
      </c>
      <c r="E29" s="4">
        <v>2775</v>
      </c>
      <c r="F29" s="5">
        <v>1</v>
      </c>
      <c r="G29" s="5" t="s">
        <v>39</v>
      </c>
      <c r="H29" s="5">
        <v>5</v>
      </c>
      <c r="I29" s="5" t="s">
        <v>67</v>
      </c>
      <c r="J29" s="4">
        <f t="shared" si="0"/>
        <v>13875</v>
      </c>
      <c r="K29" s="54"/>
      <c r="L29" s="45"/>
      <c r="M29" s="17"/>
    </row>
    <row r="30" spans="2:13" s="11" customFormat="1" ht="17">
      <c r="B30" s="14">
        <v>17</v>
      </c>
      <c r="C30" s="52"/>
      <c r="D30" s="15" t="s">
        <v>71</v>
      </c>
      <c r="E30" s="4">
        <v>3215</v>
      </c>
      <c r="F30" s="5">
        <v>1</v>
      </c>
      <c r="G30" s="5" t="s">
        <v>39</v>
      </c>
      <c r="H30" s="5">
        <v>5</v>
      </c>
      <c r="I30" s="5" t="s">
        <v>67</v>
      </c>
      <c r="J30" s="4">
        <f t="shared" si="0"/>
        <v>16075</v>
      </c>
      <c r="K30" s="55"/>
      <c r="L30" s="45"/>
      <c r="M30" s="17"/>
    </row>
    <row r="31" spans="2:13" s="11" customFormat="1" ht="17">
      <c r="B31" s="14">
        <v>18</v>
      </c>
      <c r="C31" s="15" t="s">
        <v>72</v>
      </c>
      <c r="D31" s="15" t="s">
        <v>73</v>
      </c>
      <c r="E31" s="4">
        <v>1500</v>
      </c>
      <c r="F31" s="5">
        <v>3</v>
      </c>
      <c r="G31" s="5" t="s">
        <v>39</v>
      </c>
      <c r="H31" s="5">
        <v>2</v>
      </c>
      <c r="I31" s="5" t="s">
        <v>59</v>
      </c>
      <c r="J31" s="4">
        <f t="shared" si="0"/>
        <v>9000</v>
      </c>
      <c r="K31" s="6" t="s">
        <v>74</v>
      </c>
      <c r="L31" s="45"/>
      <c r="M31" s="17"/>
    </row>
    <row r="32" spans="2:13" s="11" customFormat="1" ht="17">
      <c r="B32" s="14">
        <v>19</v>
      </c>
      <c r="C32" s="15" t="s">
        <v>75</v>
      </c>
      <c r="D32" s="15" t="s">
        <v>76</v>
      </c>
      <c r="E32" s="4">
        <v>8000</v>
      </c>
      <c r="F32" s="5">
        <v>1</v>
      </c>
      <c r="G32" s="5" t="s">
        <v>40</v>
      </c>
      <c r="H32" s="5">
        <v>1</v>
      </c>
      <c r="I32" s="5" t="s">
        <v>59</v>
      </c>
      <c r="J32" s="4">
        <f t="shared" si="0"/>
        <v>8000</v>
      </c>
      <c r="K32" s="6" t="s">
        <v>74</v>
      </c>
      <c r="L32" s="45"/>
      <c r="M32" s="17"/>
    </row>
    <row r="33" spans="2:13" s="11" customFormat="1" ht="34">
      <c r="B33" s="14"/>
      <c r="C33" s="15" t="s">
        <v>77</v>
      </c>
      <c r="D33" s="15" t="s">
        <v>78</v>
      </c>
      <c r="E33" s="15" t="s">
        <v>78</v>
      </c>
      <c r="F33" s="15" t="s">
        <v>78</v>
      </c>
      <c r="G33" s="15" t="s">
        <v>78</v>
      </c>
      <c r="H33" s="15" t="s">
        <v>78</v>
      </c>
      <c r="I33" s="15" t="s">
        <v>78</v>
      </c>
      <c r="J33" s="15" t="s">
        <v>78</v>
      </c>
      <c r="K33" s="6" t="s">
        <v>79</v>
      </c>
      <c r="L33" s="45"/>
      <c r="M33" s="17"/>
    </row>
    <row r="34" spans="2:13" s="19" customFormat="1" ht="17">
      <c r="B34" s="14"/>
      <c r="C34" s="56" t="s">
        <v>80</v>
      </c>
      <c r="D34" s="57"/>
      <c r="E34" s="7"/>
      <c r="F34" s="8"/>
      <c r="G34" s="8"/>
      <c r="H34" s="8"/>
      <c r="I34" s="8"/>
      <c r="J34" s="7">
        <f>SUM(J14:J32)*0.1</f>
        <v>45169.5</v>
      </c>
      <c r="K34" s="9"/>
      <c r="L34" s="50"/>
    </row>
    <row r="35" spans="2:13" s="11" customFormat="1" ht="17">
      <c r="B35" s="14"/>
      <c r="C35" s="58" t="s">
        <v>81</v>
      </c>
      <c r="D35" s="58"/>
      <c r="E35" s="4"/>
      <c r="F35" s="5"/>
      <c r="G35" s="5"/>
      <c r="H35" s="5"/>
      <c r="I35" s="5"/>
      <c r="J35" s="4">
        <f>SUM(J14:J34)</f>
        <v>496864.5</v>
      </c>
      <c r="K35" s="6"/>
      <c r="L35" s="45"/>
    </row>
    <row r="36" spans="2:13" s="19" customFormat="1" ht="17">
      <c r="B36" s="14"/>
      <c r="C36" s="58" t="s">
        <v>82</v>
      </c>
      <c r="D36" s="58"/>
      <c r="E36" s="7"/>
      <c r="F36" s="8"/>
      <c r="G36" s="8"/>
      <c r="H36" s="8"/>
      <c r="I36" s="8"/>
      <c r="J36" s="4">
        <f>J35</f>
        <v>496864.5</v>
      </c>
      <c r="K36" s="9"/>
      <c r="L36" s="50"/>
    </row>
    <row r="37" spans="2:13">
      <c r="E37" s="21"/>
    </row>
    <row r="38" spans="2:13">
      <c r="E38" s="21"/>
    </row>
    <row r="39" spans="2:13">
      <c r="E39" s="21"/>
    </row>
  </sheetData>
  <mergeCells count="32">
    <mergeCell ref="B2:K2"/>
    <mergeCell ref="B3:C3"/>
    <mergeCell ref="D3:E3"/>
    <mergeCell ref="G3:K3"/>
    <mergeCell ref="B4:C4"/>
    <mergeCell ref="D4:E4"/>
    <mergeCell ref="G4:K4"/>
    <mergeCell ref="B5:C5"/>
    <mergeCell ref="D5:E5"/>
    <mergeCell ref="G5:K5"/>
    <mergeCell ref="B6:C6"/>
    <mergeCell ref="D6:E6"/>
    <mergeCell ref="G6:K6"/>
    <mergeCell ref="C16:C23"/>
    <mergeCell ref="K16:K23"/>
    <mergeCell ref="B7:C7"/>
    <mergeCell ref="D7:E7"/>
    <mergeCell ref="G7:K7"/>
    <mergeCell ref="B8:C8"/>
    <mergeCell ref="D8:K8"/>
    <mergeCell ref="B9:C9"/>
    <mergeCell ref="D9:K9"/>
    <mergeCell ref="B10:C10"/>
    <mergeCell ref="D10:K10"/>
    <mergeCell ref="B11:C11"/>
    <mergeCell ref="D11:K11"/>
    <mergeCell ref="B12:K12"/>
    <mergeCell ref="C27:C30"/>
    <mergeCell ref="K27:K30"/>
    <mergeCell ref="C34:D34"/>
    <mergeCell ref="C35:D35"/>
    <mergeCell ref="C36:D36"/>
  </mergeCells>
  <phoneticPr fontId="3" type="noConversion"/>
  <hyperlinks>
    <hyperlink ref="D6" r:id="rId1" xr:uid="{090810C2-2304-B94F-8DAF-E9EF2F418D24}"/>
    <hyperlink ref="G6" r:id="rId2" xr:uid="{3C9720C0-8040-FB41-8E75-36D4AAD06A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E90D-24BF-1243-870C-7C5F1EFC0CCF}">
  <dimension ref="B2:M44"/>
  <sheetViews>
    <sheetView showGridLines="0" workbookViewId="0">
      <selection activeCell="J41" sqref="J41"/>
    </sheetView>
  </sheetViews>
  <sheetFormatPr baseColWidth="10" defaultColWidth="9" defaultRowHeight="16"/>
  <cols>
    <col min="1" max="1" width="3.33203125" style="20" customWidth="1"/>
    <col min="2" max="2" width="4.1640625" style="20" customWidth="1"/>
    <col min="3" max="3" width="17.83203125" style="20" customWidth="1"/>
    <col min="4" max="4" width="54.5" style="20" customWidth="1"/>
    <col min="5" max="5" width="10.1640625" style="31" bestFit="1" customWidth="1"/>
    <col min="6" max="6" width="8.6640625" style="22" customWidth="1"/>
    <col min="7" max="7" width="6.33203125" style="22" customWidth="1"/>
    <col min="8" max="8" width="5.33203125" style="22" customWidth="1"/>
    <col min="9" max="9" width="6.33203125" style="22" customWidth="1"/>
    <col min="10" max="10" width="11.5" style="31" bestFit="1" customWidth="1"/>
    <col min="11" max="11" width="35.5" style="22" customWidth="1"/>
    <col min="12" max="12" width="9" style="24"/>
    <col min="13" max="16384" width="9" style="20"/>
  </cols>
  <sheetData>
    <row r="2" spans="2:12" s="11" customFormat="1" ht="28">
      <c r="B2" s="65" t="s">
        <v>83</v>
      </c>
      <c r="C2" s="65"/>
      <c r="D2" s="65"/>
      <c r="E2" s="65"/>
      <c r="F2" s="65"/>
      <c r="G2" s="65"/>
      <c r="H2" s="65"/>
      <c r="I2" s="65"/>
      <c r="J2" s="65"/>
      <c r="K2" s="65"/>
      <c r="L2" s="10"/>
    </row>
    <row r="3" spans="2:12" s="11" customFormat="1" ht="17">
      <c r="B3" s="60" t="s">
        <v>5</v>
      </c>
      <c r="C3" s="60"/>
      <c r="D3" s="61" t="s">
        <v>84</v>
      </c>
      <c r="E3" s="61"/>
      <c r="F3" s="12" t="s">
        <v>7</v>
      </c>
      <c r="G3" s="61" t="s">
        <v>85</v>
      </c>
      <c r="H3" s="61"/>
      <c r="I3" s="61"/>
      <c r="J3" s="61"/>
      <c r="K3" s="61"/>
      <c r="L3" s="13"/>
    </row>
    <row r="4" spans="2:12" s="11" customFormat="1" ht="17">
      <c r="B4" s="60" t="s">
        <v>9</v>
      </c>
      <c r="C4" s="60"/>
      <c r="D4" s="61" t="s">
        <v>86</v>
      </c>
      <c r="E4" s="61"/>
      <c r="F4" s="12" t="s">
        <v>9</v>
      </c>
      <c r="G4" s="61" t="s">
        <v>87</v>
      </c>
      <c r="H4" s="61"/>
      <c r="I4" s="61"/>
      <c r="J4" s="61"/>
      <c r="K4" s="61"/>
      <c r="L4" s="13"/>
    </row>
    <row r="5" spans="2:12" s="11" customFormat="1" ht="17">
      <c r="B5" s="60" t="s">
        <v>12</v>
      </c>
      <c r="C5" s="60"/>
      <c r="D5" s="61">
        <v>17326921053</v>
      </c>
      <c r="E5" s="61"/>
      <c r="F5" s="12" t="s">
        <v>12</v>
      </c>
      <c r="G5" s="61">
        <v>13810643293</v>
      </c>
      <c r="H5" s="61"/>
      <c r="I5" s="61"/>
      <c r="J5" s="61"/>
      <c r="K5" s="61"/>
      <c r="L5" s="13"/>
    </row>
    <row r="6" spans="2:12" s="11" customFormat="1" ht="17">
      <c r="B6" s="60" t="s">
        <v>13</v>
      </c>
      <c r="C6" s="60"/>
      <c r="D6" s="61" t="s">
        <v>14</v>
      </c>
      <c r="E6" s="61"/>
      <c r="F6" s="12" t="s">
        <v>13</v>
      </c>
      <c r="G6" s="64" t="s">
        <v>88</v>
      </c>
      <c r="H6" s="61"/>
      <c r="I6" s="61"/>
      <c r="J6" s="61"/>
      <c r="K6" s="61"/>
      <c r="L6" s="13"/>
    </row>
    <row r="7" spans="2:12" s="11" customFormat="1" ht="17">
      <c r="B7" s="60" t="s">
        <v>16</v>
      </c>
      <c r="C7" s="60"/>
      <c r="D7" s="61" t="s">
        <v>89</v>
      </c>
      <c r="E7" s="61"/>
      <c r="F7" s="12" t="s">
        <v>16</v>
      </c>
      <c r="G7" s="61" t="s">
        <v>90</v>
      </c>
      <c r="H7" s="61"/>
      <c r="I7" s="61"/>
      <c r="J7" s="61"/>
      <c r="K7" s="61"/>
      <c r="L7" s="13"/>
    </row>
    <row r="8" spans="2:12" s="11" customFormat="1" ht="17">
      <c r="B8" s="60" t="s">
        <v>19</v>
      </c>
      <c r="C8" s="60"/>
      <c r="D8" s="61" t="s">
        <v>157</v>
      </c>
      <c r="E8" s="61"/>
      <c r="F8" s="61"/>
      <c r="G8" s="61"/>
      <c r="H8" s="61"/>
      <c r="I8" s="61"/>
      <c r="J8" s="61"/>
      <c r="K8" s="61"/>
      <c r="L8" s="13"/>
    </row>
    <row r="9" spans="2:12" s="11" customFormat="1" ht="17">
      <c r="B9" s="60" t="s">
        <v>91</v>
      </c>
      <c r="C9" s="60"/>
      <c r="D9" s="61" t="s">
        <v>92</v>
      </c>
      <c r="E9" s="61"/>
      <c r="F9" s="61"/>
      <c r="G9" s="61"/>
      <c r="H9" s="61"/>
      <c r="I9" s="61"/>
      <c r="J9" s="61"/>
      <c r="K9" s="61"/>
      <c r="L9" s="13"/>
    </row>
    <row r="10" spans="2:12" s="11" customFormat="1" ht="17">
      <c r="B10" s="60" t="s">
        <v>22</v>
      </c>
      <c r="C10" s="60"/>
      <c r="D10" s="61" t="s">
        <v>93</v>
      </c>
      <c r="E10" s="61"/>
      <c r="F10" s="61"/>
      <c r="G10" s="61"/>
      <c r="H10" s="61"/>
      <c r="I10" s="61"/>
      <c r="J10" s="61"/>
      <c r="K10" s="61"/>
      <c r="L10" s="13"/>
    </row>
    <row r="11" spans="2:12" s="11" customFormat="1" ht="17">
      <c r="B11" s="60" t="s">
        <v>94</v>
      </c>
      <c r="C11" s="60"/>
      <c r="D11" s="62" t="s">
        <v>95</v>
      </c>
      <c r="E11" s="62"/>
      <c r="F11" s="62"/>
      <c r="G11" s="62"/>
      <c r="H11" s="62"/>
      <c r="I11" s="62"/>
      <c r="J11" s="62"/>
      <c r="K11" s="62"/>
      <c r="L11" s="13"/>
    </row>
    <row r="12" spans="2:12" s="11" customFormat="1" ht="17">
      <c r="B12" s="63" t="s">
        <v>96</v>
      </c>
      <c r="C12" s="63"/>
      <c r="D12" s="63"/>
      <c r="E12" s="63"/>
      <c r="F12" s="63"/>
      <c r="G12" s="63"/>
      <c r="H12" s="63"/>
      <c r="I12" s="63"/>
      <c r="J12" s="63"/>
      <c r="K12" s="63"/>
      <c r="L12" s="13"/>
    </row>
    <row r="13" spans="2:12" s="11" customFormat="1" ht="17">
      <c r="B13" s="8" t="s">
        <v>97</v>
      </c>
      <c r="C13" s="8" t="s">
        <v>98</v>
      </c>
      <c r="D13" s="8" t="s">
        <v>99</v>
      </c>
      <c r="E13" s="25" t="s">
        <v>100</v>
      </c>
      <c r="F13" s="12" t="s">
        <v>101</v>
      </c>
      <c r="G13" s="12" t="s">
        <v>102</v>
      </c>
      <c r="H13" s="12" t="s">
        <v>103</v>
      </c>
      <c r="I13" s="12" t="s">
        <v>104</v>
      </c>
      <c r="J13" s="25" t="s">
        <v>105</v>
      </c>
      <c r="K13" s="12" t="s">
        <v>106</v>
      </c>
      <c r="L13" s="13"/>
    </row>
    <row r="14" spans="2:12" s="36" customFormat="1" ht="17">
      <c r="B14" s="14">
        <v>1</v>
      </c>
      <c r="C14" s="69" t="s">
        <v>107</v>
      </c>
      <c r="D14" s="15" t="s">
        <v>142</v>
      </c>
      <c r="E14" s="26">
        <v>550</v>
      </c>
      <c r="F14" s="5">
        <v>1</v>
      </c>
      <c r="G14" s="5" t="s">
        <v>108</v>
      </c>
      <c r="H14" s="5">
        <v>1</v>
      </c>
      <c r="I14" s="5" t="s">
        <v>109</v>
      </c>
      <c r="J14" s="26">
        <f t="shared" ref="J14:J37" si="0">E14*F14*H14</f>
        <v>550</v>
      </c>
      <c r="K14" s="3"/>
      <c r="L14" s="35"/>
    </row>
    <row r="15" spans="2:12" s="36" customFormat="1" ht="17">
      <c r="B15" s="14">
        <v>2</v>
      </c>
      <c r="C15" s="70"/>
      <c r="D15" s="16" t="s">
        <v>145</v>
      </c>
      <c r="E15" s="27">
        <v>1000</v>
      </c>
      <c r="F15" s="5">
        <v>2</v>
      </c>
      <c r="G15" s="5" t="s">
        <v>108</v>
      </c>
      <c r="H15" s="5">
        <v>1</v>
      </c>
      <c r="I15" s="5" t="s">
        <v>109</v>
      </c>
      <c r="J15" s="26">
        <f t="shared" si="0"/>
        <v>2000</v>
      </c>
      <c r="K15" s="3" t="s">
        <v>143</v>
      </c>
      <c r="L15" s="35"/>
    </row>
    <row r="16" spans="2:12" s="36" customFormat="1" ht="17">
      <c r="B16" s="14">
        <v>3</v>
      </c>
      <c r="C16" s="70"/>
      <c r="D16" s="16" t="s">
        <v>144</v>
      </c>
      <c r="E16" s="27">
        <v>1800</v>
      </c>
      <c r="F16" s="5">
        <v>2</v>
      </c>
      <c r="G16" s="5" t="s">
        <v>108</v>
      </c>
      <c r="H16" s="5">
        <v>1</v>
      </c>
      <c r="I16" s="5" t="s">
        <v>109</v>
      </c>
      <c r="J16" s="26">
        <f t="shared" si="0"/>
        <v>3600</v>
      </c>
      <c r="K16" s="3"/>
      <c r="L16" s="35"/>
    </row>
    <row r="17" spans="2:13" s="36" customFormat="1" ht="17">
      <c r="B17" s="14">
        <v>4</v>
      </c>
      <c r="C17" s="70"/>
      <c r="D17" s="16" t="s">
        <v>151</v>
      </c>
      <c r="E17" s="27">
        <v>1300</v>
      </c>
      <c r="F17" s="5">
        <v>1</v>
      </c>
      <c r="G17" s="5" t="s">
        <v>150</v>
      </c>
      <c r="H17" s="5">
        <v>1</v>
      </c>
      <c r="I17" s="5" t="s">
        <v>109</v>
      </c>
      <c r="J17" s="26">
        <f t="shared" si="0"/>
        <v>1300</v>
      </c>
      <c r="K17" s="3"/>
      <c r="L17" s="35"/>
    </row>
    <row r="18" spans="2:13" s="36" customFormat="1" ht="51">
      <c r="B18" s="14">
        <v>5</v>
      </c>
      <c r="C18" s="5" t="s">
        <v>110</v>
      </c>
      <c r="D18" s="48" t="s">
        <v>160</v>
      </c>
      <c r="E18" s="27">
        <v>29700</v>
      </c>
      <c r="F18" s="5">
        <v>1</v>
      </c>
      <c r="G18" s="5" t="s">
        <v>147</v>
      </c>
      <c r="H18" s="5">
        <v>1</v>
      </c>
      <c r="I18" s="5" t="s">
        <v>109</v>
      </c>
      <c r="J18" s="26">
        <f t="shared" si="0"/>
        <v>29700</v>
      </c>
      <c r="K18" s="3" t="s">
        <v>146</v>
      </c>
      <c r="L18" s="35"/>
    </row>
    <row r="19" spans="2:13" s="36" customFormat="1" ht="17">
      <c r="B19" s="14">
        <v>6</v>
      </c>
      <c r="C19" s="59" t="s">
        <v>111</v>
      </c>
      <c r="D19" s="15" t="s">
        <v>112</v>
      </c>
      <c r="E19" s="26">
        <v>820</v>
      </c>
      <c r="F19" s="5"/>
      <c r="G19" s="5" t="s">
        <v>113</v>
      </c>
      <c r="H19" s="5">
        <v>15</v>
      </c>
      <c r="I19" s="5" t="s">
        <v>114</v>
      </c>
      <c r="J19" s="26">
        <f t="shared" si="0"/>
        <v>0</v>
      </c>
      <c r="K19" s="66" t="s">
        <v>161</v>
      </c>
      <c r="L19" s="35"/>
    </row>
    <row r="20" spans="2:13" s="36" customFormat="1" ht="17">
      <c r="B20" s="14">
        <v>7</v>
      </c>
      <c r="C20" s="59"/>
      <c r="D20" s="15" t="s">
        <v>115</v>
      </c>
      <c r="E20" s="26">
        <v>750</v>
      </c>
      <c r="F20" s="5"/>
      <c r="G20" s="5" t="s">
        <v>113</v>
      </c>
      <c r="H20" s="5">
        <v>10</v>
      </c>
      <c r="I20" s="5" t="s">
        <v>114</v>
      </c>
      <c r="J20" s="26">
        <f t="shared" si="0"/>
        <v>0</v>
      </c>
      <c r="K20" s="67"/>
      <c r="L20" s="35"/>
    </row>
    <row r="21" spans="2:13" s="36" customFormat="1" ht="17">
      <c r="B21" s="14">
        <v>8</v>
      </c>
      <c r="C21" s="59"/>
      <c r="D21" s="15" t="s">
        <v>116</v>
      </c>
      <c r="E21" s="26">
        <v>750</v>
      </c>
      <c r="F21" s="5"/>
      <c r="G21" s="4" t="s">
        <v>113</v>
      </c>
      <c r="H21" s="5">
        <v>10</v>
      </c>
      <c r="I21" s="4" t="s">
        <v>114</v>
      </c>
      <c r="J21" s="26">
        <f t="shared" si="0"/>
        <v>0</v>
      </c>
      <c r="K21" s="67"/>
      <c r="L21" s="35"/>
    </row>
    <row r="22" spans="2:13" s="36" customFormat="1" ht="17">
      <c r="B22" s="14">
        <v>9</v>
      </c>
      <c r="C22" s="59"/>
      <c r="D22" s="15" t="s">
        <v>117</v>
      </c>
      <c r="E22" s="26">
        <v>750</v>
      </c>
      <c r="F22" s="5"/>
      <c r="G22" s="4" t="s">
        <v>113</v>
      </c>
      <c r="H22" s="5">
        <v>8</v>
      </c>
      <c r="I22" s="4" t="s">
        <v>114</v>
      </c>
      <c r="J22" s="26">
        <f t="shared" si="0"/>
        <v>0</v>
      </c>
      <c r="K22" s="67"/>
      <c r="L22" s="35"/>
    </row>
    <row r="23" spans="2:13" s="36" customFormat="1" ht="17">
      <c r="B23" s="14">
        <v>10</v>
      </c>
      <c r="C23" s="59"/>
      <c r="D23" s="15" t="s">
        <v>118</v>
      </c>
      <c r="E23" s="26">
        <v>750</v>
      </c>
      <c r="F23" s="5"/>
      <c r="G23" s="4" t="s">
        <v>113</v>
      </c>
      <c r="H23" s="5">
        <v>8</v>
      </c>
      <c r="I23" s="4" t="s">
        <v>114</v>
      </c>
      <c r="J23" s="26">
        <f t="shared" si="0"/>
        <v>0</v>
      </c>
      <c r="K23" s="67"/>
      <c r="L23" s="35"/>
    </row>
    <row r="24" spans="2:13" s="36" customFormat="1" ht="17">
      <c r="B24" s="14">
        <v>11</v>
      </c>
      <c r="C24" s="59"/>
      <c r="D24" s="15" t="s">
        <v>119</v>
      </c>
      <c r="E24" s="26">
        <v>750</v>
      </c>
      <c r="F24" s="5"/>
      <c r="G24" s="4" t="s">
        <v>113</v>
      </c>
      <c r="H24" s="5">
        <v>8</v>
      </c>
      <c r="I24" s="4" t="s">
        <v>114</v>
      </c>
      <c r="J24" s="26">
        <f t="shared" si="0"/>
        <v>0</v>
      </c>
      <c r="K24" s="67"/>
      <c r="L24" s="35"/>
    </row>
    <row r="25" spans="2:13" s="36" customFormat="1" ht="17">
      <c r="B25" s="14">
        <v>12</v>
      </c>
      <c r="C25" s="59"/>
      <c r="D25" s="15" t="s">
        <v>120</v>
      </c>
      <c r="E25" s="26">
        <v>900</v>
      </c>
      <c r="F25" s="5"/>
      <c r="G25" s="4" t="s">
        <v>113</v>
      </c>
      <c r="H25" s="5">
        <v>10</v>
      </c>
      <c r="I25" s="4" t="s">
        <v>114</v>
      </c>
      <c r="J25" s="26">
        <f t="shared" si="0"/>
        <v>0</v>
      </c>
      <c r="K25" s="67"/>
      <c r="L25" s="35"/>
    </row>
    <row r="26" spans="2:13" s="36" customFormat="1" ht="17">
      <c r="B26" s="14">
        <v>13</v>
      </c>
      <c r="C26" s="59"/>
      <c r="D26" s="15" t="s">
        <v>121</v>
      </c>
      <c r="E26" s="26">
        <v>900</v>
      </c>
      <c r="F26" s="5"/>
      <c r="G26" s="4" t="s">
        <v>113</v>
      </c>
      <c r="H26" s="5">
        <v>10</v>
      </c>
      <c r="I26" s="4" t="s">
        <v>114</v>
      </c>
      <c r="J26" s="26">
        <f t="shared" si="0"/>
        <v>0</v>
      </c>
      <c r="K26" s="67"/>
      <c r="L26" s="35"/>
    </row>
    <row r="27" spans="2:13" s="36" customFormat="1" ht="17">
      <c r="B27" s="14">
        <v>14</v>
      </c>
      <c r="C27" s="59"/>
      <c r="D27" s="15" t="s">
        <v>122</v>
      </c>
      <c r="E27" s="26">
        <v>900</v>
      </c>
      <c r="F27" s="5"/>
      <c r="G27" s="4" t="s">
        <v>113</v>
      </c>
      <c r="H27" s="5">
        <v>11</v>
      </c>
      <c r="I27" s="4" t="s">
        <v>114</v>
      </c>
      <c r="J27" s="26">
        <f t="shared" si="0"/>
        <v>0</v>
      </c>
      <c r="K27" s="68"/>
      <c r="L27" s="35"/>
    </row>
    <row r="28" spans="2:13" s="36" customFormat="1" ht="17">
      <c r="B28" s="14">
        <v>15</v>
      </c>
      <c r="C28" s="15" t="s">
        <v>148</v>
      </c>
      <c r="D28" s="37"/>
      <c r="E28" s="26">
        <v>2391.7199999999998</v>
      </c>
      <c r="F28" s="5">
        <v>1</v>
      </c>
      <c r="G28" s="4" t="s">
        <v>150</v>
      </c>
      <c r="H28" s="5">
        <v>1</v>
      </c>
      <c r="I28" s="4" t="s">
        <v>147</v>
      </c>
      <c r="J28" s="26">
        <f t="shared" si="0"/>
        <v>2391.7199999999998</v>
      </c>
      <c r="K28" s="33"/>
      <c r="L28" s="35"/>
    </row>
    <row r="29" spans="2:13" s="36" customFormat="1" ht="17">
      <c r="B29" s="14">
        <v>16</v>
      </c>
      <c r="C29" s="15" t="s">
        <v>149</v>
      </c>
      <c r="D29" s="38" t="s">
        <v>154</v>
      </c>
      <c r="E29" s="26">
        <v>48607.03</v>
      </c>
      <c r="F29" s="5">
        <v>1</v>
      </c>
      <c r="G29" s="4" t="s">
        <v>150</v>
      </c>
      <c r="H29" s="5">
        <v>1</v>
      </c>
      <c r="I29" s="4" t="s">
        <v>147</v>
      </c>
      <c r="J29" s="26">
        <f t="shared" si="0"/>
        <v>48607.03</v>
      </c>
      <c r="K29" s="33"/>
      <c r="L29" s="35"/>
    </row>
    <row r="30" spans="2:13" s="36" customFormat="1" ht="17">
      <c r="B30" s="14">
        <v>17</v>
      </c>
      <c r="C30" s="5" t="s">
        <v>123</v>
      </c>
      <c r="D30" s="15" t="s">
        <v>124</v>
      </c>
      <c r="E30" s="26">
        <v>66994.95</v>
      </c>
      <c r="F30" s="5">
        <v>1</v>
      </c>
      <c r="G30" s="5" t="s">
        <v>109</v>
      </c>
      <c r="H30" s="5">
        <v>1</v>
      </c>
      <c r="I30" s="5" t="s">
        <v>125</v>
      </c>
      <c r="J30" s="26">
        <f t="shared" si="0"/>
        <v>66994.95</v>
      </c>
      <c r="K30" s="3"/>
      <c r="L30" s="35"/>
    </row>
    <row r="31" spans="2:13" s="36" customFormat="1" ht="17">
      <c r="B31" s="14">
        <v>18</v>
      </c>
      <c r="C31" s="5" t="s">
        <v>126</v>
      </c>
      <c r="D31" s="15" t="s">
        <v>124</v>
      </c>
      <c r="E31" s="26">
        <v>50250</v>
      </c>
      <c r="F31" s="5"/>
      <c r="G31" s="5" t="s">
        <v>109</v>
      </c>
      <c r="H31" s="5">
        <v>1</v>
      </c>
      <c r="I31" s="5" t="s">
        <v>125</v>
      </c>
      <c r="J31" s="26">
        <f t="shared" si="0"/>
        <v>0</v>
      </c>
      <c r="K31" s="32" t="s">
        <v>153</v>
      </c>
      <c r="L31" s="35"/>
    </row>
    <row r="32" spans="2:13" s="36" customFormat="1" ht="34">
      <c r="B32" s="14">
        <v>19</v>
      </c>
      <c r="C32" s="15" t="s">
        <v>127</v>
      </c>
      <c r="D32" s="15"/>
      <c r="E32" s="26">
        <v>3800</v>
      </c>
      <c r="F32" s="5">
        <v>1</v>
      </c>
      <c r="G32" s="5" t="s">
        <v>128</v>
      </c>
      <c r="H32" s="5">
        <v>2</v>
      </c>
      <c r="I32" s="5" t="s">
        <v>108</v>
      </c>
      <c r="J32" s="26">
        <f t="shared" si="0"/>
        <v>7600</v>
      </c>
      <c r="K32" s="3" t="s">
        <v>162</v>
      </c>
      <c r="L32" s="35"/>
      <c r="M32" s="39"/>
    </row>
    <row r="33" spans="2:13" s="36" customFormat="1" ht="17">
      <c r="B33" s="14">
        <v>20</v>
      </c>
      <c r="C33" s="52" t="s">
        <v>129</v>
      </c>
      <c r="D33" s="5" t="s">
        <v>130</v>
      </c>
      <c r="E33" s="27">
        <v>3550</v>
      </c>
      <c r="F33" s="5"/>
      <c r="G33" s="5" t="s">
        <v>108</v>
      </c>
      <c r="H33" s="5">
        <v>4</v>
      </c>
      <c r="I33" s="5" t="s">
        <v>131</v>
      </c>
      <c r="J33" s="26">
        <f t="shared" si="0"/>
        <v>0</v>
      </c>
      <c r="K33" s="32" t="s">
        <v>153</v>
      </c>
      <c r="L33" s="35"/>
      <c r="M33" s="39"/>
    </row>
    <row r="34" spans="2:13" s="36" customFormat="1" ht="17">
      <c r="B34" s="14">
        <v>21</v>
      </c>
      <c r="C34" s="52"/>
      <c r="D34" s="15" t="s">
        <v>132</v>
      </c>
      <c r="E34" s="27">
        <v>4130.75</v>
      </c>
      <c r="F34" s="5">
        <v>1</v>
      </c>
      <c r="G34" s="5" t="s">
        <v>150</v>
      </c>
      <c r="H34" s="5">
        <v>1</v>
      </c>
      <c r="I34" s="5" t="s">
        <v>147</v>
      </c>
      <c r="J34" s="26">
        <f t="shared" si="0"/>
        <v>4130.75</v>
      </c>
      <c r="K34" s="34"/>
      <c r="L34" s="35"/>
      <c r="M34" s="39"/>
    </row>
    <row r="35" spans="2:13" s="36" customFormat="1" ht="34">
      <c r="B35" s="14">
        <v>22</v>
      </c>
      <c r="C35" s="52"/>
      <c r="D35" s="5" t="s">
        <v>133</v>
      </c>
      <c r="E35" s="27">
        <v>2625</v>
      </c>
      <c r="F35" s="5"/>
      <c r="G35" s="5" t="s">
        <v>108</v>
      </c>
      <c r="H35" s="5">
        <v>21</v>
      </c>
      <c r="I35" s="5" t="s">
        <v>131</v>
      </c>
      <c r="J35" s="26">
        <f t="shared" si="0"/>
        <v>0</v>
      </c>
      <c r="K35" s="6" t="s">
        <v>153</v>
      </c>
      <c r="L35" s="35"/>
      <c r="M35" s="39"/>
    </row>
    <row r="36" spans="2:13" s="36" customFormat="1" ht="17">
      <c r="B36" s="14">
        <v>23</v>
      </c>
      <c r="C36" s="15" t="s">
        <v>134</v>
      </c>
      <c r="D36" s="15" t="s">
        <v>135</v>
      </c>
      <c r="E36" s="26">
        <v>1500</v>
      </c>
      <c r="F36" s="5"/>
      <c r="G36" s="5" t="s">
        <v>108</v>
      </c>
      <c r="H36" s="5">
        <v>2</v>
      </c>
      <c r="I36" s="5" t="s">
        <v>125</v>
      </c>
      <c r="J36" s="26">
        <f t="shared" si="0"/>
        <v>0</v>
      </c>
      <c r="K36" s="6" t="s">
        <v>153</v>
      </c>
      <c r="L36" s="35"/>
      <c r="M36" s="39"/>
    </row>
    <row r="37" spans="2:13" s="36" customFormat="1" ht="17">
      <c r="B37" s="14">
        <v>24</v>
      </c>
      <c r="C37" s="15" t="s">
        <v>136</v>
      </c>
      <c r="D37" s="15" t="s">
        <v>137</v>
      </c>
      <c r="E37" s="26">
        <v>8000</v>
      </c>
      <c r="F37" s="5"/>
      <c r="G37" s="5" t="s">
        <v>109</v>
      </c>
      <c r="H37" s="5">
        <v>1</v>
      </c>
      <c r="I37" s="5" t="s">
        <v>125</v>
      </c>
      <c r="J37" s="26">
        <f t="shared" si="0"/>
        <v>0</v>
      </c>
      <c r="K37" s="6" t="s">
        <v>153</v>
      </c>
      <c r="L37" s="35"/>
      <c r="M37" s="39"/>
    </row>
    <row r="38" spans="2:13" s="36" customFormat="1" ht="17">
      <c r="B38" s="14">
        <v>25</v>
      </c>
      <c r="C38" s="15" t="s">
        <v>138</v>
      </c>
      <c r="D38" s="15" t="s">
        <v>139</v>
      </c>
      <c r="E38" s="28" t="s">
        <v>139</v>
      </c>
      <c r="F38" s="15" t="s">
        <v>139</v>
      </c>
      <c r="G38" s="15" t="s">
        <v>139</v>
      </c>
      <c r="H38" s="15" t="s">
        <v>139</v>
      </c>
      <c r="I38" s="15" t="s">
        <v>139</v>
      </c>
      <c r="J38" s="28" t="s">
        <v>163</v>
      </c>
      <c r="K38" s="6" t="s">
        <v>152</v>
      </c>
      <c r="L38" s="35"/>
      <c r="M38" s="39"/>
    </row>
    <row r="39" spans="2:13" s="19" customFormat="1" ht="17">
      <c r="B39" s="14"/>
      <c r="C39" s="56" t="s">
        <v>140</v>
      </c>
      <c r="D39" s="57"/>
      <c r="E39" s="29"/>
      <c r="F39" s="8"/>
      <c r="G39" s="8"/>
      <c r="H39" s="8"/>
      <c r="I39" s="8"/>
      <c r="J39" s="29">
        <f>SUM(J14:J38)*0.1</f>
        <v>16687.445000000003</v>
      </c>
      <c r="K39" s="12"/>
      <c r="L39" s="18"/>
    </row>
    <row r="40" spans="2:13" s="11" customFormat="1" ht="17">
      <c r="B40" s="14"/>
      <c r="C40" s="58" t="s">
        <v>141</v>
      </c>
      <c r="D40" s="58"/>
      <c r="E40" s="26"/>
      <c r="F40" s="5"/>
      <c r="G40" s="5"/>
      <c r="H40" s="5"/>
      <c r="I40" s="5"/>
      <c r="J40" s="29">
        <f>SUM(J14:J39)</f>
        <v>183561.89500000002</v>
      </c>
      <c r="K40" s="3"/>
      <c r="L40" s="13"/>
    </row>
    <row r="41" spans="2:13" s="19" customFormat="1" ht="33" customHeight="1">
      <c r="B41" s="14"/>
      <c r="C41" s="58" t="s">
        <v>155</v>
      </c>
      <c r="D41" s="58"/>
      <c r="E41" s="29"/>
      <c r="F41" s="8"/>
      <c r="G41" s="8"/>
      <c r="H41" s="8"/>
      <c r="I41" s="8"/>
      <c r="J41" s="29">
        <f>J40</f>
        <v>183561.89500000002</v>
      </c>
      <c r="K41" s="12"/>
      <c r="L41" s="18"/>
    </row>
    <row r="42" spans="2:13">
      <c r="E42" s="30"/>
    </row>
    <row r="43" spans="2:13">
      <c r="E43" s="30"/>
    </row>
    <row r="44" spans="2:13">
      <c r="E44" s="30"/>
    </row>
  </sheetData>
  <mergeCells count="32">
    <mergeCell ref="B2:K2"/>
    <mergeCell ref="B3:C3"/>
    <mergeCell ref="D3:E3"/>
    <mergeCell ref="G3:K3"/>
    <mergeCell ref="B4:C4"/>
    <mergeCell ref="D4:E4"/>
    <mergeCell ref="G4:K4"/>
    <mergeCell ref="B5:C5"/>
    <mergeCell ref="D5:E5"/>
    <mergeCell ref="G5:K5"/>
    <mergeCell ref="B6:C6"/>
    <mergeCell ref="D6:E6"/>
    <mergeCell ref="G6:K6"/>
    <mergeCell ref="C14:C17"/>
    <mergeCell ref="B7:C7"/>
    <mergeCell ref="D7:E7"/>
    <mergeCell ref="G7:K7"/>
    <mergeCell ref="B8:C8"/>
    <mergeCell ref="D8:K8"/>
    <mergeCell ref="B9:C9"/>
    <mergeCell ref="D9:K9"/>
    <mergeCell ref="B10:C10"/>
    <mergeCell ref="D10:K10"/>
    <mergeCell ref="B11:C11"/>
    <mergeCell ref="D11:K11"/>
    <mergeCell ref="B12:K12"/>
    <mergeCell ref="C41:D41"/>
    <mergeCell ref="C19:C27"/>
    <mergeCell ref="K19:K27"/>
    <mergeCell ref="C33:C35"/>
    <mergeCell ref="C39:D39"/>
    <mergeCell ref="C40:D40"/>
  </mergeCells>
  <phoneticPr fontId="3" type="noConversion"/>
  <hyperlinks>
    <hyperlink ref="D6" r:id="rId1" xr:uid="{952412EE-BDA0-3D40-8D21-C4E540680F54}"/>
    <hyperlink ref="G6" r:id="rId2" xr:uid="{6E18D15E-E34A-9747-8C66-843E2D050A2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B062-E470-D94A-AA66-D8D3BD7D387E}">
  <dimension ref="B2:L41"/>
  <sheetViews>
    <sheetView showGridLines="0" topLeftCell="A4" workbookViewId="0">
      <selection activeCell="E37" sqref="E37"/>
    </sheetView>
  </sheetViews>
  <sheetFormatPr baseColWidth="10" defaultColWidth="9" defaultRowHeight="16"/>
  <cols>
    <col min="1" max="1" width="3.33203125" style="20" customWidth="1"/>
    <col min="2" max="2" width="4.1640625" style="20" customWidth="1"/>
    <col min="3" max="3" width="17.83203125" style="20" customWidth="1"/>
    <col min="4" max="4" width="58.6640625" style="20" customWidth="1"/>
    <col min="5" max="5" width="10.6640625" style="31" customWidth="1"/>
    <col min="6" max="6" width="8.6640625" style="22" customWidth="1"/>
    <col min="7" max="7" width="6.33203125" style="22" customWidth="1"/>
    <col min="8" max="8" width="5.33203125" style="22" customWidth="1"/>
    <col min="9" max="9" width="6.33203125" style="22" customWidth="1"/>
    <col min="10" max="10" width="11.83203125" style="31" customWidth="1"/>
    <col min="11" max="11" width="49.33203125" style="23" customWidth="1"/>
    <col min="12" max="16384" width="9" style="20"/>
  </cols>
  <sheetData>
    <row r="2" spans="2:11" s="11" customFormat="1" ht="26">
      <c r="B2" s="65" t="s">
        <v>83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s="11" customFormat="1" ht="17">
      <c r="B3" s="60" t="s">
        <v>5</v>
      </c>
      <c r="C3" s="60"/>
      <c r="D3" s="61" t="s">
        <v>84</v>
      </c>
      <c r="E3" s="61"/>
      <c r="F3" s="12" t="s">
        <v>7</v>
      </c>
      <c r="G3" s="61" t="s">
        <v>85</v>
      </c>
      <c r="H3" s="61"/>
      <c r="I3" s="61"/>
      <c r="J3" s="61"/>
      <c r="K3" s="61"/>
    </row>
    <row r="4" spans="2:11" s="11" customFormat="1" ht="17">
      <c r="B4" s="60" t="s">
        <v>9</v>
      </c>
      <c r="C4" s="60"/>
      <c r="D4" s="61" t="s">
        <v>86</v>
      </c>
      <c r="E4" s="61"/>
      <c r="F4" s="12" t="s">
        <v>9</v>
      </c>
      <c r="G4" s="61" t="s">
        <v>87</v>
      </c>
      <c r="H4" s="61"/>
      <c r="I4" s="61"/>
      <c r="J4" s="61"/>
      <c r="K4" s="61"/>
    </row>
    <row r="5" spans="2:11" s="11" customFormat="1" ht="17">
      <c r="B5" s="60" t="s">
        <v>12</v>
      </c>
      <c r="C5" s="60"/>
      <c r="D5" s="61">
        <v>17326921053</v>
      </c>
      <c r="E5" s="61"/>
      <c r="F5" s="12" t="s">
        <v>12</v>
      </c>
      <c r="G5" s="61">
        <v>13810643293</v>
      </c>
      <c r="H5" s="61"/>
      <c r="I5" s="61"/>
      <c r="J5" s="61"/>
      <c r="K5" s="61"/>
    </row>
    <row r="6" spans="2:11" s="11" customFormat="1" ht="17">
      <c r="B6" s="60" t="s">
        <v>13</v>
      </c>
      <c r="C6" s="60"/>
      <c r="D6" s="61" t="s">
        <v>14</v>
      </c>
      <c r="E6" s="61"/>
      <c r="F6" s="12" t="s">
        <v>13</v>
      </c>
      <c r="G6" s="64" t="s">
        <v>88</v>
      </c>
      <c r="H6" s="61"/>
      <c r="I6" s="61"/>
      <c r="J6" s="61"/>
      <c r="K6" s="61"/>
    </row>
    <row r="7" spans="2:11" s="11" customFormat="1" ht="17">
      <c r="B7" s="60" t="s">
        <v>16</v>
      </c>
      <c r="C7" s="60"/>
      <c r="D7" s="61" t="s">
        <v>89</v>
      </c>
      <c r="E7" s="61"/>
      <c r="F7" s="12" t="s">
        <v>16</v>
      </c>
      <c r="G7" s="61" t="s">
        <v>90</v>
      </c>
      <c r="H7" s="61"/>
      <c r="I7" s="61"/>
      <c r="J7" s="61"/>
      <c r="K7" s="61"/>
    </row>
    <row r="8" spans="2:11" s="11" customFormat="1" ht="17">
      <c r="B8" s="60" t="s">
        <v>19</v>
      </c>
      <c r="C8" s="60"/>
      <c r="D8" s="61" t="s">
        <v>157</v>
      </c>
      <c r="E8" s="61"/>
      <c r="F8" s="61"/>
      <c r="G8" s="61"/>
      <c r="H8" s="61"/>
      <c r="I8" s="61"/>
      <c r="J8" s="61"/>
      <c r="K8" s="61"/>
    </row>
    <row r="9" spans="2:11" s="11" customFormat="1" ht="17">
      <c r="B9" s="60" t="s">
        <v>91</v>
      </c>
      <c r="C9" s="60"/>
      <c r="D9" s="61" t="s">
        <v>92</v>
      </c>
      <c r="E9" s="61"/>
      <c r="F9" s="61"/>
      <c r="G9" s="61"/>
      <c r="H9" s="61"/>
      <c r="I9" s="61"/>
      <c r="J9" s="61"/>
      <c r="K9" s="61"/>
    </row>
    <row r="10" spans="2:11" s="11" customFormat="1" ht="17">
      <c r="B10" s="60" t="s">
        <v>22</v>
      </c>
      <c r="C10" s="60"/>
      <c r="D10" s="61" t="s">
        <v>93</v>
      </c>
      <c r="E10" s="61"/>
      <c r="F10" s="61"/>
      <c r="G10" s="61"/>
      <c r="H10" s="61"/>
      <c r="I10" s="61"/>
      <c r="J10" s="61"/>
      <c r="K10" s="61"/>
    </row>
    <row r="11" spans="2:11" s="11" customFormat="1" ht="17">
      <c r="B11" s="60" t="s">
        <v>94</v>
      </c>
      <c r="C11" s="60"/>
      <c r="D11" s="62" t="s">
        <v>95</v>
      </c>
      <c r="E11" s="62"/>
      <c r="F11" s="62"/>
      <c r="G11" s="62"/>
      <c r="H11" s="62"/>
      <c r="I11" s="62"/>
      <c r="J11" s="62"/>
      <c r="K11" s="62"/>
    </row>
    <row r="12" spans="2:11" s="11" customFormat="1" ht="17">
      <c r="B12" s="63" t="s">
        <v>96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2:11" s="11" customFormat="1" ht="17">
      <c r="B13" s="8" t="s">
        <v>97</v>
      </c>
      <c r="C13" s="8" t="s">
        <v>98</v>
      </c>
      <c r="D13" s="8" t="s">
        <v>99</v>
      </c>
      <c r="E13" s="25" t="s">
        <v>100</v>
      </c>
      <c r="F13" s="12" t="s">
        <v>101</v>
      </c>
      <c r="G13" s="12" t="s">
        <v>102</v>
      </c>
      <c r="H13" s="12" t="s">
        <v>103</v>
      </c>
      <c r="I13" s="12" t="s">
        <v>104</v>
      </c>
      <c r="J13" s="25" t="s">
        <v>105</v>
      </c>
      <c r="K13" s="12" t="s">
        <v>106</v>
      </c>
    </row>
    <row r="14" spans="2:11" s="36" customFormat="1" ht="17">
      <c r="B14" s="14">
        <v>1</v>
      </c>
      <c r="C14" s="69" t="s">
        <v>107</v>
      </c>
      <c r="D14" s="16" t="s">
        <v>145</v>
      </c>
      <c r="E14" s="27">
        <v>1000</v>
      </c>
      <c r="F14" s="5">
        <v>2</v>
      </c>
      <c r="G14" s="5" t="s">
        <v>108</v>
      </c>
      <c r="H14" s="5">
        <v>1</v>
      </c>
      <c r="I14" s="5" t="s">
        <v>109</v>
      </c>
      <c r="J14" s="27">
        <f>E14*F14*H14</f>
        <v>2000</v>
      </c>
      <c r="K14" s="6"/>
    </row>
    <row r="15" spans="2:11" s="36" customFormat="1" ht="17">
      <c r="B15" s="14">
        <v>2</v>
      </c>
      <c r="C15" s="70"/>
      <c r="D15" s="16" t="s">
        <v>144</v>
      </c>
      <c r="E15" s="27">
        <v>1800</v>
      </c>
      <c r="F15" s="5">
        <v>2</v>
      </c>
      <c r="G15" s="5" t="s">
        <v>108</v>
      </c>
      <c r="H15" s="5">
        <v>1</v>
      </c>
      <c r="I15" s="5" t="s">
        <v>109</v>
      </c>
      <c r="J15" s="27">
        <f t="shared" ref="J15:J33" si="0">E15*F15*H15</f>
        <v>3600</v>
      </c>
      <c r="K15" s="6"/>
    </row>
    <row r="16" spans="2:11" s="36" customFormat="1" ht="17">
      <c r="B16" s="14">
        <v>3</v>
      </c>
      <c r="C16" s="70"/>
      <c r="D16" s="16" t="s">
        <v>158</v>
      </c>
      <c r="E16" s="27">
        <v>300</v>
      </c>
      <c r="F16" s="5">
        <v>2</v>
      </c>
      <c r="G16" s="5" t="s">
        <v>108</v>
      </c>
      <c r="H16" s="5">
        <v>1</v>
      </c>
      <c r="I16" s="5" t="s">
        <v>109</v>
      </c>
      <c r="J16" s="27">
        <f t="shared" si="0"/>
        <v>600</v>
      </c>
      <c r="K16" s="6"/>
    </row>
    <row r="17" spans="2:11" s="36" customFormat="1" ht="17">
      <c r="B17" s="14">
        <v>4</v>
      </c>
      <c r="C17" s="66" t="s">
        <v>110</v>
      </c>
      <c r="D17" s="33" t="s">
        <v>166</v>
      </c>
      <c r="E17" s="46">
        <v>9470</v>
      </c>
      <c r="F17" s="3">
        <v>3</v>
      </c>
      <c r="G17" s="3" t="s">
        <v>108</v>
      </c>
      <c r="H17" s="3">
        <v>1</v>
      </c>
      <c r="I17" s="3" t="s">
        <v>168</v>
      </c>
      <c r="J17" s="27">
        <f t="shared" si="0"/>
        <v>28410</v>
      </c>
      <c r="K17" s="3"/>
    </row>
    <row r="18" spans="2:11" s="36" customFormat="1" ht="17">
      <c r="B18" s="14">
        <v>5</v>
      </c>
      <c r="C18" s="67"/>
      <c r="D18" s="33" t="s">
        <v>169</v>
      </c>
      <c r="E18" s="46">
        <v>4080</v>
      </c>
      <c r="F18" s="3">
        <v>3</v>
      </c>
      <c r="G18" s="3" t="s">
        <v>159</v>
      </c>
      <c r="H18" s="3">
        <v>1</v>
      </c>
      <c r="I18" s="3" t="s">
        <v>168</v>
      </c>
      <c r="J18" s="27">
        <f t="shared" si="0"/>
        <v>12240</v>
      </c>
      <c r="K18" s="51"/>
    </row>
    <row r="19" spans="2:11" s="36" customFormat="1" ht="17">
      <c r="B19" s="14">
        <v>6</v>
      </c>
      <c r="C19" s="67"/>
      <c r="D19" s="33" t="s">
        <v>170</v>
      </c>
      <c r="E19" s="46">
        <v>2331</v>
      </c>
      <c r="F19" s="3">
        <v>3</v>
      </c>
      <c r="G19" s="3" t="s">
        <v>159</v>
      </c>
      <c r="H19" s="3">
        <v>1</v>
      </c>
      <c r="I19" s="3" t="s">
        <v>168</v>
      </c>
      <c r="J19" s="27">
        <f t="shared" si="0"/>
        <v>6993</v>
      </c>
      <c r="K19" s="51"/>
    </row>
    <row r="20" spans="2:11" s="36" customFormat="1" ht="17">
      <c r="B20" s="14"/>
      <c r="C20" s="67"/>
      <c r="D20" s="33" t="s">
        <v>167</v>
      </c>
      <c r="E20" s="46">
        <v>11070</v>
      </c>
      <c r="F20" s="3">
        <v>2</v>
      </c>
      <c r="G20" s="3" t="s">
        <v>159</v>
      </c>
      <c r="H20" s="3">
        <v>1</v>
      </c>
      <c r="I20" s="3" t="s">
        <v>168</v>
      </c>
      <c r="J20" s="27">
        <f t="shared" ref="J20:J21" si="1">E20*F20*H20</f>
        <v>22140</v>
      </c>
      <c r="K20" s="51"/>
    </row>
    <row r="21" spans="2:11" s="36" customFormat="1" ht="17">
      <c r="B21" s="14"/>
      <c r="C21" s="67"/>
      <c r="D21" s="33" t="s">
        <v>191</v>
      </c>
      <c r="E21" s="46">
        <v>12593</v>
      </c>
      <c r="F21" s="3">
        <v>1</v>
      </c>
      <c r="G21" s="3" t="s">
        <v>159</v>
      </c>
      <c r="H21" s="3">
        <v>1</v>
      </c>
      <c r="I21" s="3" t="s">
        <v>168</v>
      </c>
      <c r="J21" s="27">
        <f t="shared" si="1"/>
        <v>12593</v>
      </c>
      <c r="K21" s="51"/>
    </row>
    <row r="22" spans="2:11" s="36" customFormat="1" ht="17">
      <c r="B22" s="14">
        <v>8</v>
      </c>
      <c r="C22" s="61" t="s">
        <v>171</v>
      </c>
      <c r="D22" s="14" t="s">
        <v>182</v>
      </c>
      <c r="E22" s="47">
        <v>4666.07</v>
      </c>
      <c r="F22" s="3">
        <v>1</v>
      </c>
      <c r="G22" s="3" t="s">
        <v>150</v>
      </c>
      <c r="H22" s="3">
        <v>1</v>
      </c>
      <c r="I22" s="3" t="s">
        <v>147</v>
      </c>
      <c r="J22" s="27">
        <f t="shared" si="0"/>
        <v>4666.07</v>
      </c>
      <c r="K22" s="34" t="s">
        <v>178</v>
      </c>
    </row>
    <row r="23" spans="2:11" s="36" customFormat="1" ht="17">
      <c r="B23" s="14">
        <v>9</v>
      </c>
      <c r="C23" s="61"/>
      <c r="D23" s="14" t="s">
        <v>174</v>
      </c>
      <c r="E23" s="47">
        <v>4165.1400000000003</v>
      </c>
      <c r="F23" s="3">
        <v>1</v>
      </c>
      <c r="G23" s="3" t="s">
        <v>150</v>
      </c>
      <c r="H23" s="3">
        <v>1</v>
      </c>
      <c r="I23" s="3" t="s">
        <v>147</v>
      </c>
      <c r="J23" s="27">
        <f t="shared" si="0"/>
        <v>4165.1400000000003</v>
      </c>
      <c r="K23" s="34" t="s">
        <v>176</v>
      </c>
    </row>
    <row r="24" spans="2:11" s="36" customFormat="1" ht="17">
      <c r="B24" s="14">
        <v>10</v>
      </c>
      <c r="C24" s="61"/>
      <c r="D24" s="14" t="s">
        <v>175</v>
      </c>
      <c r="E24" s="47">
        <v>4307.46</v>
      </c>
      <c r="F24" s="3">
        <v>1</v>
      </c>
      <c r="G24" s="3" t="s">
        <v>150</v>
      </c>
      <c r="H24" s="3">
        <v>1</v>
      </c>
      <c r="I24" s="3" t="s">
        <v>147</v>
      </c>
      <c r="J24" s="27">
        <f t="shared" si="0"/>
        <v>4307.46</v>
      </c>
      <c r="K24" s="34" t="s">
        <v>176</v>
      </c>
    </row>
    <row r="25" spans="2:11" s="36" customFormat="1" ht="17">
      <c r="B25" s="14">
        <v>11</v>
      </c>
      <c r="C25" s="61"/>
      <c r="D25" s="14" t="s">
        <v>175</v>
      </c>
      <c r="E25" s="47">
        <v>2729.88</v>
      </c>
      <c r="F25" s="3">
        <v>1</v>
      </c>
      <c r="G25" s="3" t="s">
        <v>150</v>
      </c>
      <c r="H25" s="3">
        <v>1</v>
      </c>
      <c r="I25" s="3" t="s">
        <v>147</v>
      </c>
      <c r="J25" s="27">
        <f t="shared" si="0"/>
        <v>2729.88</v>
      </c>
      <c r="K25" s="34" t="s">
        <v>176</v>
      </c>
    </row>
    <row r="26" spans="2:11" s="36" customFormat="1" ht="17">
      <c r="B26" s="14">
        <v>12</v>
      </c>
      <c r="C26" s="61"/>
      <c r="D26" s="14" t="s">
        <v>181</v>
      </c>
      <c r="E26" s="47">
        <v>4080.58</v>
      </c>
      <c r="F26" s="3">
        <v>1</v>
      </c>
      <c r="G26" s="3" t="s">
        <v>150</v>
      </c>
      <c r="H26" s="3">
        <v>1</v>
      </c>
      <c r="I26" s="3" t="s">
        <v>147</v>
      </c>
      <c r="J26" s="27">
        <f t="shared" si="0"/>
        <v>4080.58</v>
      </c>
      <c r="K26" s="34" t="s">
        <v>178</v>
      </c>
    </row>
    <row r="27" spans="2:11" s="36" customFormat="1" ht="17">
      <c r="B27" s="14">
        <v>13</v>
      </c>
      <c r="C27" s="61"/>
      <c r="D27" s="14" t="s">
        <v>180</v>
      </c>
      <c r="E27" s="47">
        <v>9609.2800000000007</v>
      </c>
      <c r="F27" s="3">
        <v>1</v>
      </c>
      <c r="G27" s="3" t="s">
        <v>150</v>
      </c>
      <c r="H27" s="3">
        <v>1</v>
      </c>
      <c r="I27" s="3" t="s">
        <v>147</v>
      </c>
      <c r="J27" s="27">
        <f t="shared" si="0"/>
        <v>9609.2800000000007</v>
      </c>
      <c r="K27" s="34" t="s">
        <v>178</v>
      </c>
    </row>
    <row r="28" spans="2:11" s="36" customFormat="1" ht="17">
      <c r="B28" s="14">
        <v>14</v>
      </c>
      <c r="C28" s="61"/>
      <c r="D28" s="14" t="s">
        <v>179</v>
      </c>
      <c r="E28" s="47">
        <v>3603.48</v>
      </c>
      <c r="F28" s="3">
        <v>1</v>
      </c>
      <c r="G28" s="3" t="s">
        <v>150</v>
      </c>
      <c r="H28" s="3">
        <v>1</v>
      </c>
      <c r="I28" s="3" t="s">
        <v>147</v>
      </c>
      <c r="J28" s="27">
        <f t="shared" si="0"/>
        <v>3603.48</v>
      </c>
      <c r="K28" s="34" t="s">
        <v>178</v>
      </c>
    </row>
    <row r="29" spans="2:11" s="36" customFormat="1" ht="17">
      <c r="B29" s="14">
        <v>15</v>
      </c>
      <c r="C29" s="61"/>
      <c r="D29" s="14" t="s">
        <v>177</v>
      </c>
      <c r="E29" s="47">
        <v>9544.1299999999992</v>
      </c>
      <c r="F29" s="3">
        <v>1</v>
      </c>
      <c r="G29" s="3" t="s">
        <v>150</v>
      </c>
      <c r="H29" s="3">
        <v>1</v>
      </c>
      <c r="I29" s="3" t="s">
        <v>147</v>
      </c>
      <c r="J29" s="27">
        <f t="shared" ref="J29:J32" si="2">E29*F29*H29</f>
        <v>9544.1299999999992</v>
      </c>
      <c r="K29" s="34" t="s">
        <v>176</v>
      </c>
    </row>
    <row r="30" spans="2:11" s="36" customFormat="1" ht="17">
      <c r="B30" s="14">
        <v>16</v>
      </c>
      <c r="C30" s="61"/>
      <c r="D30" s="14" t="s">
        <v>189</v>
      </c>
      <c r="E30" s="47">
        <v>1505.21</v>
      </c>
      <c r="F30" s="3">
        <v>1</v>
      </c>
      <c r="G30" s="3" t="s">
        <v>150</v>
      </c>
      <c r="H30" s="3">
        <v>1</v>
      </c>
      <c r="I30" s="3" t="s">
        <v>147</v>
      </c>
      <c r="J30" s="27">
        <f t="shared" si="2"/>
        <v>1505.21</v>
      </c>
      <c r="K30" s="34" t="s">
        <v>176</v>
      </c>
    </row>
    <row r="31" spans="2:11" s="36" customFormat="1" ht="17">
      <c r="B31" s="14">
        <v>17</v>
      </c>
      <c r="C31" s="61"/>
      <c r="D31" s="14" t="s">
        <v>190</v>
      </c>
      <c r="E31" s="47">
        <v>3966.41</v>
      </c>
      <c r="F31" s="3">
        <v>1</v>
      </c>
      <c r="G31" s="3" t="s">
        <v>150</v>
      </c>
      <c r="H31" s="3">
        <v>1</v>
      </c>
      <c r="I31" s="3" t="s">
        <v>147</v>
      </c>
      <c r="J31" s="27">
        <f t="shared" si="2"/>
        <v>3966.41</v>
      </c>
      <c r="K31" s="34" t="s">
        <v>176</v>
      </c>
    </row>
    <row r="32" spans="2:11" s="36" customFormat="1" ht="17">
      <c r="B32" s="14">
        <v>18</v>
      </c>
      <c r="C32" s="61"/>
      <c r="D32" s="14" t="s">
        <v>190</v>
      </c>
      <c r="E32" s="47">
        <v>3549.81</v>
      </c>
      <c r="F32" s="3">
        <v>1</v>
      </c>
      <c r="G32" s="3" t="s">
        <v>150</v>
      </c>
      <c r="H32" s="3">
        <v>1</v>
      </c>
      <c r="I32" s="3" t="s">
        <v>147</v>
      </c>
      <c r="J32" s="27">
        <f t="shared" si="2"/>
        <v>3549.81</v>
      </c>
      <c r="K32" s="34" t="s">
        <v>176</v>
      </c>
    </row>
    <row r="33" spans="2:12" s="36" customFormat="1" ht="17">
      <c r="B33" s="14">
        <v>19</v>
      </c>
      <c r="C33" s="3" t="s">
        <v>172</v>
      </c>
      <c r="D33" s="14" t="s">
        <v>124</v>
      </c>
      <c r="E33" s="47">
        <v>87872.59</v>
      </c>
      <c r="F33" s="3">
        <v>1</v>
      </c>
      <c r="G33" s="3" t="s">
        <v>109</v>
      </c>
      <c r="H33" s="3">
        <v>1</v>
      </c>
      <c r="I33" s="3" t="s">
        <v>125</v>
      </c>
      <c r="J33" s="27">
        <f t="shared" si="0"/>
        <v>87872.59</v>
      </c>
      <c r="K33" s="3" t="s">
        <v>173</v>
      </c>
    </row>
    <row r="34" spans="2:12" s="36" customFormat="1" ht="17">
      <c r="B34" s="14">
        <v>20</v>
      </c>
      <c r="C34" s="14" t="s">
        <v>127</v>
      </c>
      <c r="D34" s="14" t="s">
        <v>165</v>
      </c>
      <c r="E34" s="47">
        <v>1400</v>
      </c>
      <c r="F34" s="3">
        <v>1</v>
      </c>
      <c r="G34" s="3" t="s">
        <v>128</v>
      </c>
      <c r="H34" s="3">
        <v>3</v>
      </c>
      <c r="I34" s="3" t="s">
        <v>108</v>
      </c>
      <c r="J34" s="27">
        <f t="shared" ref="J34" si="3">E34*F34*H34</f>
        <v>4200</v>
      </c>
      <c r="K34" s="3"/>
      <c r="L34" s="39"/>
    </row>
    <row r="35" spans="2:12" s="36" customFormat="1" ht="17">
      <c r="B35" s="14">
        <v>21</v>
      </c>
      <c r="C35" s="14" t="s">
        <v>185</v>
      </c>
      <c r="D35" s="14" t="s">
        <v>186</v>
      </c>
      <c r="E35" s="47">
        <v>30</v>
      </c>
      <c r="F35" s="3">
        <v>3</v>
      </c>
      <c r="G35" s="3" t="s">
        <v>187</v>
      </c>
      <c r="H35" s="3">
        <v>27</v>
      </c>
      <c r="I35" s="3" t="s">
        <v>188</v>
      </c>
      <c r="J35" s="27">
        <f t="shared" ref="J35" si="4">E35*F35*H35</f>
        <v>2430</v>
      </c>
      <c r="K35" s="3"/>
      <c r="L35" s="39"/>
    </row>
    <row r="36" spans="2:12" s="19" customFormat="1" ht="17">
      <c r="B36" s="14"/>
      <c r="C36" s="56" t="s">
        <v>140</v>
      </c>
      <c r="D36" s="57"/>
      <c r="E36" s="29"/>
      <c r="F36" s="8"/>
      <c r="G36" s="8"/>
      <c r="H36" s="8"/>
      <c r="I36" s="8"/>
      <c r="J36" s="29">
        <f>SUM(J14:J35)*0.1</f>
        <v>23480.604000000003</v>
      </c>
      <c r="K36" s="9"/>
    </row>
    <row r="37" spans="2:12" s="11" customFormat="1" ht="17">
      <c r="B37" s="14"/>
      <c r="C37" s="58" t="s">
        <v>141</v>
      </c>
      <c r="D37" s="58"/>
      <c r="E37" s="26"/>
      <c r="F37" s="5"/>
      <c r="G37" s="5"/>
      <c r="H37" s="5"/>
      <c r="I37" s="5"/>
      <c r="J37" s="29">
        <f>SUM(J14:J36)</f>
        <v>258286.644</v>
      </c>
      <c r="K37" s="6"/>
    </row>
    <row r="38" spans="2:12" s="19" customFormat="1" ht="33" customHeight="1">
      <c r="B38" s="14"/>
      <c r="C38" s="58" t="s">
        <v>164</v>
      </c>
      <c r="D38" s="58"/>
      <c r="E38" s="29"/>
      <c r="F38" s="8"/>
      <c r="G38" s="8"/>
      <c r="H38" s="8"/>
      <c r="I38" s="8"/>
      <c r="J38" s="29">
        <f>J37</f>
        <v>258286.644</v>
      </c>
      <c r="K38" s="9"/>
    </row>
    <row r="39" spans="2:12">
      <c r="E39" s="30"/>
    </row>
    <row r="40" spans="2:12">
      <c r="E40" s="30"/>
    </row>
    <row r="41" spans="2:12">
      <c r="E41" s="30"/>
    </row>
  </sheetData>
  <mergeCells count="31">
    <mergeCell ref="B2:K2"/>
    <mergeCell ref="B3:C3"/>
    <mergeCell ref="D3:E3"/>
    <mergeCell ref="G3:K3"/>
    <mergeCell ref="B4:C4"/>
    <mergeCell ref="D4:E4"/>
    <mergeCell ref="G4:K4"/>
    <mergeCell ref="B5:C5"/>
    <mergeCell ref="D5:E5"/>
    <mergeCell ref="G5:K5"/>
    <mergeCell ref="B6:C6"/>
    <mergeCell ref="D6:E6"/>
    <mergeCell ref="G6:K6"/>
    <mergeCell ref="C14:C16"/>
    <mergeCell ref="B7:C7"/>
    <mergeCell ref="D7:E7"/>
    <mergeCell ref="G7:K7"/>
    <mergeCell ref="B8:C8"/>
    <mergeCell ref="D8:K8"/>
    <mergeCell ref="B9:C9"/>
    <mergeCell ref="D9:K9"/>
    <mergeCell ref="B10:C10"/>
    <mergeCell ref="D10:K10"/>
    <mergeCell ref="B11:C11"/>
    <mergeCell ref="D11:K11"/>
    <mergeCell ref="B12:K12"/>
    <mergeCell ref="C17:C21"/>
    <mergeCell ref="C38:D38"/>
    <mergeCell ref="C22:C32"/>
    <mergeCell ref="C36:D36"/>
    <mergeCell ref="C37:D37"/>
  </mergeCells>
  <phoneticPr fontId="3" type="noConversion"/>
  <hyperlinks>
    <hyperlink ref="D6" r:id="rId1" xr:uid="{AA1FCBD0-C40F-A149-A031-9F442BC993D0}"/>
    <hyperlink ref="G6" r:id="rId2" xr:uid="{3F050690-D992-5144-A874-E1477327237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合同附件</vt:lpstr>
      <vt:lpstr>蛋蛋组结算</vt:lpstr>
      <vt:lpstr>3人组预算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2023-07-13T06:12:04Z</dcterms:created>
  <dcterms:modified xsi:type="dcterms:W3CDTF">2023-09-20T04:01:58Z</dcterms:modified>
</cp:coreProperties>
</file>