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tabRatio="755"/>
  </bookViews>
  <sheets>
    <sheet name="活动报价总表" sheetId="1" r:id="rId1"/>
    <sheet name="康辉" sheetId="2" r:id="rId2"/>
    <sheet name="乾锦付款" sheetId="3" r:id="rId3"/>
  </sheets>
  <calcPr calcId="144525" concurrentCalc="0"/>
</workbook>
</file>

<file path=xl/sharedStrings.xml><?xml version="1.0" encoding="utf-8"?>
<sst xmlns="http://schemas.openxmlformats.org/spreadsheetml/2006/main" count="154">
  <si>
    <t>供应商名称：</t>
  </si>
  <si>
    <t>康辉集团北京国际会议展览有限公司</t>
  </si>
  <si>
    <t>项目名称:</t>
  </si>
  <si>
    <t>2017雪佛兰五区业务大比武年终大赛+年底工作部署会议+榕树计划</t>
  </si>
  <si>
    <t>时间:</t>
  </si>
  <si>
    <t>2017年12月4日-8日</t>
  </si>
  <si>
    <t>地点：</t>
  </si>
  <si>
    <t>宝鸡</t>
  </si>
  <si>
    <t>酒店：</t>
  </si>
  <si>
    <t>宝鸡东岭皇冠假日酒店</t>
  </si>
  <si>
    <t>人数:</t>
  </si>
  <si>
    <t>300</t>
  </si>
  <si>
    <t>报价时间：</t>
  </si>
  <si>
    <t>2017年11月17日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</si>
  <si>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</si>
  <si>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</si>
  <si>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</si>
  <si>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</si>
  <si>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</si>
  <si>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</si>
  <si>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</si>
  <si>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</si>
  <si>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</si>
  <si>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住房</t>
  </si>
  <si>
    <t>大床房</t>
  </si>
  <si>
    <t>次</t>
  </si>
  <si>
    <t>天</t>
  </si>
  <si>
    <t>含双早</t>
  </si>
  <si>
    <t>双床房</t>
  </si>
  <si>
    <t>住宿费用合计</t>
  </si>
  <si>
    <t>会场</t>
  </si>
  <si>
    <t>5日全天 3F 皇冠宴会厅1+2</t>
  </si>
  <si>
    <r>
      <rPr>
        <sz val="10"/>
        <rFont val="微软雅黑"/>
        <charset val="134"/>
      </rPr>
      <t>5日全天会议。720平</t>
    </r>
    <r>
      <rPr>
        <sz val="10"/>
        <rFont val="宋体"/>
        <charset val="134"/>
      </rPr>
      <t>，</t>
    </r>
    <r>
      <rPr>
        <sz val="10"/>
        <rFont val="微软雅黑"/>
        <charset val="134"/>
      </rPr>
      <t>P3LED屏10*5m。比例为16:9</t>
    </r>
  </si>
  <si>
    <t>6日上午 3F皇冠宴会厅1+2</t>
  </si>
  <si>
    <t>6日上午会议，720平，300人课桌式提供纸笔水 ，P3LED屏10*5m。比例为16:9</t>
  </si>
  <si>
    <t>6日下午 3F月光石厅</t>
  </si>
  <si>
    <t>6日下午77平会场，容纳30人课桌，含3000流明投影</t>
  </si>
  <si>
    <t>6日下午 3F孔雀石厅</t>
  </si>
  <si>
    <t>6日下午 77平会场，容纳30人课桌，含3000流明投影</t>
  </si>
  <si>
    <t>6日下午 3F青金石厅</t>
  </si>
  <si>
    <t>7日全天 3F玛瑙石厅</t>
  </si>
  <si>
    <t>7日全天99平会场，容纳50人课桌式，含3000流明投影</t>
  </si>
  <si>
    <t>会场费用合计</t>
  </si>
  <si>
    <t>餐饮</t>
  </si>
  <si>
    <t>5日自助午餐</t>
  </si>
  <si>
    <t>人</t>
  </si>
  <si>
    <t>1F 品味西餐厅</t>
  </si>
  <si>
    <t>5日桌餐晚宴</t>
  </si>
  <si>
    <t>桌</t>
  </si>
  <si>
    <t>皇冠宴会厅1+2+3</t>
  </si>
  <si>
    <t>6日自助午餐</t>
  </si>
  <si>
    <t>6日桌餐晚宴</t>
  </si>
  <si>
    <t>外出用餐</t>
  </si>
  <si>
    <t>7日自助午餐</t>
  </si>
  <si>
    <t>5号软饮、酒水</t>
  </si>
  <si>
    <t>6号软饮、酒水</t>
  </si>
  <si>
    <t>餐饮费用合计</t>
  </si>
  <si>
    <t>物料</t>
  </si>
  <si>
    <t>签到背板</t>
  </si>
  <si>
    <t>平方米</t>
  </si>
  <si>
    <t>桁架+无缝黑底宝丽布5*3m，3号搭建6号撤</t>
  </si>
  <si>
    <t>桌花</t>
  </si>
  <si>
    <t>盆</t>
  </si>
  <si>
    <t>5日会议摆台、小盆、白花绿叶</t>
  </si>
  <si>
    <t>圆珠笔</t>
  </si>
  <si>
    <t>只</t>
  </si>
  <si>
    <t>亚克力胸牌</t>
  </si>
  <si>
    <t>个</t>
  </si>
  <si>
    <t>10CM直径双层亚克力圆形胸牌</t>
  </si>
  <si>
    <t>写真贴纸</t>
  </si>
  <si>
    <t>圆形写真背胶贴，15CM直径</t>
  </si>
  <si>
    <t>手举灯（绿）</t>
  </si>
  <si>
    <t>活动投票赞成时手举灯,定制</t>
  </si>
  <si>
    <t>话筒LOGO套</t>
  </si>
  <si>
    <t>四方型亚克力白底+雪佛兰LOGO</t>
  </si>
  <si>
    <t>易拉宝</t>
  </si>
  <si>
    <t>5号1个、6号4个、7号2个</t>
  </si>
  <si>
    <t>桌号牌</t>
  </si>
  <si>
    <t>套</t>
  </si>
  <si>
    <t>1-6号</t>
  </si>
  <si>
    <t>主持人手卡</t>
  </si>
  <si>
    <t>张</t>
  </si>
  <si>
    <t>10CM*15CM，300克铜版纸 正面印雪佛兰LOGO</t>
  </si>
  <si>
    <t>雪弗板手牌</t>
  </si>
  <si>
    <t>0、10、20 示意牌各5个，双面</t>
  </si>
  <si>
    <t>席卡</t>
  </si>
  <si>
    <t>亚克力+印刷</t>
  </si>
  <si>
    <t>3位数记分牌</t>
  </si>
  <si>
    <t>可翻页纸质</t>
  </si>
  <si>
    <t>7号信封</t>
  </si>
  <si>
    <t>LOGO定制珠光纸信封 可装对折A4纸</t>
  </si>
  <si>
    <t>引导牌</t>
  </si>
  <si>
    <t>A3立式水牌</t>
  </si>
  <si>
    <t>抢答器</t>
  </si>
  <si>
    <t>6组</t>
  </si>
  <si>
    <t>沙发标签</t>
  </si>
  <si>
    <t>舞台地毯</t>
  </si>
  <si>
    <t>灰色</t>
  </si>
  <si>
    <t>物料费用合计</t>
  </si>
  <si>
    <t>AV</t>
  </si>
  <si>
    <t>音控设套</t>
  </si>
  <si>
    <t>外租一套音控音响+音控师</t>
  </si>
  <si>
    <t>点唱机</t>
  </si>
  <si>
    <t>外租一套点唱机</t>
  </si>
  <si>
    <t>话筒</t>
  </si>
  <si>
    <t>外租</t>
  </si>
  <si>
    <t>话筒架</t>
  </si>
  <si>
    <t>舞台补光灯</t>
  </si>
  <si>
    <t>舞台补面光</t>
  </si>
  <si>
    <t>视频控台</t>
  </si>
  <si>
    <t>多屏无缝切换设备+师傅</t>
  </si>
  <si>
    <t>搭建人工</t>
  </si>
  <si>
    <t>搭建运费</t>
  </si>
  <si>
    <t>AV费用合计</t>
  </si>
  <si>
    <t>交通</t>
  </si>
  <si>
    <t>49座大巴</t>
  </si>
  <si>
    <t>辆</t>
  </si>
  <si>
    <t>6日外出用餐</t>
  </si>
  <si>
    <t>交通费用合计</t>
  </si>
  <si>
    <t>摄影摄像</t>
  </si>
  <si>
    <t>5日摄影</t>
  </si>
  <si>
    <t>5日全天摄影</t>
  </si>
  <si>
    <t>6日摄影</t>
  </si>
  <si>
    <t>6日全天摄影</t>
  </si>
  <si>
    <t>7日摄影</t>
  </si>
  <si>
    <t>7日全天摄影</t>
  </si>
  <si>
    <t>5日摄像</t>
  </si>
  <si>
    <t>5日全天摄像1机位+摇臂</t>
  </si>
  <si>
    <t>摄像视频后期剪辑</t>
  </si>
  <si>
    <t>摄影摄像费用合计</t>
  </si>
  <si>
    <t>主持人费用</t>
  </si>
  <si>
    <t>主持人费用合计</t>
  </si>
  <si>
    <t>康辉执行</t>
  </si>
  <si>
    <t>执行人员费用</t>
  </si>
  <si>
    <t>3-8日</t>
  </si>
  <si>
    <t>执行人员交通费</t>
  </si>
  <si>
    <t>往返、含市内交通</t>
  </si>
  <si>
    <t>执行人员餐饮住宿费</t>
  </si>
  <si>
    <t>现地服务工作人员费</t>
  </si>
  <si>
    <t>5日一位，6日五位</t>
  </si>
  <si>
    <t>现地服务工作人员餐补</t>
  </si>
  <si>
    <t>执行费用合计</t>
  </si>
  <si>
    <t>合计</t>
  </si>
  <si>
    <t>服务费10%</t>
  </si>
  <si>
    <t>含服务费总价</t>
  </si>
  <si>
    <t>2017雪佛兰五区业务大比武年终大赛</t>
  </si>
  <si>
    <t>450克拉绒 灰色</t>
  </si>
  <si>
    <t>执行费用</t>
  </si>
  <si>
    <t>2017雪佛兰五区业务大比武年终大赛+年底工作部署会议</t>
  </si>
  <si>
    <t>2017年12月6日-7日</t>
  </si>
  <si>
    <t>6号软饮酒水</t>
  </si>
  <si>
    <t>6日晚宴外出用餐</t>
  </si>
  <si>
    <t>税费6%</t>
  </si>
  <si>
    <t>含税总价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</si>
</sst>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\¥#,##0"/>
    <numFmt numFmtId="177" formatCode="\¥#,##0.00_);[Red]\(\¥#,##0.00\)"/>
    <numFmt numFmtId="178" formatCode="\¥#,##0.00;\¥\-#,##0.00"/>
    <numFmt numFmtId="179" formatCode="0_ "/>
  </numFmts>
  <fonts count="29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sz val="9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23" borderId="21" applyNumberFormat="0" applyAlignment="0" applyProtection="0">
      <alignment vertical="center"/>
    </xf>
    <xf numFmtId="0" fontId="18" fillId="23" borderId="18" applyNumberFormat="0" applyAlignment="0" applyProtection="0">
      <alignment vertical="center"/>
    </xf>
    <xf numFmtId="0" fontId="10" fillId="10" borderId="15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0" borderId="0" applyProtection="0"/>
    <xf numFmtId="0" fontId="8" fillId="0" borderId="0">
      <alignment vertical="center"/>
    </xf>
    <xf numFmtId="43" fontId="8" fillId="0" borderId="0" applyProtection="0">
      <alignment vertical="center"/>
    </xf>
    <xf numFmtId="0" fontId="13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1" fillId="0" borderId="0" xfId="52" applyFont="1" applyFill="1" applyBorder="1" applyAlignment="1">
      <alignment vertical="center"/>
    </xf>
    <xf numFmtId="49" fontId="1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center"/>
    </xf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top"/>
    </xf>
    <xf numFmtId="49" fontId="2" fillId="0" borderId="0" xfId="52" applyNumberFormat="1" applyFont="1" applyFill="1" applyBorder="1" applyAlignment="1">
      <alignment vertical="top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center" vertical="center"/>
    </xf>
    <xf numFmtId="0" fontId="1" fillId="2" borderId="3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center" vertical="center"/>
    </xf>
    <xf numFmtId="177" fontId="1" fillId="2" borderId="4" xfId="52" applyNumberFormat="1" applyFont="1" applyFill="1" applyBorder="1" applyAlignment="1">
      <alignment horizontal="center" vertical="center"/>
    </xf>
    <xf numFmtId="177" fontId="3" fillId="0" borderId="3" xfId="8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52" applyFont="1" applyFill="1" applyBorder="1" applyAlignment="1">
      <alignment horizontal="center" vertical="center"/>
    </xf>
    <xf numFmtId="177" fontId="4" fillId="0" borderId="4" xfId="52" applyNumberFormat="1" applyFont="1" applyFill="1" applyBorder="1" applyAlignment="1">
      <alignment vertical="center"/>
    </xf>
    <xf numFmtId="177" fontId="3" fillId="2" borderId="3" xfId="8" applyNumberFormat="1" applyFont="1" applyFill="1" applyBorder="1" applyAlignment="1">
      <alignment horizontal="left" vertical="center"/>
    </xf>
    <xf numFmtId="177" fontId="3" fillId="2" borderId="4" xfId="8" applyNumberFormat="1" applyFont="1" applyFill="1" applyBorder="1" applyAlignment="1">
      <alignment horizontal="left" vertical="center"/>
    </xf>
    <xf numFmtId="0" fontId="3" fillId="2" borderId="4" xfId="52" applyFont="1" applyFill="1" applyBorder="1" applyAlignment="1">
      <alignment horizontal="center" vertical="center"/>
    </xf>
    <xf numFmtId="176" fontId="3" fillId="2" borderId="4" xfId="52" applyNumberFormat="1" applyFont="1" applyFill="1" applyBorder="1" applyAlignment="1">
      <alignment horizontal="center" vertical="center"/>
    </xf>
    <xf numFmtId="177" fontId="3" fillId="2" borderId="4" xfId="52" applyNumberFormat="1" applyFont="1" applyFill="1" applyBorder="1" applyAlignment="1">
      <alignment vertical="center"/>
    </xf>
    <xf numFmtId="177" fontId="4" fillId="0" borderId="4" xfId="8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52" applyNumberFormat="1" applyFont="1" applyFill="1" applyBorder="1" applyAlignment="1">
      <alignment horizontal="center" vertical="center"/>
    </xf>
    <xf numFmtId="177" fontId="4" fillId="0" borderId="4" xfId="52" applyNumberFormat="1" applyFont="1" applyFill="1" applyBorder="1" applyAlignment="1">
      <alignment horizontal="right" vertical="center"/>
    </xf>
    <xf numFmtId="0" fontId="3" fillId="0" borderId="3" xfId="52" applyFont="1" applyFill="1" applyBorder="1" applyAlignment="1">
      <alignment horizontal="center" vertical="center"/>
    </xf>
    <xf numFmtId="0" fontId="2" fillId="0" borderId="4" xfId="45" applyFont="1" applyFill="1" applyBorder="1" applyAlignment="1" applyProtection="1">
      <alignment horizontal="center" vertical="center" wrapText="1"/>
      <protection hidden="1"/>
    </xf>
    <xf numFmtId="178" fontId="4" fillId="0" borderId="4" xfId="52" applyNumberFormat="1" applyFont="1" applyFill="1" applyBorder="1" applyAlignment="1">
      <alignment horizontal="right" vertical="center"/>
    </xf>
    <xf numFmtId="0" fontId="3" fillId="3" borderId="5" xfId="52" applyFont="1" applyFill="1" applyBorder="1" applyAlignment="1">
      <alignment horizontal="left" vertical="center"/>
    </xf>
    <xf numFmtId="0" fontId="3" fillId="3" borderId="6" xfId="52" applyFont="1" applyFill="1" applyBorder="1" applyAlignment="1">
      <alignment horizontal="left" vertical="center"/>
    </xf>
    <xf numFmtId="0" fontId="3" fillId="3" borderId="7" xfId="52" applyFont="1" applyFill="1" applyBorder="1" applyAlignment="1">
      <alignment horizontal="left" vertical="center"/>
    </xf>
    <xf numFmtId="177" fontId="3" fillId="3" borderId="4" xfId="52" applyNumberFormat="1" applyFont="1" applyFill="1" applyBorder="1" applyAlignment="1">
      <alignment vertical="center"/>
    </xf>
    <xf numFmtId="0" fontId="3" fillId="4" borderId="3" xfId="52" applyFont="1" applyFill="1" applyBorder="1" applyAlignment="1">
      <alignment horizontal="left" vertical="center"/>
    </xf>
    <xf numFmtId="0" fontId="3" fillId="4" borderId="4" xfId="52" applyFont="1" applyFill="1" applyBorder="1" applyAlignment="1">
      <alignment horizontal="left" vertical="center"/>
    </xf>
    <xf numFmtId="177" fontId="3" fillId="4" borderId="4" xfId="52" applyNumberFormat="1" applyFont="1" applyFill="1" applyBorder="1" applyAlignment="1">
      <alignment vertical="center"/>
    </xf>
    <xf numFmtId="0" fontId="1" fillId="0" borderId="0" xfId="52" applyFont="1" applyFill="1" applyAlignment="1">
      <alignment vertical="center"/>
    </xf>
    <xf numFmtId="179" fontId="2" fillId="0" borderId="0" xfId="52" applyNumberFormat="1" applyFont="1" applyFill="1" applyBorder="1" applyAlignment="1">
      <alignment vertical="center"/>
    </xf>
    <xf numFmtId="0" fontId="5" fillId="0" borderId="0" xfId="52" applyFont="1" applyAlignment="1">
      <alignment vertical="center"/>
    </xf>
    <xf numFmtId="0" fontId="1" fillId="2" borderId="8" xfId="52" applyFont="1" applyFill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1" fillId="2" borderId="9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177" fontId="4" fillId="0" borderId="9" xfId="52" applyNumberFormat="1" applyFont="1" applyFill="1" applyBorder="1" applyAlignment="1">
      <alignment vertical="center"/>
    </xf>
    <xf numFmtId="177" fontId="3" fillId="2" borderId="9" xfId="52" applyNumberFormat="1" applyFont="1" applyFill="1" applyBorder="1" applyAlignment="1">
      <alignment horizontal="left" vertical="center"/>
    </xf>
    <xf numFmtId="0" fontId="2" fillId="0" borderId="0" xfId="52" applyFont="1" applyFill="1" applyAlignment="1">
      <alignment horizontal="center" vertical="center"/>
    </xf>
    <xf numFmtId="177" fontId="4" fillId="0" borderId="9" xfId="52" applyNumberFormat="1" applyFont="1" applyFill="1" applyBorder="1" applyAlignment="1">
      <alignment vertical="center" wrapText="1"/>
    </xf>
    <xf numFmtId="177" fontId="4" fillId="0" borderId="9" xfId="52" applyNumberFormat="1" applyFont="1" applyFill="1" applyBorder="1" applyAlignment="1">
      <alignment horizontal="left" vertical="center"/>
    </xf>
    <xf numFmtId="0" fontId="4" fillId="0" borderId="9" xfId="0" applyNumberFormat="1" applyFont="1" applyBorder="1" applyAlignment="1">
      <alignment vertical="center" wrapText="1"/>
    </xf>
    <xf numFmtId="0" fontId="2" fillId="0" borderId="9" xfId="45" applyFont="1" applyFill="1" applyBorder="1" applyAlignment="1" applyProtection="1">
      <alignment vertical="center" wrapText="1"/>
      <protection hidden="1"/>
    </xf>
    <xf numFmtId="177" fontId="3" fillId="3" borderId="9" xfId="52" applyNumberFormat="1" applyFont="1" applyFill="1" applyBorder="1" applyAlignment="1">
      <alignment horizontal="left" vertical="center"/>
    </xf>
    <xf numFmtId="177" fontId="3" fillId="4" borderId="9" xfId="52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3" fillId="0" borderId="10" xfId="52" applyFont="1" applyFill="1" applyBorder="1" applyAlignment="1">
      <alignment horizontal="center" vertical="center"/>
    </xf>
    <xf numFmtId="0" fontId="2" fillId="5" borderId="4" xfId="45" applyFont="1" applyFill="1" applyBorder="1" applyAlignment="1" applyProtection="1">
      <alignment horizontal="center" vertical="center" wrapText="1"/>
      <protection hidden="1"/>
    </xf>
    <xf numFmtId="0" fontId="4" fillId="0" borderId="4" xfId="45" applyFont="1" applyFill="1" applyBorder="1" applyAlignment="1" applyProtection="1">
      <alignment horizontal="center" vertical="center" wrapText="1"/>
      <protection hidden="1"/>
    </xf>
    <xf numFmtId="0" fontId="2" fillId="6" borderId="4" xfId="45" applyFont="1" applyFill="1" applyBorder="1" applyAlignment="1" applyProtection="1">
      <alignment horizontal="center" vertical="center" wrapText="1"/>
      <protection hidden="1"/>
    </xf>
    <xf numFmtId="0" fontId="4" fillId="6" borderId="4" xfId="45" applyFont="1" applyFill="1" applyBorder="1" applyAlignment="1" applyProtection="1">
      <alignment horizontal="center" vertical="center" wrapText="1"/>
      <protection hidden="1"/>
    </xf>
    <xf numFmtId="0" fontId="3" fillId="0" borderId="11" xfId="52" applyFont="1" applyFill="1" applyBorder="1" applyAlignment="1">
      <alignment horizontal="center" vertical="center"/>
    </xf>
    <xf numFmtId="0" fontId="3" fillId="0" borderId="12" xfId="52" applyFont="1" applyFill="1" applyBorder="1" applyAlignment="1">
      <alignment horizontal="center" vertical="center"/>
    </xf>
    <xf numFmtId="0" fontId="6" fillId="0" borderId="4" xfId="45" applyFont="1" applyFill="1" applyBorder="1" applyAlignment="1" applyProtection="1">
      <alignment horizontal="center" vertical="center" wrapText="1"/>
      <protection hidden="1"/>
    </xf>
    <xf numFmtId="0" fontId="2" fillId="0" borderId="9" xfId="45" applyFont="1" applyFill="1" applyBorder="1" applyAlignment="1" applyProtection="1">
      <alignment horizontal="left" vertical="center" wrapText="1"/>
      <protection hidden="1"/>
    </xf>
    <xf numFmtId="0" fontId="2" fillId="6" borderId="9" xfId="45" applyFont="1" applyFill="1" applyBorder="1" applyAlignment="1" applyProtection="1">
      <alignment horizontal="left" vertical="center" wrapText="1"/>
      <protection hidden="1"/>
    </xf>
    <xf numFmtId="0" fontId="4" fillId="6" borderId="9" xfId="45" applyFont="1" applyFill="1" applyBorder="1" applyAlignment="1" applyProtection="1">
      <alignment horizontal="left" vertical="center" wrapText="1"/>
      <protection hidden="1"/>
    </xf>
    <xf numFmtId="0" fontId="4" fillId="0" borderId="9" xfId="45" applyFont="1" applyFill="1" applyBorder="1" applyAlignment="1" applyProtection="1">
      <alignment horizontal="left" vertical="center" wrapText="1"/>
      <protection hidden="1"/>
    </xf>
    <xf numFmtId="177" fontId="4" fillId="0" borderId="13" xfId="52" applyNumberFormat="1" applyFont="1" applyFill="1" applyBorder="1" applyAlignment="1">
      <alignment vertical="center" wrapText="1"/>
    </xf>
    <xf numFmtId="177" fontId="4" fillId="0" borderId="13" xfId="52" applyNumberFormat="1" applyFont="1" applyFill="1" applyBorder="1" applyAlignment="1">
      <alignment horizontal="center" vertical="center"/>
    </xf>
    <xf numFmtId="177" fontId="4" fillId="0" borderId="14" xfId="52" applyNumberFormat="1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千位分隔 2" xfId="54"/>
    <cellStyle name="常规 4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504190</xdr:colOff>
      <xdr:row>0</xdr:row>
      <xdr:rowOff>52705</xdr:rowOff>
    </xdr:from>
    <xdr:to>
      <xdr:col>8</xdr:col>
      <xdr:colOff>3226435</xdr:colOff>
      <xdr:row>6</xdr:row>
      <xdr:rowOff>157480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00590" y="52705"/>
          <a:ext cx="272224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503555</xdr:colOff>
      <xdr:row>0</xdr:row>
      <xdr:rowOff>635</xdr:rowOff>
    </xdr:from>
    <xdr:to>
      <xdr:col>8</xdr:col>
      <xdr:colOff>3225800</xdr:colOff>
      <xdr:row>6</xdr:row>
      <xdr:rowOff>105410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9955" y="635"/>
          <a:ext cx="272224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5"/>
  <sheetViews>
    <sheetView tabSelected="1" zoomScale="85" zoomScaleNormal="85" workbookViewId="0">
      <selection activeCell="M22" sqref="M22"/>
    </sheetView>
  </sheetViews>
  <sheetFormatPr defaultColWidth="9" defaultRowHeight="13.5"/>
  <cols>
    <col min="1" max="1" width="11.625" style="1" customWidth="1"/>
    <col min="2" max="2" width="40.625" style="1" customWidth="1"/>
    <col min="3" max="8" width="11.625" style="1" customWidth="1"/>
    <col min="9" max="9" width="58.375" style="1" customWidth="1"/>
    <col min="10" max="10" width="13.375" style="1" customWidth="1"/>
    <col min="11" max="16384" width="9" style="1"/>
  </cols>
  <sheetData>
    <row r="1" ht="16.5" spans="1:22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2"/>
      <c r="K1" s="2"/>
      <c r="L1" s="2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6.5" spans="1:22">
      <c r="A2" s="5" t="s">
        <v>2</v>
      </c>
      <c r="B2" s="3" t="s">
        <v>3</v>
      </c>
      <c r="C2" s="4"/>
      <c r="D2" s="4"/>
      <c r="E2" s="4"/>
      <c r="F2" s="4"/>
      <c r="G2" s="4"/>
      <c r="H2" s="4"/>
      <c r="I2" s="4"/>
      <c r="J2" s="2"/>
      <c r="K2" s="2"/>
      <c r="L2" s="2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ht="16.5" spans="1:22">
      <c r="A3" s="5" t="s">
        <v>4</v>
      </c>
      <c r="B3" s="3" t="s">
        <v>5</v>
      </c>
      <c r="C3" s="4"/>
      <c r="D3" s="4"/>
      <c r="E3" s="4"/>
      <c r="F3" s="4"/>
      <c r="G3" s="4"/>
      <c r="H3" s="4"/>
      <c r="I3" s="39"/>
      <c r="J3" s="2"/>
      <c r="K3" s="2"/>
      <c r="L3" s="2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6.5" spans="1:22">
      <c r="A4" s="5" t="s">
        <v>6</v>
      </c>
      <c r="B4" s="6" t="s">
        <v>7</v>
      </c>
      <c r="C4" s="7"/>
      <c r="D4" s="7"/>
      <c r="E4" s="7"/>
      <c r="F4" s="7"/>
      <c r="G4" s="7"/>
      <c r="H4" s="7"/>
      <c r="I4" s="7"/>
      <c r="J4" s="2"/>
      <c r="K4" s="2"/>
      <c r="L4" s="2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ht="16.5" spans="1:22">
      <c r="A5" s="5" t="s">
        <v>8</v>
      </c>
      <c r="B5" s="6" t="s">
        <v>9</v>
      </c>
      <c r="C5" s="7"/>
      <c r="D5" s="7"/>
      <c r="E5" s="7"/>
      <c r="F5" s="7"/>
      <c r="G5" s="7"/>
      <c r="H5" s="7"/>
      <c r="I5" s="7"/>
      <c r="J5" s="2"/>
      <c r="K5" s="2"/>
      <c r="L5" s="2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ht="15.75" customHeight="1" spans="1:22">
      <c r="A6" s="5" t="s">
        <v>10</v>
      </c>
      <c r="B6" s="3" t="s">
        <v>11</v>
      </c>
      <c r="C6" s="4"/>
      <c r="D6" s="4"/>
      <c r="E6" s="4"/>
      <c r="F6" s="4"/>
      <c r="G6" s="4"/>
      <c r="H6" s="4"/>
      <c r="I6" s="4"/>
      <c r="J6" s="2"/>
      <c r="K6" s="2"/>
      <c r="L6" s="2"/>
      <c r="M6" s="38"/>
      <c r="N6" s="38"/>
      <c r="O6" s="38"/>
      <c r="P6" s="38"/>
      <c r="Q6" s="38"/>
      <c r="R6" s="38"/>
      <c r="S6" s="38"/>
      <c r="T6" s="38"/>
      <c r="U6" s="38"/>
      <c r="V6" s="38"/>
    </row>
    <row r="7" ht="20.25" customHeight="1" spans="1:22">
      <c r="A7" s="5" t="s">
        <v>12</v>
      </c>
      <c r="B7" s="3" t="s">
        <v>13</v>
      </c>
      <c r="C7" s="3"/>
      <c r="D7" s="3"/>
      <c r="E7" s="3"/>
      <c r="F7" s="3"/>
      <c r="G7" s="3"/>
      <c r="H7" s="3"/>
      <c r="I7" s="3"/>
      <c r="J7" s="3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ht="15.95" customHeight="1" spans="1:22">
      <c r="A8" s="8" t="s">
        <v>14</v>
      </c>
      <c r="B8" s="9"/>
      <c r="C8" s="10" t="s">
        <v>15</v>
      </c>
      <c r="D8" s="10"/>
      <c r="E8" s="10"/>
      <c r="F8" s="10"/>
      <c r="G8" s="10"/>
      <c r="H8" s="10"/>
      <c r="I8" s="41" t="s">
        <v>16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</row>
    <row r="9" ht="15.95" customHeight="1" spans="1:22">
      <c r="A9" s="11"/>
      <c r="B9" s="12"/>
      <c r="C9" s="13" t="s">
        <v>17</v>
      </c>
      <c r="D9" s="13"/>
      <c r="E9" s="13"/>
      <c r="F9" s="13"/>
      <c r="G9" s="14" t="s">
        <v>18</v>
      </c>
      <c r="H9" s="14"/>
      <c r="I9" s="43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</row>
    <row r="10" ht="15.95" customHeight="1" spans="1:22">
      <c r="A10" s="11"/>
      <c r="B10" s="12"/>
      <c r="C10" s="13" t="s">
        <v>19</v>
      </c>
      <c r="D10" s="13" t="s">
        <v>20</v>
      </c>
      <c r="E10" s="13" t="s">
        <v>19</v>
      </c>
      <c r="F10" s="13" t="s">
        <v>20</v>
      </c>
      <c r="G10" s="14" t="s">
        <v>21</v>
      </c>
      <c r="H10" s="14" t="s">
        <v>22</v>
      </c>
      <c r="I10" s="43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="1" customFormat="1" ht="16.5" spans="1:22">
      <c r="A11" s="15" t="s">
        <v>23</v>
      </c>
      <c r="B11" s="16" t="s">
        <v>24</v>
      </c>
      <c r="C11" s="17">
        <v>0</v>
      </c>
      <c r="D11" s="17" t="s">
        <v>25</v>
      </c>
      <c r="E11" s="17">
        <v>1</v>
      </c>
      <c r="F11" s="17" t="s">
        <v>26</v>
      </c>
      <c r="G11" s="18">
        <v>588</v>
      </c>
      <c r="H11" s="18">
        <f>G11*C11*E11</f>
        <v>0</v>
      </c>
      <c r="I11" s="45" t="s">
        <v>27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</row>
    <row r="12" s="1" customFormat="1" ht="15.95" customHeight="1" spans="1:22">
      <c r="A12" s="15"/>
      <c r="B12" s="16" t="s">
        <v>28</v>
      </c>
      <c r="C12" s="17">
        <v>0</v>
      </c>
      <c r="D12" s="17" t="s">
        <v>25</v>
      </c>
      <c r="E12" s="17">
        <v>1</v>
      </c>
      <c r="F12" s="17" t="s">
        <v>26</v>
      </c>
      <c r="G12" s="18">
        <v>588</v>
      </c>
      <c r="H12" s="18">
        <f>G12*E12*C12</f>
        <v>0</v>
      </c>
      <c r="I12" s="45" t="s">
        <v>27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</row>
    <row r="13" s="1" customFormat="1" ht="15.95" customHeight="1" spans="1:22">
      <c r="A13" s="19" t="s">
        <v>29</v>
      </c>
      <c r="B13" s="20"/>
      <c r="C13" s="21"/>
      <c r="D13" s="21"/>
      <c r="E13" s="21"/>
      <c r="F13" s="21"/>
      <c r="G13" s="22"/>
      <c r="H13" s="23"/>
      <c r="I13" s="46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</row>
    <row r="14" ht="16.5" spans="1:22">
      <c r="A14" s="15" t="s">
        <v>30</v>
      </c>
      <c r="B14" s="24" t="s">
        <v>31</v>
      </c>
      <c r="C14" s="17">
        <v>1</v>
      </c>
      <c r="D14" s="17" t="s">
        <v>25</v>
      </c>
      <c r="E14" s="17">
        <v>1</v>
      </c>
      <c r="F14" s="17" t="s">
        <v>26</v>
      </c>
      <c r="G14" s="18">
        <v>46000</v>
      </c>
      <c r="H14" s="18">
        <v>46000</v>
      </c>
      <c r="I14" s="45" t="s">
        <v>32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s="1" customFormat="1" ht="15.95" customHeight="1" spans="1:22">
      <c r="A15" s="15"/>
      <c r="B15" s="25" t="s">
        <v>33</v>
      </c>
      <c r="C15" s="17">
        <v>1</v>
      </c>
      <c r="D15" s="17" t="s">
        <v>25</v>
      </c>
      <c r="E15" s="17">
        <v>0.5</v>
      </c>
      <c r="F15" s="17" t="s">
        <v>26</v>
      </c>
      <c r="G15" s="18">
        <v>27000</v>
      </c>
      <c r="H15" s="18">
        <v>27000</v>
      </c>
      <c r="I15" s="48" t="s">
        <v>34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</row>
    <row r="16" s="1" customFormat="1" ht="15.95" customHeight="1" spans="1:22">
      <c r="A16" s="15"/>
      <c r="B16" s="24" t="s">
        <v>35</v>
      </c>
      <c r="C16" s="17">
        <v>1</v>
      </c>
      <c r="D16" s="17" t="s">
        <v>25</v>
      </c>
      <c r="E16" s="17">
        <v>0.5</v>
      </c>
      <c r="F16" s="17" t="s">
        <v>26</v>
      </c>
      <c r="G16" s="18">
        <v>4000</v>
      </c>
      <c r="H16" s="18">
        <v>4000</v>
      </c>
      <c r="I16" s="45" t="s">
        <v>36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</row>
    <row r="17" s="1" customFormat="1" ht="15.95" customHeight="1" spans="1:22">
      <c r="A17" s="15"/>
      <c r="B17" s="24" t="s">
        <v>37</v>
      </c>
      <c r="C17" s="17">
        <v>1</v>
      </c>
      <c r="D17" s="17" t="s">
        <v>25</v>
      </c>
      <c r="E17" s="17">
        <v>0.5</v>
      </c>
      <c r="F17" s="17" t="s">
        <v>26</v>
      </c>
      <c r="G17" s="18">
        <v>4000</v>
      </c>
      <c r="H17" s="18">
        <v>4000</v>
      </c>
      <c r="I17" s="45" t="s">
        <v>38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</row>
    <row r="18" s="1" customFormat="1" ht="15" customHeight="1" spans="1:22">
      <c r="A18" s="15"/>
      <c r="B18" s="24" t="s">
        <v>39</v>
      </c>
      <c r="C18" s="17">
        <v>1</v>
      </c>
      <c r="D18" s="17" t="s">
        <v>25</v>
      </c>
      <c r="E18" s="17">
        <v>0.5</v>
      </c>
      <c r="F18" s="17" t="s">
        <v>26</v>
      </c>
      <c r="G18" s="18">
        <v>4000</v>
      </c>
      <c r="H18" s="18">
        <v>4000</v>
      </c>
      <c r="I18" s="45" t="s">
        <v>38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</row>
    <row r="19" s="1" customFormat="1" ht="15.95" customHeight="1" spans="1:22">
      <c r="A19" s="15"/>
      <c r="B19" s="24" t="s">
        <v>40</v>
      </c>
      <c r="C19" s="17">
        <v>1</v>
      </c>
      <c r="D19" s="17" t="s">
        <v>25</v>
      </c>
      <c r="E19" s="17">
        <v>1</v>
      </c>
      <c r="F19" s="17" t="s">
        <v>26</v>
      </c>
      <c r="G19" s="18">
        <v>6000</v>
      </c>
      <c r="H19" s="18">
        <v>6000</v>
      </c>
      <c r="I19" s="45" t="s">
        <v>41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</row>
    <row r="20" ht="15.95" customHeight="1" spans="1:22">
      <c r="A20" s="19" t="s">
        <v>42</v>
      </c>
      <c r="B20" s="20"/>
      <c r="C20" s="21"/>
      <c r="D20" s="21"/>
      <c r="E20" s="21"/>
      <c r="F20" s="21"/>
      <c r="G20" s="22"/>
      <c r="H20" s="23">
        <f>SUM(H14:H18)</f>
        <v>85000</v>
      </c>
      <c r="I20" s="46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</row>
    <row r="21" ht="15.95" customHeight="1" spans="1:22">
      <c r="A21" s="15" t="s">
        <v>43</v>
      </c>
      <c r="B21" s="24" t="s">
        <v>44</v>
      </c>
      <c r="C21" s="26">
        <v>300</v>
      </c>
      <c r="D21" s="17" t="s">
        <v>45</v>
      </c>
      <c r="E21" s="17">
        <v>1</v>
      </c>
      <c r="F21" s="17" t="s">
        <v>25</v>
      </c>
      <c r="G21" s="27">
        <v>150</v>
      </c>
      <c r="H21" s="27">
        <f>C21*E21*G21</f>
        <v>45000</v>
      </c>
      <c r="I21" s="49" t="s">
        <v>46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</row>
    <row r="22" s="1" customFormat="1" ht="15.95" customHeight="1" spans="1:22">
      <c r="A22" s="15"/>
      <c r="B22" s="24" t="s">
        <v>47</v>
      </c>
      <c r="C22" s="26">
        <v>30</v>
      </c>
      <c r="D22" s="17" t="s">
        <v>48</v>
      </c>
      <c r="E22" s="17">
        <v>1</v>
      </c>
      <c r="F22" s="17" t="s">
        <v>25</v>
      </c>
      <c r="G22" s="27">
        <v>1500</v>
      </c>
      <c r="H22" s="27">
        <f>C22*E22*G22</f>
        <v>45000</v>
      </c>
      <c r="I22" s="50" t="s">
        <v>49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</row>
    <row r="23" s="1" customFormat="1" ht="15.95" customHeight="1" spans="1:22">
      <c r="A23" s="15"/>
      <c r="B23" s="24" t="s">
        <v>50</v>
      </c>
      <c r="C23" s="26">
        <v>300</v>
      </c>
      <c r="D23" s="17" t="s">
        <v>45</v>
      </c>
      <c r="E23" s="17">
        <v>1</v>
      </c>
      <c r="F23" s="17" t="s">
        <v>25</v>
      </c>
      <c r="G23" s="27">
        <v>150</v>
      </c>
      <c r="H23" s="27">
        <f>C23*E23*G23</f>
        <v>45000</v>
      </c>
      <c r="I23" s="49" t="s">
        <v>46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</row>
    <row r="24" s="1" customFormat="1" ht="15.95" customHeight="1" spans="1:22">
      <c r="A24" s="15"/>
      <c r="B24" s="24" t="s">
        <v>51</v>
      </c>
      <c r="C24" s="26">
        <v>30</v>
      </c>
      <c r="D24" s="17" t="s">
        <v>48</v>
      </c>
      <c r="E24" s="17">
        <v>1</v>
      </c>
      <c r="F24" s="17" t="s">
        <v>25</v>
      </c>
      <c r="G24" s="27">
        <v>1500</v>
      </c>
      <c r="H24" s="27">
        <f>C24*E24*G24</f>
        <v>45000</v>
      </c>
      <c r="I24" s="50" t="s">
        <v>52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</row>
    <row r="25" s="1" customFormat="1" ht="15.95" customHeight="1" spans="1:22">
      <c r="A25" s="15"/>
      <c r="B25" s="24" t="s">
        <v>53</v>
      </c>
      <c r="C25" s="26">
        <v>44</v>
      </c>
      <c r="D25" s="17" t="s">
        <v>45</v>
      </c>
      <c r="E25" s="17">
        <v>1</v>
      </c>
      <c r="F25" s="17" t="s">
        <v>25</v>
      </c>
      <c r="G25" s="27">
        <v>150</v>
      </c>
      <c r="H25" s="27">
        <f>C25*E25*G25</f>
        <v>6600</v>
      </c>
      <c r="I25" s="49" t="s">
        <v>46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</row>
    <row r="26" s="1" customFormat="1" ht="15" customHeight="1" spans="1:22">
      <c r="A26" s="15"/>
      <c r="B26" s="24" t="s">
        <v>54</v>
      </c>
      <c r="C26" s="26">
        <v>1</v>
      </c>
      <c r="D26" s="17" t="s">
        <v>25</v>
      </c>
      <c r="E26" s="17">
        <v>1</v>
      </c>
      <c r="F26" s="17" t="s">
        <v>25</v>
      </c>
      <c r="G26" s="27">
        <v>15000</v>
      </c>
      <c r="H26" s="27">
        <f>G26*E26*C26</f>
        <v>15000</v>
      </c>
      <c r="I26" s="50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</row>
    <row r="27" s="1" customFormat="1" ht="15" customHeight="1" spans="1:22">
      <c r="A27" s="15"/>
      <c r="B27" s="24" t="s">
        <v>55</v>
      </c>
      <c r="C27" s="26">
        <v>1</v>
      </c>
      <c r="D27" s="17" t="s">
        <v>25</v>
      </c>
      <c r="E27" s="17">
        <v>1</v>
      </c>
      <c r="F27" s="17" t="s">
        <v>25</v>
      </c>
      <c r="G27" s="27">
        <v>17000</v>
      </c>
      <c r="H27" s="27">
        <f>G27*E27*C27</f>
        <v>17000</v>
      </c>
      <c r="I27" s="50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</row>
    <row r="28" ht="15.95" customHeight="1" spans="1:22">
      <c r="A28" s="19" t="s">
        <v>56</v>
      </c>
      <c r="B28" s="20"/>
      <c r="C28" s="21"/>
      <c r="D28" s="21"/>
      <c r="E28" s="21"/>
      <c r="F28" s="21"/>
      <c r="G28" s="22"/>
      <c r="H28" s="23">
        <f>SUM(H21:H26)</f>
        <v>201600</v>
      </c>
      <c r="I28" s="46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</row>
    <row r="29" s="1" customFormat="1" ht="16.5" spans="1:22">
      <c r="A29" s="55" t="s">
        <v>57</v>
      </c>
      <c r="B29" s="24" t="s">
        <v>58</v>
      </c>
      <c r="C29" s="56">
        <v>15</v>
      </c>
      <c r="D29" s="57" t="s">
        <v>59</v>
      </c>
      <c r="E29" s="17">
        <v>1</v>
      </c>
      <c r="F29" s="17" t="s">
        <v>25</v>
      </c>
      <c r="G29" s="30">
        <v>120</v>
      </c>
      <c r="H29" s="27">
        <f t="shared" ref="H29:H34" si="0">G29*E29*C29</f>
        <v>1800</v>
      </c>
      <c r="I29" s="63" t="s">
        <v>60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</row>
    <row r="30" s="1" customFormat="1" ht="16.5" spans="1:22">
      <c r="A30" s="55"/>
      <c r="B30" s="24" t="s">
        <v>61</v>
      </c>
      <c r="C30" s="17">
        <v>6</v>
      </c>
      <c r="D30" s="17" t="s">
        <v>62</v>
      </c>
      <c r="E30" s="17">
        <v>1</v>
      </c>
      <c r="F30" s="17" t="s">
        <v>25</v>
      </c>
      <c r="G30" s="30">
        <v>120</v>
      </c>
      <c r="H30" s="27">
        <f t="shared" si="0"/>
        <v>720</v>
      </c>
      <c r="I30" s="49" t="s">
        <v>63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</row>
    <row r="31" s="1" customFormat="1" ht="16.5" spans="1:22">
      <c r="A31" s="55"/>
      <c r="B31" s="24" t="s">
        <v>64</v>
      </c>
      <c r="C31" s="17">
        <v>10</v>
      </c>
      <c r="D31" s="17" t="s">
        <v>65</v>
      </c>
      <c r="E31" s="17">
        <v>1</v>
      </c>
      <c r="F31" s="17" t="s">
        <v>25</v>
      </c>
      <c r="G31" s="30">
        <v>5</v>
      </c>
      <c r="H31" s="27">
        <f t="shared" si="0"/>
        <v>50</v>
      </c>
      <c r="I31" s="49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</row>
    <row r="32" s="1" customFormat="1" ht="16.5" spans="1:22">
      <c r="A32" s="55"/>
      <c r="B32" s="29" t="s">
        <v>66</v>
      </c>
      <c r="C32" s="29">
        <v>72</v>
      </c>
      <c r="D32" s="59" t="s">
        <v>67</v>
      </c>
      <c r="E32" s="17">
        <v>1</v>
      </c>
      <c r="F32" s="17" t="s">
        <v>25</v>
      </c>
      <c r="G32" s="30">
        <v>30</v>
      </c>
      <c r="H32" s="27">
        <f t="shared" si="0"/>
        <v>2160</v>
      </c>
      <c r="I32" s="64" t="s">
        <v>68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</row>
    <row r="33" s="1" customFormat="1" ht="16.5" spans="1:22">
      <c r="A33" s="55"/>
      <c r="B33" s="29" t="s">
        <v>69</v>
      </c>
      <c r="C33" s="29">
        <v>92</v>
      </c>
      <c r="D33" s="59" t="s">
        <v>67</v>
      </c>
      <c r="E33" s="17">
        <v>1</v>
      </c>
      <c r="F33" s="17" t="s">
        <v>25</v>
      </c>
      <c r="G33" s="30">
        <v>15</v>
      </c>
      <c r="H33" s="27">
        <f t="shared" si="0"/>
        <v>1380</v>
      </c>
      <c r="I33" s="65" t="s">
        <v>70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</row>
    <row r="34" s="1" customFormat="1" ht="16.5" spans="1:22">
      <c r="A34" s="55"/>
      <c r="B34" s="29" t="s">
        <v>71</v>
      </c>
      <c r="C34" s="29">
        <v>20</v>
      </c>
      <c r="D34" s="59" t="s">
        <v>67</v>
      </c>
      <c r="E34" s="17">
        <v>1</v>
      </c>
      <c r="F34" s="17" t="s">
        <v>25</v>
      </c>
      <c r="G34" s="30">
        <v>100</v>
      </c>
      <c r="H34" s="27">
        <f t="shared" si="0"/>
        <v>2000</v>
      </c>
      <c r="I34" s="65" t="s">
        <v>72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</row>
    <row r="35" s="1" customFormat="1" ht="16.5" spans="1:22">
      <c r="A35" s="55"/>
      <c r="B35" s="29" t="s">
        <v>73</v>
      </c>
      <c r="C35" s="29">
        <v>15</v>
      </c>
      <c r="D35" s="59" t="s">
        <v>67</v>
      </c>
      <c r="E35" s="17">
        <v>1</v>
      </c>
      <c r="F35" s="17" t="s">
        <v>25</v>
      </c>
      <c r="G35" s="30">
        <v>50</v>
      </c>
      <c r="H35" s="27">
        <f t="shared" ref="H35:H46" si="1">G35*E35*C35</f>
        <v>750</v>
      </c>
      <c r="I35" s="65" t="s">
        <v>74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</row>
    <row r="36" s="1" customFormat="1" ht="16.5" spans="1:22">
      <c r="A36" s="55"/>
      <c r="B36" s="29" t="s">
        <v>75</v>
      </c>
      <c r="C36" s="29">
        <v>7</v>
      </c>
      <c r="D36" s="59" t="s">
        <v>67</v>
      </c>
      <c r="E36" s="17">
        <v>1</v>
      </c>
      <c r="F36" s="17" t="s">
        <v>25</v>
      </c>
      <c r="G36" s="30">
        <v>200</v>
      </c>
      <c r="H36" s="27">
        <f t="shared" si="1"/>
        <v>1400</v>
      </c>
      <c r="I36" s="65" t="s">
        <v>76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="1" customFormat="1" ht="16.5" spans="1:22">
      <c r="A37" s="55"/>
      <c r="B37" s="29" t="s">
        <v>77</v>
      </c>
      <c r="C37" s="29">
        <v>6</v>
      </c>
      <c r="D37" s="59" t="s">
        <v>78</v>
      </c>
      <c r="E37" s="17">
        <v>1</v>
      </c>
      <c r="F37" s="17" t="s">
        <v>25</v>
      </c>
      <c r="G37" s="30">
        <v>30</v>
      </c>
      <c r="H37" s="27">
        <f t="shared" si="1"/>
        <v>180</v>
      </c>
      <c r="I37" s="65" t="s">
        <v>79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</row>
    <row r="38" s="1" customFormat="1" ht="16.5" spans="1:22">
      <c r="A38" s="55"/>
      <c r="B38" s="29" t="s">
        <v>80</v>
      </c>
      <c r="C38" s="29">
        <v>10</v>
      </c>
      <c r="D38" s="59" t="s">
        <v>81</v>
      </c>
      <c r="E38" s="17">
        <v>1</v>
      </c>
      <c r="F38" s="17" t="s">
        <v>25</v>
      </c>
      <c r="G38" s="30">
        <v>10</v>
      </c>
      <c r="H38" s="27">
        <f t="shared" si="1"/>
        <v>100</v>
      </c>
      <c r="I38" s="65" t="s">
        <v>82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</row>
    <row r="39" s="1" customFormat="1" ht="16.5" spans="1:22">
      <c r="A39" s="55"/>
      <c r="B39" s="29" t="s">
        <v>83</v>
      </c>
      <c r="C39" s="29">
        <v>15</v>
      </c>
      <c r="D39" s="59" t="s">
        <v>78</v>
      </c>
      <c r="E39" s="17">
        <v>1</v>
      </c>
      <c r="F39" s="17" t="s">
        <v>25</v>
      </c>
      <c r="G39" s="30">
        <v>30</v>
      </c>
      <c r="H39" s="27">
        <f t="shared" si="1"/>
        <v>450</v>
      </c>
      <c r="I39" s="65" t="s">
        <v>84</v>
      </c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</row>
    <row r="40" s="1" customFormat="1" ht="16.5" spans="1:22">
      <c r="A40" s="55"/>
      <c r="B40" s="58" t="s">
        <v>85</v>
      </c>
      <c r="C40" s="58">
        <v>5</v>
      </c>
      <c r="D40" s="59" t="s">
        <v>67</v>
      </c>
      <c r="E40" s="17">
        <v>1</v>
      </c>
      <c r="F40" s="17" t="s">
        <v>25</v>
      </c>
      <c r="G40" s="30">
        <v>15</v>
      </c>
      <c r="H40" s="27">
        <f t="shared" si="1"/>
        <v>75</v>
      </c>
      <c r="I40" s="65" t="s">
        <v>86</v>
      </c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s="1" customFormat="1" ht="16.5" spans="1:22">
      <c r="A41" s="55"/>
      <c r="B41" s="29" t="s">
        <v>87</v>
      </c>
      <c r="C41" s="57">
        <v>6</v>
      </c>
      <c r="D41" s="59" t="s">
        <v>67</v>
      </c>
      <c r="E41" s="17">
        <v>1</v>
      </c>
      <c r="F41" s="17" t="s">
        <v>25</v>
      </c>
      <c r="G41" s="30">
        <v>50</v>
      </c>
      <c r="H41" s="27">
        <f t="shared" si="1"/>
        <v>300</v>
      </c>
      <c r="I41" s="66" t="s">
        <v>88</v>
      </c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s="1" customFormat="1" ht="16.5" spans="1:22">
      <c r="A42" s="55"/>
      <c r="B42" s="29" t="s">
        <v>89</v>
      </c>
      <c r="C42" s="57">
        <v>300</v>
      </c>
      <c r="D42" s="59" t="s">
        <v>67</v>
      </c>
      <c r="E42" s="17">
        <v>1</v>
      </c>
      <c r="F42" s="17" t="s">
        <v>25</v>
      </c>
      <c r="G42" s="30">
        <v>10</v>
      </c>
      <c r="H42" s="27">
        <f t="shared" si="1"/>
        <v>3000</v>
      </c>
      <c r="I42" s="66" t="s">
        <v>90</v>
      </c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s="1" customFormat="1" ht="16.5" spans="1:22">
      <c r="A43" s="55"/>
      <c r="B43" s="29" t="s">
        <v>91</v>
      </c>
      <c r="C43" s="57">
        <v>8</v>
      </c>
      <c r="D43" s="59" t="s">
        <v>67</v>
      </c>
      <c r="E43" s="17">
        <v>1</v>
      </c>
      <c r="F43" s="17" t="s">
        <v>25</v>
      </c>
      <c r="G43" s="30">
        <v>100</v>
      </c>
      <c r="H43" s="27">
        <f t="shared" si="1"/>
        <v>800</v>
      </c>
      <c r="I43" s="66" t="s">
        <v>92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s="1" customFormat="1" ht="16.5" spans="1:22">
      <c r="A44" s="55"/>
      <c r="B44" s="29" t="s">
        <v>93</v>
      </c>
      <c r="C44" s="57">
        <v>1</v>
      </c>
      <c r="D44" s="59" t="s">
        <v>78</v>
      </c>
      <c r="E44" s="17">
        <v>1</v>
      </c>
      <c r="F44" s="17" t="s">
        <v>25</v>
      </c>
      <c r="G44" s="30">
        <v>1600</v>
      </c>
      <c r="H44" s="27">
        <f t="shared" si="1"/>
        <v>1600</v>
      </c>
      <c r="I44" s="66" t="s">
        <v>94</v>
      </c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="1" customFormat="1" ht="16.5" spans="1:22">
      <c r="A45" s="55"/>
      <c r="B45" s="29" t="s">
        <v>95</v>
      </c>
      <c r="C45" s="57">
        <v>6</v>
      </c>
      <c r="D45" s="59" t="s">
        <v>67</v>
      </c>
      <c r="E45" s="17">
        <v>1</v>
      </c>
      <c r="F45" s="17" t="s">
        <v>25</v>
      </c>
      <c r="G45" s="30">
        <v>15</v>
      </c>
      <c r="H45" s="27">
        <f t="shared" si="1"/>
        <v>90</v>
      </c>
      <c r="I45" s="65" t="s">
        <v>70</v>
      </c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s="1" customFormat="1" ht="16.5" spans="1:22">
      <c r="A46" s="60"/>
      <c r="B46" s="29" t="s">
        <v>96</v>
      </c>
      <c r="C46" s="57">
        <v>100</v>
      </c>
      <c r="D46" s="59" t="s">
        <v>59</v>
      </c>
      <c r="E46" s="17">
        <v>1</v>
      </c>
      <c r="F46" s="17" t="s">
        <v>25</v>
      </c>
      <c r="G46" s="30">
        <v>30</v>
      </c>
      <c r="H46" s="27">
        <f t="shared" si="1"/>
        <v>3000</v>
      </c>
      <c r="I46" s="66" t="s">
        <v>97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</row>
    <row r="47" s="1" customFormat="1" ht="16.5" spans="1:22">
      <c r="A47" s="19" t="s">
        <v>98</v>
      </c>
      <c r="B47" s="20"/>
      <c r="C47" s="21"/>
      <c r="D47" s="21"/>
      <c r="E47" s="21"/>
      <c r="F47" s="21"/>
      <c r="G47" s="22"/>
      <c r="H47" s="23">
        <f>SUM(H29:H46)</f>
        <v>19855</v>
      </c>
      <c r="I47" s="46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</row>
    <row r="48" s="1" customFormat="1" ht="16.5" spans="1:22">
      <c r="A48" s="61" t="s">
        <v>99</v>
      </c>
      <c r="B48" s="62" t="s">
        <v>100</v>
      </c>
      <c r="C48" s="57">
        <v>1</v>
      </c>
      <c r="D48" s="57" t="s">
        <v>78</v>
      </c>
      <c r="E48" s="17">
        <v>1</v>
      </c>
      <c r="F48" s="17" t="s">
        <v>25</v>
      </c>
      <c r="G48" s="30">
        <v>6000</v>
      </c>
      <c r="H48" s="27">
        <f t="shared" ref="H48:H52" si="2">G48*E48*C48</f>
        <v>6000</v>
      </c>
      <c r="I48" s="66" t="s">
        <v>101</v>
      </c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="1" customFormat="1" ht="16.5" spans="1:22">
      <c r="A49" s="55"/>
      <c r="B49" s="62" t="s">
        <v>102</v>
      </c>
      <c r="C49" s="57">
        <v>1</v>
      </c>
      <c r="D49" s="57" t="s">
        <v>78</v>
      </c>
      <c r="E49" s="17">
        <v>1</v>
      </c>
      <c r="F49" s="17" t="s">
        <v>25</v>
      </c>
      <c r="G49" s="30">
        <v>2000</v>
      </c>
      <c r="H49" s="27">
        <f t="shared" si="2"/>
        <v>2000</v>
      </c>
      <c r="I49" s="66" t="s">
        <v>103</v>
      </c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="1" customFormat="1" ht="16.5" spans="1:22">
      <c r="A50" s="55"/>
      <c r="B50" s="62" t="s">
        <v>104</v>
      </c>
      <c r="C50" s="57">
        <v>15</v>
      </c>
      <c r="D50" s="57" t="s">
        <v>67</v>
      </c>
      <c r="E50" s="17">
        <v>1</v>
      </c>
      <c r="F50" s="17" t="s">
        <v>25</v>
      </c>
      <c r="G50" s="30">
        <v>80</v>
      </c>
      <c r="H50" s="27">
        <f t="shared" si="2"/>
        <v>1200</v>
      </c>
      <c r="I50" s="66" t="s">
        <v>105</v>
      </c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</row>
    <row r="51" s="1" customFormat="1" ht="16.5" spans="1:22">
      <c r="A51" s="55"/>
      <c r="B51" s="62" t="s">
        <v>106</v>
      </c>
      <c r="C51" s="57">
        <v>5</v>
      </c>
      <c r="D51" s="57" t="s">
        <v>67</v>
      </c>
      <c r="E51" s="17">
        <v>1</v>
      </c>
      <c r="F51" s="17" t="s">
        <v>25</v>
      </c>
      <c r="G51" s="30">
        <v>30</v>
      </c>
      <c r="H51" s="27">
        <f t="shared" si="2"/>
        <v>150</v>
      </c>
      <c r="I51" s="66" t="s">
        <v>105</v>
      </c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</row>
    <row r="52" s="1" customFormat="1" ht="16.5" spans="1:22">
      <c r="A52" s="55"/>
      <c r="B52" s="62" t="s">
        <v>107</v>
      </c>
      <c r="C52" s="57">
        <v>6</v>
      </c>
      <c r="D52" s="57" t="s">
        <v>67</v>
      </c>
      <c r="E52" s="17">
        <v>1</v>
      </c>
      <c r="F52" s="17" t="s">
        <v>25</v>
      </c>
      <c r="G52" s="30">
        <v>400</v>
      </c>
      <c r="H52" s="27">
        <f t="shared" si="2"/>
        <v>2400</v>
      </c>
      <c r="I52" s="66" t="s">
        <v>108</v>
      </c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</row>
    <row r="53" s="1" customFormat="1" ht="16.5" spans="1:22">
      <c r="A53" s="55"/>
      <c r="B53" s="62" t="s">
        <v>109</v>
      </c>
      <c r="C53" s="57">
        <v>1</v>
      </c>
      <c r="D53" s="57" t="s">
        <v>78</v>
      </c>
      <c r="E53" s="17">
        <v>1</v>
      </c>
      <c r="F53" s="17" t="s">
        <v>25</v>
      </c>
      <c r="G53" s="30">
        <v>2500</v>
      </c>
      <c r="H53" s="27">
        <f t="shared" ref="H53:H55" si="3">G53*E53*C53</f>
        <v>2500</v>
      </c>
      <c r="I53" s="66" t="s">
        <v>110</v>
      </c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</row>
    <row r="54" s="54" customFormat="1" ht="17" customHeight="1" spans="1:22">
      <c r="A54" s="55"/>
      <c r="B54" s="29" t="s">
        <v>111</v>
      </c>
      <c r="C54" s="57">
        <v>6</v>
      </c>
      <c r="D54" s="57" t="s">
        <v>45</v>
      </c>
      <c r="E54" s="17">
        <v>1</v>
      </c>
      <c r="F54" s="17" t="s">
        <v>25</v>
      </c>
      <c r="G54" s="30">
        <v>200</v>
      </c>
      <c r="H54" s="27">
        <f t="shared" si="3"/>
        <v>1200</v>
      </c>
      <c r="I54" s="66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s="54" customFormat="1" ht="16.5" spans="1:22">
      <c r="A55" s="60"/>
      <c r="B55" s="29" t="s">
        <v>112</v>
      </c>
      <c r="C55" s="57">
        <v>2</v>
      </c>
      <c r="D55" s="57" t="s">
        <v>25</v>
      </c>
      <c r="E55" s="17">
        <v>1</v>
      </c>
      <c r="F55" s="17" t="s">
        <v>25</v>
      </c>
      <c r="G55" s="30">
        <v>1000</v>
      </c>
      <c r="H55" s="27">
        <f t="shared" si="3"/>
        <v>2000</v>
      </c>
      <c r="I55" s="66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</row>
    <row r="56" s="1" customFormat="1" ht="16.5" spans="1:22">
      <c r="A56" s="19" t="s">
        <v>113</v>
      </c>
      <c r="B56" s="20"/>
      <c r="C56" s="21"/>
      <c r="D56" s="21"/>
      <c r="E56" s="21"/>
      <c r="F56" s="21"/>
      <c r="G56" s="22"/>
      <c r="H56" s="23">
        <f>SUM(H48:H55)</f>
        <v>17450</v>
      </c>
      <c r="I56" s="46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</row>
    <row r="57" s="1" customFormat="1" ht="16.5" spans="1:22">
      <c r="A57" s="28" t="s">
        <v>114</v>
      </c>
      <c r="B57" s="29" t="s">
        <v>115</v>
      </c>
      <c r="C57" s="17">
        <v>6</v>
      </c>
      <c r="D57" s="17" t="s">
        <v>116</v>
      </c>
      <c r="E57" s="17">
        <v>2</v>
      </c>
      <c r="F57" s="17" t="s">
        <v>25</v>
      </c>
      <c r="G57" s="30">
        <v>1000</v>
      </c>
      <c r="H57" s="27">
        <f t="shared" ref="H57:H61" si="4">E57*G57*C57</f>
        <v>12000</v>
      </c>
      <c r="I57" s="51" t="s">
        <v>117</v>
      </c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</row>
    <row r="58" s="1" customFormat="1" ht="16.5" spans="1:22">
      <c r="A58" s="19" t="s">
        <v>118</v>
      </c>
      <c r="B58" s="20"/>
      <c r="C58" s="21"/>
      <c r="D58" s="21"/>
      <c r="E58" s="21"/>
      <c r="F58" s="21"/>
      <c r="G58" s="22"/>
      <c r="H58" s="23">
        <f>SUM(H57)</f>
        <v>12000</v>
      </c>
      <c r="I58" s="46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</row>
    <row r="59" s="1" customFormat="1" ht="16.5" spans="1:22">
      <c r="A59" s="28" t="s">
        <v>119</v>
      </c>
      <c r="B59" s="29" t="s">
        <v>120</v>
      </c>
      <c r="C59" s="17">
        <v>1</v>
      </c>
      <c r="D59" s="17" t="s">
        <v>45</v>
      </c>
      <c r="E59" s="17">
        <v>1</v>
      </c>
      <c r="F59" s="17" t="s">
        <v>26</v>
      </c>
      <c r="G59" s="30">
        <v>2000</v>
      </c>
      <c r="H59" s="27">
        <f t="shared" si="4"/>
        <v>2000</v>
      </c>
      <c r="I59" s="51" t="s">
        <v>121</v>
      </c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</row>
    <row r="60" s="1" customFormat="1" ht="16.5" spans="1:22">
      <c r="A60" s="28"/>
      <c r="B60" s="29" t="s">
        <v>122</v>
      </c>
      <c r="C60" s="17">
        <v>1</v>
      </c>
      <c r="D60" s="17" t="s">
        <v>45</v>
      </c>
      <c r="E60" s="17">
        <v>1</v>
      </c>
      <c r="F60" s="17" t="s">
        <v>26</v>
      </c>
      <c r="G60" s="30">
        <v>2000</v>
      </c>
      <c r="H60" s="27">
        <f t="shared" si="4"/>
        <v>2000</v>
      </c>
      <c r="I60" s="51" t="s">
        <v>123</v>
      </c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</row>
    <row r="61" s="1" customFormat="1" ht="16.5" spans="1:22">
      <c r="A61" s="28"/>
      <c r="B61" s="29" t="s">
        <v>124</v>
      </c>
      <c r="C61" s="17">
        <v>1</v>
      </c>
      <c r="D61" s="17" t="s">
        <v>45</v>
      </c>
      <c r="E61" s="17">
        <v>1</v>
      </c>
      <c r="F61" s="17" t="s">
        <v>26</v>
      </c>
      <c r="G61" s="30">
        <v>2000</v>
      </c>
      <c r="H61" s="27">
        <f t="shared" si="4"/>
        <v>2000</v>
      </c>
      <c r="I61" s="51" t="s">
        <v>125</v>
      </c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</row>
    <row r="62" s="1" customFormat="1" ht="16.5" spans="1:22">
      <c r="A62" s="28"/>
      <c r="B62" s="29" t="s">
        <v>126</v>
      </c>
      <c r="C62" s="17">
        <v>1</v>
      </c>
      <c r="D62" s="17" t="s">
        <v>45</v>
      </c>
      <c r="E62" s="17">
        <v>1</v>
      </c>
      <c r="F62" s="17" t="s">
        <v>26</v>
      </c>
      <c r="G62" s="30">
        <v>5000</v>
      </c>
      <c r="H62" s="27">
        <f>C62*E62*G62</f>
        <v>5000</v>
      </c>
      <c r="I62" s="51" t="s">
        <v>127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</row>
    <row r="63" s="1" customFormat="1" ht="16.5" spans="1:22">
      <c r="A63" s="28"/>
      <c r="B63" s="29" t="s">
        <v>128</v>
      </c>
      <c r="C63" s="17">
        <v>1</v>
      </c>
      <c r="D63" s="17" t="s">
        <v>25</v>
      </c>
      <c r="E63" s="17">
        <v>1</v>
      </c>
      <c r="F63" s="17" t="s">
        <v>25</v>
      </c>
      <c r="G63" s="30">
        <v>800</v>
      </c>
      <c r="H63" s="27">
        <f>C63*E63*G63</f>
        <v>800</v>
      </c>
      <c r="I63" s="51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</row>
    <row r="64" s="1" customFormat="1" ht="16.5" spans="1:22">
      <c r="A64" s="19" t="s">
        <v>129</v>
      </c>
      <c r="B64" s="20"/>
      <c r="C64" s="21"/>
      <c r="D64" s="21"/>
      <c r="E64" s="21"/>
      <c r="F64" s="21"/>
      <c r="G64" s="22"/>
      <c r="H64" s="23">
        <f>SUM(H59:H63)</f>
        <v>11800</v>
      </c>
      <c r="I64" s="46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</row>
    <row r="65" s="1" customFormat="1" ht="16.5" spans="1:22">
      <c r="A65" s="28" t="s">
        <v>130</v>
      </c>
      <c r="B65" s="24" t="s">
        <v>130</v>
      </c>
      <c r="C65" s="17">
        <v>1</v>
      </c>
      <c r="D65" s="17" t="s">
        <v>45</v>
      </c>
      <c r="E65" s="17">
        <v>1</v>
      </c>
      <c r="F65" s="17" t="s">
        <v>25</v>
      </c>
      <c r="G65" s="30">
        <v>7000</v>
      </c>
      <c r="H65" s="27">
        <f>C65*E65*G65</f>
        <v>7000</v>
      </c>
      <c r="I65" s="49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</row>
    <row r="66" s="1" customFormat="1" ht="16.5" spans="1:22">
      <c r="A66" s="19" t="s">
        <v>131</v>
      </c>
      <c r="B66" s="20"/>
      <c r="C66" s="21"/>
      <c r="D66" s="21"/>
      <c r="E66" s="21"/>
      <c r="F66" s="21"/>
      <c r="G66" s="22"/>
      <c r="H66" s="23">
        <f>SUM(H65:H65)</f>
        <v>7000</v>
      </c>
      <c r="I66" s="46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</row>
    <row r="67" ht="16.5" spans="1:22">
      <c r="A67" s="28" t="s">
        <v>132</v>
      </c>
      <c r="B67" s="24" t="s">
        <v>133</v>
      </c>
      <c r="C67" s="17">
        <v>2</v>
      </c>
      <c r="D67" s="17" t="s">
        <v>45</v>
      </c>
      <c r="E67" s="17">
        <v>6</v>
      </c>
      <c r="F67" s="17" t="s">
        <v>26</v>
      </c>
      <c r="G67" s="30">
        <v>500</v>
      </c>
      <c r="H67" s="27">
        <f>C67*E67*G67</f>
        <v>6000</v>
      </c>
      <c r="I67" s="67" t="s">
        <v>134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</row>
    <row r="68" ht="16.5" spans="1:22">
      <c r="A68" s="28"/>
      <c r="B68" s="24" t="s">
        <v>135</v>
      </c>
      <c r="C68" s="17">
        <v>2</v>
      </c>
      <c r="D68" s="17" t="s">
        <v>45</v>
      </c>
      <c r="E68" s="17">
        <v>2</v>
      </c>
      <c r="F68" s="17" t="s">
        <v>25</v>
      </c>
      <c r="G68" s="30">
        <v>1500</v>
      </c>
      <c r="H68" s="27">
        <f t="shared" ref="H68:H71" si="5">G68*E68*C68</f>
        <v>6000</v>
      </c>
      <c r="I68" s="67" t="s">
        <v>136</v>
      </c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</row>
    <row r="69" ht="16.5" spans="1:22">
      <c r="A69" s="28"/>
      <c r="B69" s="24" t="s">
        <v>137</v>
      </c>
      <c r="C69" s="17">
        <v>2</v>
      </c>
      <c r="D69" s="17" t="s">
        <v>45</v>
      </c>
      <c r="E69" s="17">
        <v>5</v>
      </c>
      <c r="F69" s="17" t="s">
        <v>26</v>
      </c>
      <c r="G69" s="30">
        <v>500</v>
      </c>
      <c r="H69" s="27">
        <f>C69*E69*G69</f>
        <v>5000</v>
      </c>
      <c r="I69" s="67" t="s">
        <v>134</v>
      </c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</row>
    <row r="70" ht="16.5" spans="1:22">
      <c r="A70" s="28"/>
      <c r="B70" s="24" t="s">
        <v>138</v>
      </c>
      <c r="C70" s="17">
        <v>6</v>
      </c>
      <c r="D70" s="17" t="s">
        <v>45</v>
      </c>
      <c r="E70" s="17">
        <v>1</v>
      </c>
      <c r="F70" s="17" t="s">
        <v>26</v>
      </c>
      <c r="G70" s="30">
        <v>400</v>
      </c>
      <c r="H70" s="27">
        <f t="shared" si="5"/>
        <v>2400</v>
      </c>
      <c r="I70" s="68" t="s">
        <v>139</v>
      </c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</row>
    <row r="71" ht="16.5" spans="1:22">
      <c r="A71" s="28"/>
      <c r="B71" s="24" t="s">
        <v>140</v>
      </c>
      <c r="C71" s="17">
        <v>6</v>
      </c>
      <c r="D71" s="17" t="s">
        <v>45</v>
      </c>
      <c r="E71" s="17">
        <v>1</v>
      </c>
      <c r="F71" s="17" t="s">
        <v>26</v>
      </c>
      <c r="G71" s="30">
        <v>100</v>
      </c>
      <c r="H71" s="27">
        <f t="shared" si="5"/>
        <v>600</v>
      </c>
      <c r="I71" s="69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</row>
    <row r="72" ht="16.5" spans="1:22">
      <c r="A72" s="19" t="s">
        <v>141</v>
      </c>
      <c r="B72" s="20"/>
      <c r="C72" s="21"/>
      <c r="D72" s="21"/>
      <c r="E72" s="21"/>
      <c r="F72" s="21"/>
      <c r="G72" s="22"/>
      <c r="H72" s="23">
        <f>SUM(H67:H71)</f>
        <v>20000</v>
      </c>
      <c r="I72" s="46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</row>
    <row r="73" ht="16.5" spans="1:22">
      <c r="A73" s="31" t="s">
        <v>142</v>
      </c>
      <c r="B73" s="32"/>
      <c r="C73" s="32"/>
      <c r="D73" s="32"/>
      <c r="E73" s="32"/>
      <c r="F73" s="32"/>
      <c r="G73" s="33"/>
      <c r="H73" s="34">
        <f>H20+H28+H64+H58+H56+H66+H47+H72</f>
        <v>374705</v>
      </c>
      <c r="I73" s="52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</row>
    <row r="74" ht="16.5" spans="1:9">
      <c r="A74" s="31" t="s">
        <v>143</v>
      </c>
      <c r="B74" s="32"/>
      <c r="C74" s="32"/>
      <c r="D74" s="32"/>
      <c r="E74" s="32"/>
      <c r="F74" s="32"/>
      <c r="G74" s="33"/>
      <c r="H74" s="34">
        <f>H73*0.1</f>
        <v>37470.5</v>
      </c>
      <c r="I74" s="52"/>
    </row>
    <row r="75" ht="16.5" spans="1:9">
      <c r="A75" s="35" t="s">
        <v>144</v>
      </c>
      <c r="B75" s="36"/>
      <c r="C75" s="36"/>
      <c r="D75" s="36"/>
      <c r="E75" s="36"/>
      <c r="F75" s="36"/>
      <c r="G75" s="36"/>
      <c r="H75" s="37">
        <f>H73+H74</f>
        <v>412175.5</v>
      </c>
      <c r="I75" s="53"/>
    </row>
  </sheetData>
  <mergeCells count="24">
    <mergeCell ref="C8:H8"/>
    <mergeCell ref="C9:F9"/>
    <mergeCell ref="G9:H9"/>
    <mergeCell ref="A13:B13"/>
    <mergeCell ref="A20:B20"/>
    <mergeCell ref="A28:B28"/>
    <mergeCell ref="A47:B47"/>
    <mergeCell ref="A56:B56"/>
    <mergeCell ref="A58:B58"/>
    <mergeCell ref="A64:B64"/>
    <mergeCell ref="A66:B66"/>
    <mergeCell ref="A72:B72"/>
    <mergeCell ref="A73:G73"/>
    <mergeCell ref="A74:G74"/>
    <mergeCell ref="A75:G75"/>
    <mergeCell ref="A11:A12"/>
    <mergeCell ref="A14:A19"/>
    <mergeCell ref="A21:A27"/>
    <mergeCell ref="A29:A46"/>
    <mergeCell ref="A48:A55"/>
    <mergeCell ref="A59:A63"/>
    <mergeCell ref="A67:A71"/>
    <mergeCell ref="I70:I71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0"/>
  <sheetViews>
    <sheetView zoomScale="85" zoomScaleNormal="85" topLeftCell="A16" workbookViewId="0">
      <selection activeCell="A29" sqref="$A18:$XFD35"/>
    </sheetView>
  </sheetViews>
  <sheetFormatPr defaultColWidth="9" defaultRowHeight="13.5"/>
  <cols>
    <col min="1" max="1" width="11.625" style="1" customWidth="1"/>
    <col min="2" max="2" width="40.625" style="1" customWidth="1"/>
    <col min="3" max="8" width="11.625" style="1" customWidth="1"/>
    <col min="9" max="9" width="58.375" style="1" customWidth="1"/>
    <col min="10" max="10" width="13.375" style="1" customWidth="1"/>
    <col min="11" max="16384" width="9" style="1"/>
  </cols>
  <sheetData>
    <row r="1" ht="16.5" spans="1:22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2"/>
      <c r="K1" s="2"/>
      <c r="L1" s="2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6.5" spans="1:22">
      <c r="A2" s="5" t="s">
        <v>2</v>
      </c>
      <c r="B2" s="3" t="s">
        <v>145</v>
      </c>
      <c r="C2" s="4"/>
      <c r="D2" s="4"/>
      <c r="E2" s="4"/>
      <c r="F2" s="4"/>
      <c r="G2" s="4"/>
      <c r="H2" s="4"/>
      <c r="I2" s="4"/>
      <c r="J2" s="2"/>
      <c r="K2" s="2"/>
      <c r="L2" s="2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ht="16.5" spans="1:22">
      <c r="A3" s="5" t="s">
        <v>4</v>
      </c>
      <c r="B3" s="3" t="s">
        <v>5</v>
      </c>
      <c r="C3" s="4"/>
      <c r="D3" s="4"/>
      <c r="E3" s="4"/>
      <c r="F3" s="4"/>
      <c r="G3" s="4"/>
      <c r="H3" s="4"/>
      <c r="I3" s="39"/>
      <c r="J3" s="2"/>
      <c r="K3" s="2"/>
      <c r="L3" s="2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6.5" spans="1:22">
      <c r="A4" s="5" t="s">
        <v>6</v>
      </c>
      <c r="B4" s="6" t="s">
        <v>7</v>
      </c>
      <c r="C4" s="7"/>
      <c r="D4" s="7"/>
      <c r="E4" s="7"/>
      <c r="F4" s="7"/>
      <c r="G4" s="7"/>
      <c r="H4" s="7"/>
      <c r="I4" s="7"/>
      <c r="J4" s="2"/>
      <c r="K4" s="2"/>
      <c r="L4" s="2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ht="16.5" spans="1:22">
      <c r="A5" s="5" t="s">
        <v>8</v>
      </c>
      <c r="B5" s="6" t="s">
        <v>9</v>
      </c>
      <c r="C5" s="7"/>
      <c r="D5" s="7"/>
      <c r="E5" s="7"/>
      <c r="F5" s="7"/>
      <c r="G5" s="7"/>
      <c r="H5" s="7"/>
      <c r="I5" s="7"/>
      <c r="J5" s="2"/>
      <c r="K5" s="2"/>
      <c r="L5" s="2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ht="15.75" customHeight="1" spans="1:22">
      <c r="A6" s="5" t="s">
        <v>10</v>
      </c>
      <c r="B6" s="3" t="s">
        <v>11</v>
      </c>
      <c r="C6" s="4"/>
      <c r="D6" s="4"/>
      <c r="E6" s="4"/>
      <c r="F6" s="4"/>
      <c r="G6" s="4"/>
      <c r="H6" s="4"/>
      <c r="I6" s="4"/>
      <c r="J6" s="2"/>
      <c r="K6" s="2"/>
      <c r="L6" s="2"/>
      <c r="M6" s="38"/>
      <c r="N6" s="38"/>
      <c r="O6" s="38"/>
      <c r="P6" s="38"/>
      <c r="Q6" s="38"/>
      <c r="R6" s="38"/>
      <c r="S6" s="38"/>
      <c r="T6" s="38"/>
      <c r="U6" s="38"/>
      <c r="V6" s="38"/>
    </row>
    <row r="7" ht="20.25" customHeight="1" spans="1:22">
      <c r="A7" s="5" t="s">
        <v>12</v>
      </c>
      <c r="B7" s="3" t="s">
        <v>13</v>
      </c>
      <c r="C7" s="3"/>
      <c r="D7" s="3"/>
      <c r="E7" s="3"/>
      <c r="F7" s="3"/>
      <c r="G7" s="3"/>
      <c r="H7" s="3"/>
      <c r="I7" s="3"/>
      <c r="J7" s="3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ht="15.95" customHeight="1" spans="1:22">
      <c r="A8" s="8" t="s">
        <v>14</v>
      </c>
      <c r="B8" s="9"/>
      <c r="C8" s="10" t="s">
        <v>15</v>
      </c>
      <c r="D8" s="10"/>
      <c r="E8" s="10"/>
      <c r="F8" s="10"/>
      <c r="G8" s="10"/>
      <c r="H8" s="10"/>
      <c r="I8" s="41" t="s">
        <v>16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</row>
    <row r="9" ht="15.95" customHeight="1" spans="1:22">
      <c r="A9" s="11"/>
      <c r="B9" s="12"/>
      <c r="C9" s="13" t="s">
        <v>17</v>
      </c>
      <c r="D9" s="13"/>
      <c r="E9" s="13"/>
      <c r="F9" s="13"/>
      <c r="G9" s="14" t="s">
        <v>18</v>
      </c>
      <c r="H9" s="14"/>
      <c r="I9" s="43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</row>
    <row r="10" ht="15.95" customHeight="1" spans="1:22">
      <c r="A10" s="11"/>
      <c r="B10" s="12"/>
      <c r="C10" s="13" t="s">
        <v>19</v>
      </c>
      <c r="D10" s="13" t="s">
        <v>20</v>
      </c>
      <c r="E10" s="13" t="s">
        <v>19</v>
      </c>
      <c r="F10" s="13" t="s">
        <v>20</v>
      </c>
      <c r="G10" s="14" t="s">
        <v>21</v>
      </c>
      <c r="H10" s="14" t="s">
        <v>22</v>
      </c>
      <c r="I10" s="43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="1" customFormat="1" ht="16.5" spans="1:22">
      <c r="A11" s="15" t="s">
        <v>23</v>
      </c>
      <c r="B11" s="16" t="s">
        <v>24</v>
      </c>
      <c r="C11" s="17">
        <v>0</v>
      </c>
      <c r="D11" s="17" t="s">
        <v>25</v>
      </c>
      <c r="E11" s="17">
        <v>1</v>
      </c>
      <c r="F11" s="17" t="s">
        <v>26</v>
      </c>
      <c r="G11" s="18">
        <v>588</v>
      </c>
      <c r="H11" s="18">
        <f>G11*C11*E11</f>
        <v>0</v>
      </c>
      <c r="I11" s="45" t="s">
        <v>27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</row>
    <row r="12" s="1" customFormat="1" ht="15.95" customHeight="1" spans="1:22">
      <c r="A12" s="15"/>
      <c r="B12" s="16" t="s">
        <v>28</v>
      </c>
      <c r="C12" s="17">
        <v>0</v>
      </c>
      <c r="D12" s="17" t="s">
        <v>25</v>
      </c>
      <c r="E12" s="17">
        <v>1</v>
      </c>
      <c r="F12" s="17" t="s">
        <v>26</v>
      </c>
      <c r="G12" s="18">
        <v>588</v>
      </c>
      <c r="H12" s="18">
        <f>G12*E12*C12</f>
        <v>0</v>
      </c>
      <c r="I12" s="45" t="s">
        <v>27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</row>
    <row r="13" s="1" customFormat="1" ht="15.95" customHeight="1" spans="1:22">
      <c r="A13" s="19" t="s">
        <v>29</v>
      </c>
      <c r="B13" s="20"/>
      <c r="C13" s="21"/>
      <c r="D13" s="21"/>
      <c r="E13" s="21"/>
      <c r="F13" s="21"/>
      <c r="G13" s="22"/>
      <c r="H13" s="23"/>
      <c r="I13" s="46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</row>
    <row r="14" ht="15.95" customHeight="1" spans="1:22">
      <c r="A14" s="15" t="s">
        <v>43</v>
      </c>
      <c r="B14" s="24" t="s">
        <v>44</v>
      </c>
      <c r="C14" s="26">
        <v>300</v>
      </c>
      <c r="D14" s="17" t="s">
        <v>45</v>
      </c>
      <c r="E14" s="17">
        <v>1</v>
      </c>
      <c r="F14" s="17" t="s">
        <v>25</v>
      </c>
      <c r="G14" s="27">
        <v>150</v>
      </c>
      <c r="H14" s="27">
        <f>C14*E14*G14</f>
        <v>45000</v>
      </c>
      <c r="I14" s="49" t="s">
        <v>46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</row>
    <row r="15" s="1" customFormat="1" ht="15.95" customHeight="1" spans="1:22">
      <c r="A15" s="15"/>
      <c r="B15" s="24" t="s">
        <v>47</v>
      </c>
      <c r="C15" s="26">
        <v>30</v>
      </c>
      <c r="D15" s="17" t="s">
        <v>48</v>
      </c>
      <c r="E15" s="17">
        <v>1</v>
      </c>
      <c r="F15" s="17" t="s">
        <v>25</v>
      </c>
      <c r="G15" s="27">
        <v>1500</v>
      </c>
      <c r="H15" s="27">
        <f>C15*E15*G15</f>
        <v>45000</v>
      </c>
      <c r="I15" s="50" t="s">
        <v>49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</row>
    <row r="16" s="1" customFormat="1" ht="15" customHeight="1" spans="1:22">
      <c r="A16" s="15"/>
      <c r="B16" s="24" t="s">
        <v>54</v>
      </c>
      <c r="C16" s="26">
        <v>1</v>
      </c>
      <c r="D16" s="17" t="s">
        <v>25</v>
      </c>
      <c r="E16" s="17">
        <v>1</v>
      </c>
      <c r="F16" s="17" t="s">
        <v>25</v>
      </c>
      <c r="G16" s="27">
        <v>15000</v>
      </c>
      <c r="H16" s="27">
        <f>G16*E16*C16</f>
        <v>15000</v>
      </c>
      <c r="I16" s="50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</row>
    <row r="17" ht="15.95" customHeight="1" spans="1:22">
      <c r="A17" s="19" t="s">
        <v>56</v>
      </c>
      <c r="B17" s="20"/>
      <c r="C17" s="21"/>
      <c r="D17" s="21"/>
      <c r="E17" s="21"/>
      <c r="F17" s="21"/>
      <c r="G17" s="22"/>
      <c r="H17" s="23">
        <f>SUM(H14:H16)</f>
        <v>105000</v>
      </c>
      <c r="I17" s="46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</row>
    <row r="18" s="1" customFormat="1" ht="16.5" spans="1:22">
      <c r="A18" s="55"/>
      <c r="B18" s="24" t="s">
        <v>58</v>
      </c>
      <c r="C18" s="56">
        <v>15</v>
      </c>
      <c r="D18" s="57" t="s">
        <v>59</v>
      </c>
      <c r="E18" s="17">
        <v>1</v>
      </c>
      <c r="F18" s="17" t="s">
        <v>25</v>
      </c>
      <c r="G18" s="30">
        <v>120</v>
      </c>
      <c r="H18" s="27">
        <f>G18*E18*C18</f>
        <v>1800</v>
      </c>
      <c r="I18" s="63" t="s">
        <v>60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</row>
    <row r="19" s="1" customFormat="1" ht="16.5" spans="1:22">
      <c r="A19" s="55"/>
      <c r="B19" s="24" t="s">
        <v>61</v>
      </c>
      <c r="C19" s="17">
        <v>6</v>
      </c>
      <c r="D19" s="17" t="s">
        <v>62</v>
      </c>
      <c r="E19" s="17">
        <v>1</v>
      </c>
      <c r="F19" s="17" t="s">
        <v>25</v>
      </c>
      <c r="G19" s="30">
        <v>120</v>
      </c>
      <c r="H19" s="27">
        <f>G19*E19*C19</f>
        <v>720</v>
      </c>
      <c r="I19" s="49" t="s">
        <v>63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</row>
    <row r="20" s="1" customFormat="1" ht="16.5" spans="1:22">
      <c r="A20" s="55"/>
      <c r="B20" s="24" t="s">
        <v>64</v>
      </c>
      <c r="C20" s="17">
        <v>10</v>
      </c>
      <c r="D20" s="17" t="s">
        <v>65</v>
      </c>
      <c r="E20" s="17">
        <v>1</v>
      </c>
      <c r="F20" s="17" t="s">
        <v>25</v>
      </c>
      <c r="G20" s="30">
        <v>5</v>
      </c>
      <c r="H20" s="27">
        <f>G20*E20*C20</f>
        <v>50</v>
      </c>
      <c r="I20" s="49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</row>
    <row r="21" s="1" customFormat="1" ht="16.5" spans="1:22">
      <c r="A21" s="55"/>
      <c r="B21" s="58" t="s">
        <v>66</v>
      </c>
      <c r="C21" s="58">
        <v>72</v>
      </c>
      <c r="D21" s="59" t="s">
        <v>67</v>
      </c>
      <c r="E21" s="17">
        <v>1</v>
      </c>
      <c r="F21" s="17" t="s">
        <v>25</v>
      </c>
      <c r="G21" s="30">
        <v>30</v>
      </c>
      <c r="H21" s="27">
        <f t="shared" ref="H21:H37" si="0">G21*E21*C21</f>
        <v>2160</v>
      </c>
      <c r="I21" s="64" t="s">
        <v>68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</row>
    <row r="22" s="1" customFormat="1" ht="16.5" spans="1:22">
      <c r="A22" s="55"/>
      <c r="B22" s="58" t="s">
        <v>69</v>
      </c>
      <c r="C22" s="58">
        <v>92</v>
      </c>
      <c r="D22" s="59" t="s">
        <v>67</v>
      </c>
      <c r="E22" s="17">
        <v>1</v>
      </c>
      <c r="F22" s="17" t="s">
        <v>25</v>
      </c>
      <c r="G22" s="30">
        <v>15</v>
      </c>
      <c r="H22" s="27">
        <f t="shared" si="0"/>
        <v>1380</v>
      </c>
      <c r="I22" s="65" t="s">
        <v>70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</row>
    <row r="23" s="1" customFormat="1" ht="16.5" spans="1:22">
      <c r="A23" s="55"/>
      <c r="B23" s="58" t="s">
        <v>71</v>
      </c>
      <c r="C23" s="58">
        <v>20</v>
      </c>
      <c r="D23" s="59" t="s">
        <v>67</v>
      </c>
      <c r="E23" s="17">
        <v>1</v>
      </c>
      <c r="F23" s="17" t="s">
        <v>25</v>
      </c>
      <c r="G23" s="30">
        <v>100</v>
      </c>
      <c r="H23" s="27">
        <f t="shared" si="0"/>
        <v>2000</v>
      </c>
      <c r="I23" s="65" t="s">
        <v>72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</row>
    <row r="24" s="1" customFormat="1" ht="16.5" spans="1:22">
      <c r="A24" s="55"/>
      <c r="B24" s="58" t="s">
        <v>73</v>
      </c>
      <c r="C24" s="58">
        <v>15</v>
      </c>
      <c r="D24" s="59" t="s">
        <v>67</v>
      </c>
      <c r="E24" s="17">
        <v>1</v>
      </c>
      <c r="F24" s="17" t="s">
        <v>25</v>
      </c>
      <c r="G24" s="30">
        <v>50</v>
      </c>
      <c r="H24" s="27">
        <f t="shared" si="0"/>
        <v>750</v>
      </c>
      <c r="I24" s="65" t="s">
        <v>74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</row>
    <row r="25" s="1" customFormat="1" ht="16.5" spans="1:22">
      <c r="A25" s="55"/>
      <c r="B25" s="58" t="s">
        <v>75</v>
      </c>
      <c r="C25" s="58">
        <v>7</v>
      </c>
      <c r="D25" s="59" t="s">
        <v>67</v>
      </c>
      <c r="E25" s="17">
        <v>1</v>
      </c>
      <c r="F25" s="17" t="s">
        <v>25</v>
      </c>
      <c r="G25" s="30">
        <v>200</v>
      </c>
      <c r="H25" s="27">
        <f t="shared" si="0"/>
        <v>1400</v>
      </c>
      <c r="I25" s="65" t="s">
        <v>76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</row>
    <row r="26" s="1" customFormat="1" ht="16.5" spans="1:22">
      <c r="A26" s="55"/>
      <c r="B26" s="58" t="s">
        <v>77</v>
      </c>
      <c r="C26" s="58">
        <v>6</v>
      </c>
      <c r="D26" s="59" t="s">
        <v>78</v>
      </c>
      <c r="E26" s="17">
        <v>1</v>
      </c>
      <c r="F26" s="17" t="s">
        <v>25</v>
      </c>
      <c r="G26" s="30">
        <v>30</v>
      </c>
      <c r="H26" s="27">
        <f t="shared" si="0"/>
        <v>180</v>
      </c>
      <c r="I26" s="65" t="s">
        <v>79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</row>
    <row r="27" s="1" customFormat="1" ht="16.5" spans="1:22">
      <c r="A27" s="55"/>
      <c r="B27" s="29" t="s">
        <v>80</v>
      </c>
      <c r="C27" s="58">
        <v>10</v>
      </c>
      <c r="D27" s="59" t="s">
        <v>81</v>
      </c>
      <c r="E27" s="17">
        <v>1</v>
      </c>
      <c r="F27" s="17" t="s">
        <v>25</v>
      </c>
      <c r="G27" s="30">
        <v>10</v>
      </c>
      <c r="H27" s="27">
        <f t="shared" si="0"/>
        <v>100</v>
      </c>
      <c r="I27" s="65" t="s">
        <v>82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</row>
    <row r="28" s="1" customFormat="1" ht="16.5" spans="1:22">
      <c r="A28" s="55"/>
      <c r="B28" s="58" t="s">
        <v>83</v>
      </c>
      <c r="C28" s="58">
        <v>15</v>
      </c>
      <c r="D28" s="59" t="s">
        <v>78</v>
      </c>
      <c r="E28" s="17">
        <v>1</v>
      </c>
      <c r="F28" s="17" t="s">
        <v>25</v>
      </c>
      <c r="G28" s="30">
        <v>30</v>
      </c>
      <c r="H28" s="27">
        <f t="shared" si="0"/>
        <v>450</v>
      </c>
      <c r="I28" s="65" t="s">
        <v>84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</row>
    <row r="29" s="1" customFormat="1" ht="16.5" spans="1:22">
      <c r="A29" s="55"/>
      <c r="B29" s="58" t="s">
        <v>85</v>
      </c>
      <c r="C29" s="58">
        <v>5</v>
      </c>
      <c r="D29" s="59" t="s">
        <v>67</v>
      </c>
      <c r="E29" s="17">
        <v>1</v>
      </c>
      <c r="F29" s="17" t="s">
        <v>25</v>
      </c>
      <c r="G29" s="30">
        <v>15</v>
      </c>
      <c r="H29" s="27">
        <f t="shared" si="0"/>
        <v>75</v>
      </c>
      <c r="I29" s="65" t="s">
        <v>86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</row>
    <row r="30" s="1" customFormat="1" ht="16.5" spans="1:22">
      <c r="A30" s="55"/>
      <c r="B30" s="58" t="s">
        <v>87</v>
      </c>
      <c r="C30" s="57">
        <v>6</v>
      </c>
      <c r="D30" s="59" t="s">
        <v>67</v>
      </c>
      <c r="E30" s="17">
        <v>1</v>
      </c>
      <c r="F30" s="17" t="s">
        <v>25</v>
      </c>
      <c r="G30" s="30">
        <v>50</v>
      </c>
      <c r="H30" s="27">
        <f t="shared" si="0"/>
        <v>300</v>
      </c>
      <c r="I30" s="66" t="s">
        <v>88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</row>
    <row r="31" s="1" customFormat="1" ht="16.5" spans="1:22">
      <c r="A31" s="55"/>
      <c r="B31" s="58" t="s">
        <v>89</v>
      </c>
      <c r="C31" s="57">
        <v>300</v>
      </c>
      <c r="D31" s="59" t="s">
        <v>67</v>
      </c>
      <c r="E31" s="17">
        <v>1</v>
      </c>
      <c r="F31" s="17" t="s">
        <v>25</v>
      </c>
      <c r="G31" s="30">
        <v>10</v>
      </c>
      <c r="H31" s="27">
        <f t="shared" si="0"/>
        <v>3000</v>
      </c>
      <c r="I31" s="66" t="s">
        <v>90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</row>
    <row r="32" s="1" customFormat="1" ht="16.5" spans="1:22">
      <c r="A32" s="55"/>
      <c r="B32" s="58" t="s">
        <v>91</v>
      </c>
      <c r="C32" s="57">
        <v>8</v>
      </c>
      <c r="D32" s="59" t="s">
        <v>67</v>
      </c>
      <c r="E32" s="17">
        <v>1</v>
      </c>
      <c r="F32" s="17" t="s">
        <v>25</v>
      </c>
      <c r="G32" s="30">
        <v>100</v>
      </c>
      <c r="H32" s="27">
        <f t="shared" si="0"/>
        <v>800</v>
      </c>
      <c r="I32" s="66" t="s">
        <v>92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</row>
    <row r="33" s="1" customFormat="1" ht="16.5" spans="1:22">
      <c r="A33" s="55"/>
      <c r="B33" s="58" t="s">
        <v>93</v>
      </c>
      <c r="C33" s="57">
        <v>1</v>
      </c>
      <c r="D33" s="59" t="s">
        <v>78</v>
      </c>
      <c r="E33" s="17">
        <v>1</v>
      </c>
      <c r="F33" s="17" t="s">
        <v>25</v>
      </c>
      <c r="G33" s="30">
        <v>1600</v>
      </c>
      <c r="H33" s="27">
        <f t="shared" si="0"/>
        <v>1600</v>
      </c>
      <c r="I33" s="66" t="s">
        <v>94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</row>
    <row r="34" s="1" customFormat="1" ht="16.5" spans="1:22">
      <c r="A34" s="55"/>
      <c r="B34" s="29" t="s">
        <v>95</v>
      </c>
      <c r="C34" s="57">
        <v>6</v>
      </c>
      <c r="D34" s="59" t="s">
        <v>67</v>
      </c>
      <c r="E34" s="17">
        <v>1</v>
      </c>
      <c r="F34" s="17" t="s">
        <v>25</v>
      </c>
      <c r="G34" s="30">
        <v>15</v>
      </c>
      <c r="H34" s="27">
        <f t="shared" si="0"/>
        <v>90</v>
      </c>
      <c r="I34" s="65" t="s">
        <v>70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</row>
    <row r="35" s="1" customFormat="1" ht="16.5" spans="1:22">
      <c r="A35" s="60"/>
      <c r="B35" s="58" t="s">
        <v>96</v>
      </c>
      <c r="C35" s="57">
        <v>100</v>
      </c>
      <c r="D35" s="59" t="s">
        <v>59</v>
      </c>
      <c r="E35" s="17">
        <v>1</v>
      </c>
      <c r="F35" s="17" t="s">
        <v>25</v>
      </c>
      <c r="G35" s="30">
        <v>30</v>
      </c>
      <c r="H35" s="27">
        <f t="shared" si="0"/>
        <v>3000</v>
      </c>
      <c r="I35" s="66" t="s">
        <v>146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</row>
    <row r="36" s="1" customFormat="1" ht="16.5" spans="1:22">
      <c r="A36" s="19" t="s">
        <v>98</v>
      </c>
      <c r="B36" s="20"/>
      <c r="C36" s="21"/>
      <c r="D36" s="21"/>
      <c r="E36" s="21"/>
      <c r="F36" s="21"/>
      <c r="G36" s="22"/>
      <c r="H36" s="23">
        <f>SUM(H18:H35)</f>
        <v>19855</v>
      </c>
      <c r="I36" s="46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="1" customFormat="1" ht="16.5" spans="1:22">
      <c r="A37" s="61" t="s">
        <v>99</v>
      </c>
      <c r="B37" s="62" t="s">
        <v>100</v>
      </c>
      <c r="C37" s="57">
        <v>1</v>
      </c>
      <c r="D37" s="57" t="s">
        <v>78</v>
      </c>
      <c r="E37" s="17">
        <v>1</v>
      </c>
      <c r="F37" s="17" t="s">
        <v>25</v>
      </c>
      <c r="G37" s="30">
        <v>6000</v>
      </c>
      <c r="H37" s="27">
        <f t="shared" ref="H37:H44" si="1">G37*E37*C37</f>
        <v>6000</v>
      </c>
      <c r="I37" s="66" t="s">
        <v>101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</row>
    <row r="38" s="1" customFormat="1" ht="16.5" spans="1:22">
      <c r="A38" s="55"/>
      <c r="B38" s="62" t="s">
        <v>102</v>
      </c>
      <c r="C38" s="57">
        <v>1</v>
      </c>
      <c r="D38" s="57" t="s">
        <v>78</v>
      </c>
      <c r="E38" s="17">
        <v>1</v>
      </c>
      <c r="F38" s="17" t="s">
        <v>25</v>
      </c>
      <c r="G38" s="30">
        <v>2000</v>
      </c>
      <c r="H38" s="27">
        <f t="shared" si="1"/>
        <v>2000</v>
      </c>
      <c r="I38" s="66" t="s">
        <v>103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</row>
    <row r="39" s="1" customFormat="1" ht="16.5" spans="1:22">
      <c r="A39" s="55"/>
      <c r="B39" s="62" t="s">
        <v>104</v>
      </c>
      <c r="C39" s="57">
        <v>15</v>
      </c>
      <c r="D39" s="57" t="s">
        <v>67</v>
      </c>
      <c r="E39" s="17">
        <v>1</v>
      </c>
      <c r="F39" s="17" t="s">
        <v>25</v>
      </c>
      <c r="G39" s="30">
        <v>80</v>
      </c>
      <c r="H39" s="27">
        <f t="shared" si="1"/>
        <v>1200</v>
      </c>
      <c r="I39" s="66" t="s">
        <v>105</v>
      </c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</row>
    <row r="40" s="1" customFormat="1" ht="16.5" spans="1:22">
      <c r="A40" s="55"/>
      <c r="B40" s="62" t="s">
        <v>106</v>
      </c>
      <c r="C40" s="57">
        <v>5</v>
      </c>
      <c r="D40" s="57" t="s">
        <v>67</v>
      </c>
      <c r="E40" s="17">
        <v>1</v>
      </c>
      <c r="F40" s="17" t="s">
        <v>25</v>
      </c>
      <c r="G40" s="30">
        <v>30</v>
      </c>
      <c r="H40" s="27">
        <f t="shared" si="1"/>
        <v>150</v>
      </c>
      <c r="I40" s="66" t="s">
        <v>105</v>
      </c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s="1" customFormat="1" ht="16.5" spans="1:22">
      <c r="A41" s="55"/>
      <c r="B41" s="62" t="s">
        <v>107</v>
      </c>
      <c r="C41" s="57">
        <v>6</v>
      </c>
      <c r="D41" s="57" t="s">
        <v>67</v>
      </c>
      <c r="E41" s="17">
        <v>1</v>
      </c>
      <c r="F41" s="17" t="s">
        <v>25</v>
      </c>
      <c r="G41" s="30">
        <v>400</v>
      </c>
      <c r="H41" s="27">
        <f t="shared" si="1"/>
        <v>2400</v>
      </c>
      <c r="I41" s="66" t="s">
        <v>108</v>
      </c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s="1" customFormat="1" ht="16.5" spans="1:22">
      <c r="A42" s="55"/>
      <c r="B42" s="62" t="s">
        <v>109</v>
      </c>
      <c r="C42" s="57">
        <v>1</v>
      </c>
      <c r="D42" s="57" t="s">
        <v>78</v>
      </c>
      <c r="E42" s="17">
        <v>1</v>
      </c>
      <c r="F42" s="17" t="s">
        <v>25</v>
      </c>
      <c r="G42" s="30">
        <v>2500</v>
      </c>
      <c r="H42" s="27">
        <f t="shared" si="1"/>
        <v>2500</v>
      </c>
      <c r="I42" s="66" t="s">
        <v>110</v>
      </c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s="54" customFormat="1" ht="16.5" spans="1:22">
      <c r="A43" s="55"/>
      <c r="B43" s="29" t="s">
        <v>111</v>
      </c>
      <c r="C43" s="57">
        <v>6</v>
      </c>
      <c r="D43" s="57" t="s">
        <v>45</v>
      </c>
      <c r="E43" s="17">
        <v>1</v>
      </c>
      <c r="F43" s="17" t="s">
        <v>25</v>
      </c>
      <c r="G43" s="30">
        <v>200</v>
      </c>
      <c r="H43" s="27">
        <f t="shared" si="1"/>
        <v>1200</v>
      </c>
      <c r="I43" s="66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s="54" customFormat="1" ht="16.5" spans="1:22">
      <c r="A44" s="60"/>
      <c r="B44" s="29" t="s">
        <v>112</v>
      </c>
      <c r="C44" s="57">
        <v>2</v>
      </c>
      <c r="D44" s="57" t="s">
        <v>25</v>
      </c>
      <c r="E44" s="17">
        <v>1</v>
      </c>
      <c r="F44" s="17" t="s">
        <v>25</v>
      </c>
      <c r="G44" s="30">
        <v>1000</v>
      </c>
      <c r="H44" s="27">
        <f t="shared" si="1"/>
        <v>2000</v>
      </c>
      <c r="I44" s="66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="1" customFormat="1" ht="16.5" spans="1:22">
      <c r="A45" s="19" t="s">
        <v>113</v>
      </c>
      <c r="B45" s="20"/>
      <c r="C45" s="21"/>
      <c r="D45" s="21"/>
      <c r="E45" s="21"/>
      <c r="F45" s="21"/>
      <c r="G45" s="22"/>
      <c r="H45" s="23">
        <f>SUM(H37:H44)</f>
        <v>17450</v>
      </c>
      <c r="I45" s="46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s="1" customFormat="1" ht="16.5" spans="1:22">
      <c r="A46" s="28" t="s">
        <v>119</v>
      </c>
      <c r="B46" s="29" t="s">
        <v>120</v>
      </c>
      <c r="C46" s="17">
        <v>1</v>
      </c>
      <c r="D46" s="17" t="s">
        <v>45</v>
      </c>
      <c r="E46" s="17">
        <v>1</v>
      </c>
      <c r="F46" s="17" t="s">
        <v>26</v>
      </c>
      <c r="G46" s="30">
        <v>2000</v>
      </c>
      <c r="H46" s="27">
        <f>E46*G46*C46</f>
        <v>2000</v>
      </c>
      <c r="I46" s="51" t="s">
        <v>121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</row>
    <row r="47" s="1" customFormat="1" ht="16.5" spans="1:22">
      <c r="A47" s="28"/>
      <c r="B47" s="29" t="s">
        <v>126</v>
      </c>
      <c r="C47" s="17">
        <v>1</v>
      </c>
      <c r="D47" s="17" t="s">
        <v>45</v>
      </c>
      <c r="E47" s="17">
        <v>1</v>
      </c>
      <c r="F47" s="17" t="s">
        <v>26</v>
      </c>
      <c r="G47" s="30">
        <v>5000</v>
      </c>
      <c r="H47" s="27">
        <f t="shared" ref="H47:H50" si="2">C47*E47*G47</f>
        <v>5000</v>
      </c>
      <c r="I47" s="51" t="s">
        <v>127</v>
      </c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</row>
    <row r="48" s="1" customFormat="1" ht="16.5" spans="1:22">
      <c r="A48" s="28"/>
      <c r="B48" s="29" t="s">
        <v>128</v>
      </c>
      <c r="C48" s="17">
        <v>1</v>
      </c>
      <c r="D48" s="17" t="s">
        <v>25</v>
      </c>
      <c r="E48" s="17">
        <v>1</v>
      </c>
      <c r="F48" s="17" t="s">
        <v>25</v>
      </c>
      <c r="G48" s="30">
        <v>800</v>
      </c>
      <c r="H48" s="27">
        <f t="shared" si="2"/>
        <v>800</v>
      </c>
      <c r="I48" s="51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="1" customFormat="1" ht="16.5" spans="1:22">
      <c r="A49" s="19" t="s">
        <v>129</v>
      </c>
      <c r="B49" s="20"/>
      <c r="C49" s="21"/>
      <c r="D49" s="21"/>
      <c r="E49" s="21"/>
      <c r="F49" s="21"/>
      <c r="G49" s="22"/>
      <c r="H49" s="23">
        <f>SUM(H46:H48)</f>
        <v>7800</v>
      </c>
      <c r="I49" s="46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="1" customFormat="1" ht="16.5" spans="1:22">
      <c r="A50" s="28" t="s">
        <v>130</v>
      </c>
      <c r="B50" s="24" t="s">
        <v>130</v>
      </c>
      <c r="C50" s="17">
        <v>1</v>
      </c>
      <c r="D50" s="17" t="s">
        <v>45</v>
      </c>
      <c r="E50" s="17">
        <v>1</v>
      </c>
      <c r="F50" s="17" t="s">
        <v>25</v>
      </c>
      <c r="G50" s="30">
        <v>7000</v>
      </c>
      <c r="H50" s="27">
        <f t="shared" si="2"/>
        <v>7000</v>
      </c>
      <c r="I50" s="49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</row>
    <row r="51" s="1" customFormat="1" ht="16.5" spans="1:22">
      <c r="A51" s="19" t="s">
        <v>131</v>
      </c>
      <c r="B51" s="20"/>
      <c r="C51" s="21"/>
      <c r="D51" s="21"/>
      <c r="E51" s="21"/>
      <c r="F51" s="21"/>
      <c r="G51" s="22"/>
      <c r="H51" s="23">
        <f>SUM(H50:H50)</f>
        <v>7000</v>
      </c>
      <c r="I51" s="46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</row>
    <row r="52" ht="16.5" spans="1:22">
      <c r="A52" s="28" t="s">
        <v>147</v>
      </c>
      <c r="B52" s="24" t="s">
        <v>133</v>
      </c>
      <c r="C52" s="17">
        <v>2</v>
      </c>
      <c r="D52" s="17" t="s">
        <v>45</v>
      </c>
      <c r="E52" s="17">
        <v>6</v>
      </c>
      <c r="F52" s="17" t="s">
        <v>26</v>
      </c>
      <c r="G52" s="30">
        <v>500</v>
      </c>
      <c r="H52" s="27">
        <f>C52*E52*G52</f>
        <v>6000</v>
      </c>
      <c r="I52" s="67" t="s">
        <v>134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</row>
    <row r="53" ht="16.5" spans="1:22">
      <c r="A53" s="28"/>
      <c r="B53" s="24" t="s">
        <v>135</v>
      </c>
      <c r="C53" s="17">
        <v>2</v>
      </c>
      <c r="D53" s="17" t="s">
        <v>45</v>
      </c>
      <c r="E53" s="17">
        <v>2</v>
      </c>
      <c r="F53" s="17" t="s">
        <v>25</v>
      </c>
      <c r="G53" s="30">
        <v>1500</v>
      </c>
      <c r="H53" s="27">
        <f t="shared" ref="H53:H56" si="3">G53*E53*C53</f>
        <v>6000</v>
      </c>
      <c r="I53" s="67" t="s">
        <v>136</v>
      </c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</row>
    <row r="54" ht="16.5" spans="1:22">
      <c r="A54" s="28"/>
      <c r="B54" s="24" t="s">
        <v>137</v>
      </c>
      <c r="C54" s="17">
        <v>2</v>
      </c>
      <c r="D54" s="17" t="s">
        <v>45</v>
      </c>
      <c r="E54" s="17">
        <v>5</v>
      </c>
      <c r="F54" s="17" t="s">
        <v>26</v>
      </c>
      <c r="G54" s="30">
        <v>500</v>
      </c>
      <c r="H54" s="27">
        <f>C54*E54*G54</f>
        <v>5000</v>
      </c>
      <c r="I54" s="67" t="s">
        <v>134</v>
      </c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ht="16.5" spans="1:22">
      <c r="A55" s="28"/>
      <c r="B55" s="24" t="s">
        <v>138</v>
      </c>
      <c r="C55" s="17">
        <v>6</v>
      </c>
      <c r="D55" s="17" t="s">
        <v>45</v>
      </c>
      <c r="E55" s="17">
        <v>1</v>
      </c>
      <c r="F55" s="17" t="s">
        <v>26</v>
      </c>
      <c r="G55" s="30">
        <v>400</v>
      </c>
      <c r="H55" s="27">
        <f t="shared" si="3"/>
        <v>2400</v>
      </c>
      <c r="I55" s="68" t="s">
        <v>139</v>
      </c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</row>
    <row r="56" ht="16.5" spans="1:22">
      <c r="A56" s="28"/>
      <c r="B56" s="24" t="s">
        <v>140</v>
      </c>
      <c r="C56" s="17">
        <v>6</v>
      </c>
      <c r="D56" s="17" t="s">
        <v>45</v>
      </c>
      <c r="E56" s="17">
        <v>1</v>
      </c>
      <c r="F56" s="17" t="s">
        <v>26</v>
      </c>
      <c r="G56" s="30">
        <v>100</v>
      </c>
      <c r="H56" s="27">
        <f t="shared" si="3"/>
        <v>600</v>
      </c>
      <c r="I56" s="69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</row>
    <row r="57" ht="16.5" spans="1:22">
      <c r="A57" s="19" t="s">
        <v>141</v>
      </c>
      <c r="B57" s="20"/>
      <c r="C57" s="21"/>
      <c r="D57" s="21"/>
      <c r="E57" s="21"/>
      <c r="F57" s="21"/>
      <c r="G57" s="22"/>
      <c r="H57" s="23">
        <f>SUM(H52:H56)</f>
        <v>20000</v>
      </c>
      <c r="I57" s="46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</row>
    <row r="58" ht="16.5" spans="1:22">
      <c r="A58" s="31" t="s">
        <v>142</v>
      </c>
      <c r="B58" s="32"/>
      <c r="C58" s="32"/>
      <c r="D58" s="32"/>
      <c r="E58" s="32"/>
      <c r="F58" s="32"/>
      <c r="G58" s="33"/>
      <c r="H58" s="34">
        <f>+H17+H49+H45+H51+H36+H57</f>
        <v>177105</v>
      </c>
      <c r="I58" s="52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</row>
    <row r="59" ht="16.5" spans="1:9">
      <c r="A59" s="31" t="s">
        <v>143</v>
      </c>
      <c r="B59" s="32"/>
      <c r="C59" s="32"/>
      <c r="D59" s="32"/>
      <c r="E59" s="32"/>
      <c r="F59" s="32"/>
      <c r="G59" s="33"/>
      <c r="H59" s="34">
        <f>H58*0.1</f>
        <v>17710.5</v>
      </c>
      <c r="I59" s="52"/>
    </row>
    <row r="60" ht="16.5" spans="1:9">
      <c r="A60" s="35" t="s">
        <v>144</v>
      </c>
      <c r="B60" s="36"/>
      <c r="C60" s="36"/>
      <c r="D60" s="36"/>
      <c r="E60" s="36"/>
      <c r="F60" s="36"/>
      <c r="G60" s="36"/>
      <c r="H60" s="37">
        <f>H58+H59</f>
        <v>194815.5</v>
      </c>
      <c r="I60" s="53"/>
    </row>
  </sheetData>
  <mergeCells count="21">
    <mergeCell ref="C8:H8"/>
    <mergeCell ref="C9:F9"/>
    <mergeCell ref="G9:H9"/>
    <mergeCell ref="A13:B13"/>
    <mergeCell ref="A17:B17"/>
    <mergeCell ref="A36:B36"/>
    <mergeCell ref="A45:B45"/>
    <mergeCell ref="A49:B49"/>
    <mergeCell ref="A51:B51"/>
    <mergeCell ref="A57:B57"/>
    <mergeCell ref="A58:G58"/>
    <mergeCell ref="A59:G59"/>
    <mergeCell ref="A60:G60"/>
    <mergeCell ref="A11:A12"/>
    <mergeCell ref="A14:A16"/>
    <mergeCell ref="A18:A35"/>
    <mergeCell ref="A37:A44"/>
    <mergeCell ref="A46:A48"/>
    <mergeCell ref="A52:A56"/>
    <mergeCell ref="I55:I56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5"/>
  <sheetViews>
    <sheetView zoomScale="85" zoomScaleNormal="85" workbookViewId="0">
      <selection activeCell="B43" sqref="B43"/>
    </sheetView>
  </sheetViews>
  <sheetFormatPr defaultColWidth="9" defaultRowHeight="13.5"/>
  <cols>
    <col min="1" max="1" width="11.625" style="1" customWidth="1"/>
    <col min="2" max="2" width="40.625" style="1" customWidth="1"/>
    <col min="3" max="8" width="11.625" style="1" customWidth="1"/>
    <col min="9" max="9" width="58.375" style="1" customWidth="1"/>
    <col min="10" max="10" width="13.375" style="1" customWidth="1"/>
    <col min="11" max="16384" width="9" style="1"/>
  </cols>
  <sheetData>
    <row r="1" ht="16.5" spans="1:22">
      <c r="A1" s="2" t="s">
        <v>0</v>
      </c>
      <c r="B1" s="3"/>
      <c r="C1" s="4"/>
      <c r="D1" s="4"/>
      <c r="E1" s="4"/>
      <c r="F1" s="4"/>
      <c r="G1" s="4"/>
      <c r="H1" s="4"/>
      <c r="I1" s="4"/>
      <c r="J1" s="2"/>
      <c r="K1" s="2"/>
      <c r="L1" s="2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6.5" spans="1:22">
      <c r="A2" s="5" t="s">
        <v>2</v>
      </c>
      <c r="B2" s="3" t="s">
        <v>148</v>
      </c>
      <c r="C2" s="4"/>
      <c r="D2" s="4"/>
      <c r="E2" s="4"/>
      <c r="F2" s="4"/>
      <c r="G2" s="4"/>
      <c r="H2" s="4"/>
      <c r="I2" s="4"/>
      <c r="J2" s="2"/>
      <c r="K2" s="2"/>
      <c r="L2" s="2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ht="16.5" spans="1:22">
      <c r="A3" s="5" t="s">
        <v>4</v>
      </c>
      <c r="B3" s="3" t="s">
        <v>149</v>
      </c>
      <c r="C3" s="4"/>
      <c r="D3" s="4"/>
      <c r="E3" s="4"/>
      <c r="F3" s="4"/>
      <c r="G3" s="4"/>
      <c r="H3" s="4"/>
      <c r="I3" s="39"/>
      <c r="J3" s="2"/>
      <c r="K3" s="2"/>
      <c r="L3" s="2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6.5" spans="1:22">
      <c r="A4" s="5" t="s">
        <v>6</v>
      </c>
      <c r="B4" s="6" t="s">
        <v>7</v>
      </c>
      <c r="C4" s="7"/>
      <c r="D4" s="7"/>
      <c r="E4" s="7"/>
      <c r="F4" s="7"/>
      <c r="G4" s="7"/>
      <c r="H4" s="7"/>
      <c r="I4" s="7"/>
      <c r="J4" s="2"/>
      <c r="K4" s="2"/>
      <c r="L4" s="2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ht="16.5" spans="1:22">
      <c r="A5" s="5" t="s">
        <v>8</v>
      </c>
      <c r="B5" s="6" t="s">
        <v>9</v>
      </c>
      <c r="C5" s="7"/>
      <c r="D5" s="7"/>
      <c r="E5" s="7"/>
      <c r="F5" s="7"/>
      <c r="G5" s="7"/>
      <c r="H5" s="7"/>
      <c r="I5" s="7"/>
      <c r="J5" s="2"/>
      <c r="K5" s="2"/>
      <c r="L5" s="2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ht="15.75" customHeight="1" spans="1:22">
      <c r="A6" s="5" t="s">
        <v>10</v>
      </c>
      <c r="B6" s="3" t="s">
        <v>11</v>
      </c>
      <c r="C6" s="4"/>
      <c r="D6" s="4"/>
      <c r="E6" s="4"/>
      <c r="F6" s="4"/>
      <c r="G6" s="4"/>
      <c r="H6" s="4"/>
      <c r="I6" s="4"/>
      <c r="J6" s="2"/>
      <c r="K6" s="2"/>
      <c r="L6" s="2"/>
      <c r="M6" s="38"/>
      <c r="N6" s="38"/>
      <c r="O6" s="38"/>
      <c r="P6" s="38"/>
      <c r="Q6" s="38"/>
      <c r="R6" s="38"/>
      <c r="S6" s="38"/>
      <c r="T6" s="38"/>
      <c r="U6" s="38"/>
      <c r="V6" s="38"/>
    </row>
    <row r="7" ht="20.25" customHeight="1" spans="1:22">
      <c r="A7" s="5" t="s">
        <v>12</v>
      </c>
      <c r="B7" s="3" t="s">
        <v>13</v>
      </c>
      <c r="C7" s="3"/>
      <c r="D7" s="3"/>
      <c r="E7" s="3"/>
      <c r="F7" s="3"/>
      <c r="G7" s="3"/>
      <c r="H7" s="3"/>
      <c r="I7" s="3"/>
      <c r="J7" s="3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ht="15.95" customHeight="1" spans="1:22">
      <c r="A8" s="8" t="s">
        <v>14</v>
      </c>
      <c r="B8" s="9"/>
      <c r="C8" s="10" t="s">
        <v>15</v>
      </c>
      <c r="D8" s="10"/>
      <c r="E8" s="10"/>
      <c r="F8" s="10"/>
      <c r="G8" s="10"/>
      <c r="H8" s="10"/>
      <c r="I8" s="41" t="s">
        <v>16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</row>
    <row r="9" ht="15.95" customHeight="1" spans="1:22">
      <c r="A9" s="11"/>
      <c r="B9" s="12"/>
      <c r="C9" s="13" t="s">
        <v>17</v>
      </c>
      <c r="D9" s="13"/>
      <c r="E9" s="13"/>
      <c r="F9" s="13"/>
      <c r="G9" s="14" t="s">
        <v>18</v>
      </c>
      <c r="H9" s="14"/>
      <c r="I9" s="43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</row>
    <row r="10" ht="15.95" customHeight="1" spans="1:22">
      <c r="A10" s="11"/>
      <c r="B10" s="12"/>
      <c r="C10" s="13" t="s">
        <v>19</v>
      </c>
      <c r="D10" s="13" t="s">
        <v>20</v>
      </c>
      <c r="E10" s="13" t="s">
        <v>19</v>
      </c>
      <c r="F10" s="13" t="s">
        <v>20</v>
      </c>
      <c r="G10" s="14" t="s">
        <v>21</v>
      </c>
      <c r="H10" s="14" t="s">
        <v>22</v>
      </c>
      <c r="I10" s="43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="1" customFormat="1" ht="16.5" spans="1:22">
      <c r="A11" s="15" t="s">
        <v>23</v>
      </c>
      <c r="B11" s="16" t="s">
        <v>24</v>
      </c>
      <c r="C11" s="17">
        <v>0</v>
      </c>
      <c r="D11" s="17" t="s">
        <v>25</v>
      </c>
      <c r="E11" s="17">
        <v>1</v>
      </c>
      <c r="F11" s="17" t="s">
        <v>26</v>
      </c>
      <c r="G11" s="18">
        <v>588</v>
      </c>
      <c r="H11" s="18">
        <f>G11*C11*E11</f>
        <v>0</v>
      </c>
      <c r="I11" s="45" t="s">
        <v>27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</row>
    <row r="12" s="1" customFormat="1" ht="15.95" customHeight="1" spans="1:22">
      <c r="A12" s="15"/>
      <c r="B12" s="16" t="s">
        <v>28</v>
      </c>
      <c r="C12" s="17">
        <v>0</v>
      </c>
      <c r="D12" s="17" t="s">
        <v>25</v>
      </c>
      <c r="E12" s="17">
        <v>1</v>
      </c>
      <c r="F12" s="17" t="s">
        <v>26</v>
      </c>
      <c r="G12" s="18">
        <v>588</v>
      </c>
      <c r="H12" s="18">
        <f>G12*E12*C12</f>
        <v>0</v>
      </c>
      <c r="I12" s="45" t="s">
        <v>27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</row>
    <row r="13" s="1" customFormat="1" ht="15.95" customHeight="1" spans="1:22">
      <c r="A13" s="19" t="s">
        <v>29</v>
      </c>
      <c r="B13" s="20"/>
      <c r="C13" s="21"/>
      <c r="D13" s="21"/>
      <c r="E13" s="21"/>
      <c r="F13" s="21"/>
      <c r="G13" s="22"/>
      <c r="H13" s="23"/>
      <c r="I13" s="46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</row>
    <row r="14" ht="16.5" spans="1:22">
      <c r="A14" s="15" t="s">
        <v>30</v>
      </c>
      <c r="B14" s="24" t="s">
        <v>31</v>
      </c>
      <c r="C14" s="17">
        <v>1</v>
      </c>
      <c r="D14" s="17" t="s">
        <v>25</v>
      </c>
      <c r="E14" s="17">
        <v>1</v>
      </c>
      <c r="F14" s="17" t="s">
        <v>26</v>
      </c>
      <c r="G14" s="18">
        <v>46000</v>
      </c>
      <c r="H14" s="18">
        <v>46000</v>
      </c>
      <c r="I14" s="45" t="s">
        <v>32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s="1" customFormat="1" ht="15.95" customHeight="1" spans="1:22">
      <c r="A15" s="15"/>
      <c r="B15" s="25" t="s">
        <v>33</v>
      </c>
      <c r="C15" s="17">
        <v>1</v>
      </c>
      <c r="D15" s="17" t="s">
        <v>25</v>
      </c>
      <c r="E15" s="17">
        <v>0.5</v>
      </c>
      <c r="F15" s="17" t="s">
        <v>26</v>
      </c>
      <c r="G15" s="18">
        <v>27000</v>
      </c>
      <c r="H15" s="18">
        <v>27000</v>
      </c>
      <c r="I15" s="48" t="s">
        <v>34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</row>
    <row r="16" s="1" customFormat="1" ht="15.95" customHeight="1" spans="1:22">
      <c r="A16" s="15"/>
      <c r="B16" s="24" t="s">
        <v>35</v>
      </c>
      <c r="C16" s="17">
        <v>1</v>
      </c>
      <c r="D16" s="17" t="s">
        <v>25</v>
      </c>
      <c r="E16" s="17">
        <v>0.5</v>
      </c>
      <c r="F16" s="17" t="s">
        <v>26</v>
      </c>
      <c r="G16" s="18">
        <v>4000</v>
      </c>
      <c r="H16" s="18">
        <v>4000</v>
      </c>
      <c r="I16" s="45" t="s">
        <v>36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</row>
    <row r="17" s="1" customFormat="1" ht="15.95" customHeight="1" spans="1:22">
      <c r="A17" s="15"/>
      <c r="B17" s="24" t="s">
        <v>37</v>
      </c>
      <c r="C17" s="17">
        <v>1</v>
      </c>
      <c r="D17" s="17" t="s">
        <v>25</v>
      </c>
      <c r="E17" s="17">
        <v>0.5</v>
      </c>
      <c r="F17" s="17" t="s">
        <v>26</v>
      </c>
      <c r="G17" s="18">
        <v>4000</v>
      </c>
      <c r="H17" s="18">
        <v>4000</v>
      </c>
      <c r="I17" s="45" t="s">
        <v>38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</row>
    <row r="18" s="1" customFormat="1" ht="15" customHeight="1" spans="1:22">
      <c r="A18" s="15"/>
      <c r="B18" s="24" t="s">
        <v>39</v>
      </c>
      <c r="C18" s="17">
        <v>1</v>
      </c>
      <c r="D18" s="17" t="s">
        <v>25</v>
      </c>
      <c r="E18" s="17">
        <v>0.5</v>
      </c>
      <c r="F18" s="17" t="s">
        <v>26</v>
      </c>
      <c r="G18" s="18">
        <v>4000</v>
      </c>
      <c r="H18" s="18">
        <v>4000</v>
      </c>
      <c r="I18" s="45" t="s">
        <v>38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</row>
    <row r="19" s="1" customFormat="1" ht="15.95" customHeight="1" spans="1:22">
      <c r="A19" s="15"/>
      <c r="B19" s="24" t="s">
        <v>40</v>
      </c>
      <c r="C19" s="17">
        <v>1</v>
      </c>
      <c r="D19" s="17" t="s">
        <v>25</v>
      </c>
      <c r="E19" s="17">
        <v>1</v>
      </c>
      <c r="F19" s="17" t="s">
        <v>26</v>
      </c>
      <c r="G19" s="18">
        <v>6000</v>
      </c>
      <c r="H19" s="18">
        <v>6000</v>
      </c>
      <c r="I19" s="45" t="s">
        <v>41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</row>
    <row r="20" ht="15.95" customHeight="1" spans="1:22">
      <c r="A20" s="19" t="s">
        <v>42</v>
      </c>
      <c r="B20" s="20"/>
      <c r="C20" s="21"/>
      <c r="D20" s="21"/>
      <c r="E20" s="21"/>
      <c r="F20" s="21"/>
      <c r="G20" s="22"/>
      <c r="H20" s="23">
        <f>SUM(H14:H18)</f>
        <v>85000</v>
      </c>
      <c r="I20" s="46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</row>
    <row r="21" s="1" customFormat="1" ht="15.95" customHeight="1" spans="1:22">
      <c r="A21" s="15"/>
      <c r="B21" s="24" t="s">
        <v>50</v>
      </c>
      <c r="C21" s="26">
        <v>300</v>
      </c>
      <c r="D21" s="17" t="s">
        <v>45</v>
      </c>
      <c r="E21" s="17">
        <v>1</v>
      </c>
      <c r="F21" s="17" t="s">
        <v>25</v>
      </c>
      <c r="G21" s="27">
        <v>150</v>
      </c>
      <c r="H21" s="27">
        <f>C21*E21*G21</f>
        <v>45000</v>
      </c>
      <c r="I21" s="49" t="s">
        <v>46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</row>
    <row r="22" s="1" customFormat="1" ht="15.95" customHeight="1" spans="1:22">
      <c r="A22" s="15"/>
      <c r="B22" s="24" t="s">
        <v>51</v>
      </c>
      <c r="C22" s="26">
        <v>30</v>
      </c>
      <c r="D22" s="17" t="s">
        <v>48</v>
      </c>
      <c r="E22" s="17">
        <v>1</v>
      </c>
      <c r="F22" s="17" t="s">
        <v>25</v>
      </c>
      <c r="G22" s="27">
        <v>1500</v>
      </c>
      <c r="H22" s="27">
        <f>C22*E22*G22</f>
        <v>45000</v>
      </c>
      <c r="I22" s="50" t="s">
        <v>52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</row>
    <row r="23" s="1" customFormat="1" ht="15.95" customHeight="1" spans="1:22">
      <c r="A23" s="15"/>
      <c r="B23" s="24" t="s">
        <v>53</v>
      </c>
      <c r="C23" s="26">
        <v>44</v>
      </c>
      <c r="D23" s="17" t="s">
        <v>45</v>
      </c>
      <c r="E23" s="17">
        <v>1</v>
      </c>
      <c r="F23" s="17" t="s">
        <v>25</v>
      </c>
      <c r="G23" s="27">
        <v>150</v>
      </c>
      <c r="H23" s="27">
        <f>C23*E23*G23</f>
        <v>6600</v>
      </c>
      <c r="I23" s="49" t="s">
        <v>46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</row>
    <row r="24" s="1" customFormat="1" ht="15" customHeight="1" spans="1:22">
      <c r="A24" s="15"/>
      <c r="B24" s="24" t="s">
        <v>150</v>
      </c>
      <c r="C24" s="26">
        <v>1</v>
      </c>
      <c r="D24" s="17" t="s">
        <v>25</v>
      </c>
      <c r="E24" s="17">
        <v>1</v>
      </c>
      <c r="F24" s="17" t="s">
        <v>25</v>
      </c>
      <c r="G24" s="27">
        <v>17000</v>
      </c>
      <c r="H24" s="27">
        <f>G24*E24*C24</f>
        <v>17000</v>
      </c>
      <c r="I24" s="50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</row>
    <row r="25" ht="15.95" customHeight="1" spans="1:22">
      <c r="A25" s="19" t="s">
        <v>56</v>
      </c>
      <c r="B25" s="20"/>
      <c r="C25" s="21"/>
      <c r="D25" s="21"/>
      <c r="E25" s="21"/>
      <c r="F25" s="21"/>
      <c r="G25" s="22"/>
      <c r="H25" s="23">
        <f>SUM(H21:H23)</f>
        <v>96600</v>
      </c>
      <c r="I25" s="46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</row>
    <row r="26" s="1" customFormat="1" ht="16.5" spans="1:22">
      <c r="A26" s="28" t="s">
        <v>114</v>
      </c>
      <c r="B26" s="29" t="s">
        <v>115</v>
      </c>
      <c r="C26" s="17">
        <v>6</v>
      </c>
      <c r="D26" s="17" t="s">
        <v>116</v>
      </c>
      <c r="E26" s="17">
        <v>2</v>
      </c>
      <c r="F26" s="17" t="s">
        <v>25</v>
      </c>
      <c r="G26" s="30">
        <v>1000</v>
      </c>
      <c r="H26" s="27">
        <f>E26*G26*C26</f>
        <v>12000</v>
      </c>
      <c r="I26" s="51" t="s">
        <v>151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</row>
    <row r="27" s="1" customFormat="1" ht="16.5" spans="1:22">
      <c r="A27" s="19" t="s">
        <v>118</v>
      </c>
      <c r="B27" s="20"/>
      <c r="C27" s="21"/>
      <c r="D27" s="21"/>
      <c r="E27" s="21"/>
      <c r="F27" s="21"/>
      <c r="G27" s="22"/>
      <c r="H27" s="23">
        <f>SUM(H26)</f>
        <v>12000</v>
      </c>
      <c r="I27" s="46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</row>
    <row r="28" s="1" customFormat="1" ht="16.5" spans="1:22">
      <c r="A28" s="28" t="s">
        <v>119</v>
      </c>
      <c r="B28" s="29" t="s">
        <v>122</v>
      </c>
      <c r="C28" s="17">
        <v>1</v>
      </c>
      <c r="D28" s="17" t="s">
        <v>45</v>
      </c>
      <c r="E28" s="17">
        <v>1</v>
      </c>
      <c r="F28" s="17" t="s">
        <v>26</v>
      </c>
      <c r="G28" s="30">
        <v>2000</v>
      </c>
      <c r="H28" s="27">
        <f>E28*G28*C28</f>
        <v>2000</v>
      </c>
      <c r="I28" s="51" t="s">
        <v>123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</row>
    <row r="29" s="1" customFormat="1" ht="16.5" spans="1:22">
      <c r="A29" s="28"/>
      <c r="B29" s="29" t="s">
        <v>124</v>
      </c>
      <c r="C29" s="17">
        <v>1</v>
      </c>
      <c r="D29" s="17" t="s">
        <v>45</v>
      </c>
      <c r="E29" s="17">
        <v>1</v>
      </c>
      <c r="F29" s="17" t="s">
        <v>26</v>
      </c>
      <c r="G29" s="30">
        <v>2000</v>
      </c>
      <c r="H29" s="27">
        <f>E29*G29*C29</f>
        <v>2000</v>
      </c>
      <c r="I29" s="51" t="s">
        <v>125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</row>
    <row r="30" s="1" customFormat="1" ht="16.5" spans="1:22">
      <c r="A30" s="19" t="s">
        <v>129</v>
      </c>
      <c r="B30" s="20"/>
      <c r="C30" s="21"/>
      <c r="D30" s="21"/>
      <c r="E30" s="21"/>
      <c r="F30" s="21"/>
      <c r="G30" s="22"/>
      <c r="H30" s="23">
        <f>SUM(H28:H29)</f>
        <v>4000</v>
      </c>
      <c r="I30" s="46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</row>
    <row r="31" ht="16.5" spans="1:22">
      <c r="A31" s="31" t="s">
        <v>142</v>
      </c>
      <c r="B31" s="32"/>
      <c r="C31" s="32"/>
      <c r="D31" s="32"/>
      <c r="E31" s="32"/>
      <c r="F31" s="32"/>
      <c r="G31" s="33"/>
      <c r="H31" s="34">
        <f>H20+H25+H30+H27</f>
        <v>197600</v>
      </c>
      <c r="I31" s="52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</row>
    <row r="32" ht="16.5" spans="1:9">
      <c r="A32" s="31" t="s">
        <v>143</v>
      </c>
      <c r="B32" s="32"/>
      <c r="C32" s="32"/>
      <c r="D32" s="32"/>
      <c r="E32" s="32"/>
      <c r="F32" s="32"/>
      <c r="G32" s="33"/>
      <c r="H32" s="34">
        <f>H31*0.1</f>
        <v>19760</v>
      </c>
      <c r="I32" s="52"/>
    </row>
    <row r="33" ht="16.5" spans="1:9">
      <c r="A33" s="35" t="s">
        <v>144</v>
      </c>
      <c r="B33" s="36"/>
      <c r="C33" s="36"/>
      <c r="D33" s="36"/>
      <c r="E33" s="36"/>
      <c r="F33" s="36"/>
      <c r="G33" s="36"/>
      <c r="H33" s="37">
        <f>H31+H32</f>
        <v>217360</v>
      </c>
      <c r="I33" s="53"/>
    </row>
    <row r="34" ht="16.5" spans="1:9">
      <c r="A34" s="31" t="s">
        <v>152</v>
      </c>
      <c r="B34" s="32"/>
      <c r="C34" s="32"/>
      <c r="D34" s="32"/>
      <c r="E34" s="32"/>
      <c r="F34" s="32"/>
      <c r="G34" s="33"/>
      <c r="H34" s="34">
        <f>H33*0.06</f>
        <v>13041.6</v>
      </c>
      <c r="I34" s="52"/>
    </row>
    <row r="35" ht="16.5" spans="1:9">
      <c r="A35" s="35" t="s">
        <v>153</v>
      </c>
      <c r="B35" s="36"/>
      <c r="C35" s="36"/>
      <c r="D35" s="36"/>
      <c r="E35" s="36"/>
      <c r="F35" s="36"/>
      <c r="G35" s="36"/>
      <c r="H35" s="37">
        <f>H33+H34</f>
        <v>230401.6</v>
      </c>
      <c r="I35" s="53"/>
    </row>
  </sheetData>
  <mergeCells count="18">
    <mergeCell ref="C8:H8"/>
    <mergeCell ref="C9:F9"/>
    <mergeCell ref="G9:H9"/>
    <mergeCell ref="A13:B13"/>
    <mergeCell ref="A20:B20"/>
    <mergeCell ref="A25:B25"/>
    <mergeCell ref="A27:B27"/>
    <mergeCell ref="A30:B30"/>
    <mergeCell ref="A31:G31"/>
    <mergeCell ref="A32:G32"/>
    <mergeCell ref="A33:G33"/>
    <mergeCell ref="A34:G34"/>
    <mergeCell ref="A35:G35"/>
    <mergeCell ref="A11:A12"/>
    <mergeCell ref="A14:A19"/>
    <mergeCell ref="A21:A24"/>
    <mergeCell ref="A28:A29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活动报价总表</vt:lpstr>
      <vt:lpstr>康辉</vt:lpstr>
      <vt:lpstr>乾锦付款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忏摩</cp:lastModifiedBy>
  <dcterms:created xsi:type="dcterms:W3CDTF">2012-11-28T09:47:00Z</dcterms:created>
  <cp:lastPrinted>2015-07-08T03:40:00Z</cp:lastPrinted>
  <dcterms:modified xsi:type="dcterms:W3CDTF">2017-11-22T15:23:47Z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