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康辉工作\2022年\0330  北京银行\"/>
    </mc:Choice>
  </mc:AlternateContent>
  <xr:revisionPtr revIDLastSave="0" documentId="13_ncr:1_{693C9758-13A5-4373-B81C-A7FD790FD939}" xr6:coauthVersionLast="47" xr6:coauthVersionMax="47" xr10:uidLastSave="{00000000-0000-0000-0000-000000000000}"/>
  <bookViews>
    <workbookView xWindow="-108" yWindow="-108" windowWidth="23256" windowHeight="12576" tabRatio="704" xr2:uid="{00000000-000D-0000-FFFF-FFFF00000000}"/>
  </bookViews>
  <sheets>
    <sheet name="工大建国饭店-通屏使用" sheetId="3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3" l="1"/>
  <c r="H68" i="3" s="1"/>
  <c r="H14" i="3"/>
  <c r="H8" i="3"/>
  <c r="H5" i="3"/>
  <c r="H80" i="3"/>
  <c r="H79" i="3"/>
  <c r="H81" i="3" s="1"/>
  <c r="H82" i="3" s="1"/>
  <c r="H72" i="3"/>
  <c r="H60" i="3"/>
  <c r="H61" i="3"/>
  <c r="H62" i="3"/>
  <c r="H63" i="3"/>
  <c r="H64" i="3"/>
  <c r="H65" i="3"/>
  <c r="H66" i="3"/>
  <c r="H67" i="3"/>
  <c r="H73" i="3"/>
  <c r="H74" i="3"/>
  <c r="H75" i="3"/>
  <c r="H76" i="3"/>
  <c r="H77" i="3"/>
  <c r="H15" i="3"/>
  <c r="H16" i="3"/>
  <c r="H17" i="3"/>
  <c r="H18" i="3"/>
  <c r="H19" i="3"/>
  <c r="H20" i="3"/>
  <c r="H21" i="3"/>
  <c r="H22" i="3"/>
  <c r="H23" i="3"/>
  <c r="H24" i="3"/>
  <c r="H25" i="3"/>
  <c r="H28" i="3"/>
  <c r="H29" i="3"/>
  <c r="H30" i="3"/>
  <c r="H31" i="3"/>
  <c r="H32" i="3"/>
  <c r="H33" i="3"/>
  <c r="H35" i="3"/>
  <c r="H36" i="3"/>
  <c r="H37" i="3"/>
  <c r="H38" i="3"/>
  <c r="H39" i="3"/>
  <c r="H41" i="3"/>
  <c r="H42" i="3"/>
  <c r="H43" i="3"/>
  <c r="H44" i="3"/>
  <c r="H45" i="3"/>
  <c r="H46" i="3"/>
  <c r="H47" i="3"/>
  <c r="H48" i="3"/>
  <c r="H49" i="3"/>
  <c r="H51" i="3"/>
  <c r="H52" i="3"/>
  <c r="H53" i="3"/>
  <c r="H54" i="3"/>
  <c r="H55" i="3"/>
  <c r="H56" i="3"/>
  <c r="H57" i="3"/>
  <c r="H58" i="3"/>
  <c r="H6" i="3"/>
  <c r="H9" i="3"/>
  <c r="H10" i="3"/>
  <c r="H83" i="3" l="1"/>
  <c r="H84" i="3" s="1"/>
  <c r="H85" i="3" s="1"/>
  <c r="H86" i="3" s="1"/>
</calcChain>
</file>

<file path=xl/sharedStrings.xml><?xml version="1.0" encoding="utf-8"?>
<sst xmlns="http://schemas.openxmlformats.org/spreadsheetml/2006/main" count="184" uniqueCount="121">
  <si>
    <t>序号</t>
  </si>
  <si>
    <t>个</t>
    <phoneticPr fontId="5" type="noConversion"/>
  </si>
  <si>
    <t>人</t>
    <phoneticPr fontId="5" type="noConversion"/>
  </si>
  <si>
    <t>数量</t>
    <phoneticPr fontId="5" type="noConversion"/>
  </si>
  <si>
    <t>单位</t>
    <phoneticPr fontId="5" type="noConversion"/>
  </si>
  <si>
    <t>周期</t>
    <phoneticPr fontId="5" type="noConversion"/>
  </si>
  <si>
    <t>单价</t>
    <phoneticPr fontId="5" type="noConversion"/>
  </si>
  <si>
    <t>报价</t>
    <phoneticPr fontId="5" type="noConversion"/>
  </si>
  <si>
    <t>天</t>
    <phoneticPr fontId="5" type="noConversion"/>
  </si>
  <si>
    <t>小计：</t>
    <phoneticPr fontId="5" type="noConversion"/>
  </si>
  <si>
    <t>A-总计：</t>
    <phoneticPr fontId="5" type="noConversion"/>
  </si>
  <si>
    <t>项目名称</t>
    <phoneticPr fontId="5" type="noConversion"/>
  </si>
  <si>
    <t>项目描述</t>
    <phoneticPr fontId="5" type="noConversion"/>
  </si>
  <si>
    <t>以上合计：</t>
    <phoneticPr fontId="5" type="noConversion"/>
  </si>
  <si>
    <t>A-场地、酒店、餐饮</t>
    <phoneticPr fontId="5" type="noConversion"/>
  </si>
  <si>
    <t>张</t>
    <phoneticPr fontId="5" type="noConversion"/>
  </si>
  <si>
    <t>小计：</t>
    <phoneticPr fontId="5" type="noConversion"/>
  </si>
  <si>
    <t>A2-餐饮</t>
    <phoneticPr fontId="5" type="noConversion"/>
  </si>
  <si>
    <t>B-物料采购、制作、租赁、其它</t>
    <phoneticPr fontId="5" type="noConversion"/>
  </si>
  <si>
    <t>B-总计：</t>
    <phoneticPr fontId="5" type="noConversion"/>
  </si>
  <si>
    <t>C-总计：</t>
    <phoneticPr fontId="5" type="noConversion"/>
  </si>
  <si>
    <t>A1-酒店住宿及会务</t>
  </si>
  <si>
    <t>套</t>
    <phoneticPr fontId="15" type="noConversion"/>
  </si>
  <si>
    <t>服务费：</t>
    <phoneticPr fontId="15" type="noConversion"/>
  </si>
  <si>
    <t>不含税合计：</t>
    <phoneticPr fontId="15" type="noConversion"/>
  </si>
  <si>
    <t>会议室</t>
    <phoneticPr fontId="5" type="noConversion"/>
  </si>
  <si>
    <t>茶歇</t>
    <phoneticPr fontId="5" type="noConversion"/>
  </si>
  <si>
    <t>免洗手液，口罩，湿纸巾，体温计</t>
    <phoneticPr fontId="15" type="noConversion"/>
  </si>
  <si>
    <t>会务人员</t>
    <phoneticPr fontId="5" type="noConversion"/>
  </si>
  <si>
    <t>人</t>
    <phoneticPr fontId="5" type="noConversion"/>
  </si>
  <si>
    <t>含税合计（专票可抵扣）：</t>
    <phoneticPr fontId="15" type="noConversion"/>
  </si>
  <si>
    <t>KV设计</t>
    <phoneticPr fontId="5" type="noConversion"/>
  </si>
  <si>
    <t>北京银行会议</t>
    <phoneticPr fontId="15" type="noConversion"/>
  </si>
  <si>
    <t>次</t>
    <phoneticPr fontId="5" type="noConversion"/>
  </si>
  <si>
    <t>11月5日下午会议半天，450平米，18m*25m*4m</t>
    <phoneticPr fontId="5" type="noConversion"/>
  </si>
  <si>
    <t>平米</t>
    <phoneticPr fontId="5" type="noConversion"/>
  </si>
  <si>
    <t>LED 处理器</t>
    <phoneticPr fontId="5" type="noConversion"/>
  </si>
  <si>
    <t>光纤</t>
    <phoneticPr fontId="5" type="noConversion"/>
  </si>
  <si>
    <t>台</t>
    <phoneticPr fontId="5" type="noConversion"/>
  </si>
  <si>
    <t>套</t>
    <phoneticPr fontId="5" type="noConversion"/>
  </si>
  <si>
    <t>LED底座</t>
    <phoneticPr fontId="5" type="noConversion"/>
  </si>
  <si>
    <t>北京银行直采</t>
    <phoneticPr fontId="5" type="noConversion"/>
  </si>
  <si>
    <t>签到防疫物资</t>
    <phoneticPr fontId="15" type="noConversion"/>
  </si>
  <si>
    <t>邀请函</t>
    <phoneticPr fontId="5" type="noConversion"/>
  </si>
  <si>
    <t>H5电子邀请函</t>
    <phoneticPr fontId="5" type="noConversion"/>
  </si>
  <si>
    <t>工作证</t>
    <phoneticPr fontId="5" type="noConversion"/>
  </si>
  <si>
    <t>金融机构展板</t>
    <phoneticPr fontId="5" type="noConversion"/>
  </si>
  <si>
    <t>指引水牌</t>
    <phoneticPr fontId="5" type="noConversion"/>
  </si>
  <si>
    <t>签到处台卡</t>
    <phoneticPr fontId="5" type="noConversion"/>
  </si>
  <si>
    <t>人名台卡</t>
    <phoneticPr fontId="5" type="noConversion"/>
  </si>
  <si>
    <t>会议资料袋</t>
    <phoneticPr fontId="5" type="noConversion"/>
  </si>
  <si>
    <t>会议议程</t>
    <phoneticPr fontId="5" type="noConversion"/>
  </si>
  <si>
    <t>签约文件封皮</t>
    <phoneticPr fontId="5" type="noConversion"/>
  </si>
  <si>
    <t>讲台包边</t>
    <phoneticPr fontId="5" type="noConversion"/>
  </si>
  <si>
    <t>签到处背板</t>
    <phoneticPr fontId="5" type="noConversion"/>
  </si>
  <si>
    <t>贵宾休息室背板</t>
    <phoneticPr fontId="5" type="noConversion"/>
  </si>
  <si>
    <t>停车证</t>
    <phoneticPr fontId="5" type="noConversion"/>
  </si>
  <si>
    <t>对讲机</t>
    <phoneticPr fontId="5" type="noConversion"/>
  </si>
  <si>
    <t>摄影</t>
    <phoneticPr fontId="5" type="noConversion"/>
  </si>
  <si>
    <t>摄像</t>
    <phoneticPr fontId="5" type="noConversion"/>
  </si>
  <si>
    <t>主持人手卡</t>
    <phoneticPr fontId="5" type="noConversion"/>
  </si>
  <si>
    <t>礼仪</t>
    <phoneticPr fontId="5" type="noConversion"/>
  </si>
  <si>
    <t>速记</t>
    <phoneticPr fontId="5" type="noConversion"/>
  </si>
  <si>
    <t>揭牌仪式物料</t>
    <phoneticPr fontId="5" type="noConversion"/>
  </si>
  <si>
    <t>B1-制作物料</t>
    <phoneticPr fontId="5" type="noConversion"/>
  </si>
  <si>
    <t>踏步</t>
    <phoneticPr fontId="5" type="noConversion"/>
  </si>
  <si>
    <t>B2-搭建</t>
    <phoneticPr fontId="5" type="noConversion"/>
  </si>
  <si>
    <t>B3-租赁/采买/其他</t>
    <phoneticPr fontId="5" type="noConversion"/>
  </si>
  <si>
    <t>沙发/茶几</t>
    <phoneticPr fontId="5" type="noConversion"/>
  </si>
  <si>
    <t>沙发/圆桌</t>
    <phoneticPr fontId="5" type="noConversion"/>
  </si>
  <si>
    <t>前2排座位</t>
    <phoneticPr fontId="5" type="noConversion"/>
  </si>
  <si>
    <t>论坛环节</t>
    <phoneticPr fontId="5" type="noConversion"/>
  </si>
  <si>
    <t>麦标套</t>
    <phoneticPr fontId="5" type="noConversion"/>
  </si>
  <si>
    <t>A3铜版纸 三折 300g铜版纸</t>
    <phoneticPr fontId="5" type="noConversion"/>
  </si>
  <si>
    <t>A4铜版纸 三折 300g铜版纸</t>
    <phoneticPr fontId="5" type="noConversion"/>
  </si>
  <si>
    <t>胸卡套+胸卡内页+胸卡绳子 8.5cm*12.5cm</t>
    <phoneticPr fontId="5" type="noConversion"/>
  </si>
  <si>
    <t>亚克力</t>
    <phoneticPr fontId="5" type="noConversion"/>
  </si>
  <si>
    <t>立屏展架双面 80cm*200cm</t>
    <phoneticPr fontId="5" type="noConversion"/>
  </si>
  <si>
    <t>无纺布 30cm*40cm*8cm</t>
    <phoneticPr fontId="5" type="noConversion"/>
  </si>
  <si>
    <t>A3大小 精装</t>
    <phoneticPr fontId="5" type="noConversion"/>
  </si>
  <si>
    <t>塑封3块，单面</t>
    <phoneticPr fontId="5" type="noConversion"/>
  </si>
  <si>
    <t>A4彩色打印</t>
    <phoneticPr fontId="5" type="noConversion"/>
  </si>
  <si>
    <t>需要提前10天制作</t>
    <phoneticPr fontId="5" type="noConversion"/>
  </si>
  <si>
    <t>揭牌环节铜牌 50cm*70cm 钛金</t>
    <phoneticPr fontId="5" type="noConversion"/>
  </si>
  <si>
    <t>背景板 高3.6m*2.85m 拉网展架</t>
    <phoneticPr fontId="5" type="noConversion"/>
  </si>
  <si>
    <t>签到背板  高3.3m*宽3.5m  桁架黑白布</t>
    <phoneticPr fontId="5" type="noConversion"/>
  </si>
  <si>
    <t>高2.25m*宽3m/个 拉网展架KT板画面</t>
    <phoneticPr fontId="5" type="noConversion"/>
  </si>
  <si>
    <t>组</t>
    <phoneticPr fontId="5" type="noConversion"/>
  </si>
  <si>
    <t>长14m*宽6m</t>
    <phoneticPr fontId="5" type="noConversion"/>
  </si>
  <si>
    <t>舞台（含地毯包边）</t>
    <phoneticPr fontId="5" type="noConversion"/>
  </si>
  <si>
    <t>台阶</t>
    <phoneticPr fontId="5" type="noConversion"/>
  </si>
  <si>
    <t>B4-音频设备</t>
    <phoneticPr fontId="5" type="noConversion"/>
  </si>
  <si>
    <t xml:space="preserve">阵列全频音响 </t>
    <phoneticPr fontId="5" type="noConversion"/>
  </si>
  <si>
    <t>线阵列低频音响</t>
    <phoneticPr fontId="5" type="noConversion"/>
  </si>
  <si>
    <t>全频音箱</t>
    <phoneticPr fontId="5" type="noConversion"/>
  </si>
  <si>
    <t>数字调音台</t>
    <phoneticPr fontId="5" type="noConversion"/>
  </si>
  <si>
    <t>无线手持话筒</t>
    <phoneticPr fontId="5" type="noConversion"/>
  </si>
  <si>
    <t>专业演出功率放大器</t>
    <phoneticPr fontId="5" type="noConversion"/>
  </si>
  <si>
    <t>鹅颈话筒</t>
    <phoneticPr fontId="5" type="noConversion"/>
  </si>
  <si>
    <t>支</t>
    <phoneticPr fontId="5" type="noConversion"/>
  </si>
  <si>
    <t>B5-灯光设备</t>
    <phoneticPr fontId="5" type="noConversion"/>
  </si>
  <si>
    <t>电脑光束灯</t>
    <phoneticPr fontId="5" type="noConversion"/>
  </si>
  <si>
    <t>面光灯</t>
    <phoneticPr fontId="5" type="noConversion"/>
  </si>
  <si>
    <t>PAR灯</t>
    <phoneticPr fontId="5" type="noConversion"/>
  </si>
  <si>
    <t>调光台</t>
    <phoneticPr fontId="5" type="noConversion"/>
  </si>
  <si>
    <t>信号放大器</t>
    <phoneticPr fontId="5" type="noConversion"/>
  </si>
  <si>
    <t>硅车</t>
    <phoneticPr fontId="5" type="noConversion"/>
  </si>
  <si>
    <t>T型灯光架</t>
    <phoneticPr fontId="5" type="noConversion"/>
  </si>
  <si>
    <t>B6-视频设备</t>
    <phoneticPr fontId="5" type="noConversion"/>
  </si>
  <si>
    <t>LED屏幕 P2</t>
    <phoneticPr fontId="5" type="noConversion"/>
  </si>
  <si>
    <t>14m*3.5m</t>
    <phoneticPr fontId="5" type="noConversion"/>
  </si>
  <si>
    <t>无缝视频切换控台</t>
    <phoneticPr fontId="5" type="noConversion"/>
  </si>
  <si>
    <t>视频拼接程序编辑</t>
    <phoneticPr fontId="5" type="noConversion"/>
  </si>
  <si>
    <t>分配器</t>
    <phoneticPr fontId="5" type="noConversion"/>
  </si>
  <si>
    <t>铜版纸</t>
    <phoneticPr fontId="5" type="noConversion"/>
  </si>
  <si>
    <t>KT板 三面</t>
    <phoneticPr fontId="5" type="noConversion"/>
  </si>
  <si>
    <t>C-人工、运输、其他</t>
    <phoneticPr fontId="5" type="noConversion"/>
  </si>
  <si>
    <t>C1-人员</t>
    <phoneticPr fontId="5" type="noConversion"/>
  </si>
  <si>
    <t>4小时内</t>
    <phoneticPr fontId="5" type="noConversion"/>
  </si>
  <si>
    <t>C1-运输、其他</t>
    <phoneticPr fontId="5" type="noConversion"/>
  </si>
  <si>
    <t>设备运输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</si>
</sst>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¥&quot;#,##0.00;&quot;¥&quot;\-#,##0.00"/>
    <numFmt numFmtId="43" formatCode="_ * #,##0.00_ ;_ * \-#,##0.00_ ;_ * &quot;-&quot;??_ ;_ @_ "/>
    <numFmt numFmtId="176" formatCode="_-* #,##0.00_-;\-* #,##0.00_-;_-* &quot;-&quot;??_-;_-@_-"/>
    <numFmt numFmtId="177" formatCode="[$-409]mmm/yy;@"/>
    <numFmt numFmtId="178" formatCode="0_);[Red]\(0\)"/>
    <numFmt numFmtId="179" formatCode="0.00_);[Red]\(0.00\)"/>
    <numFmt numFmtId="180" formatCode="#,##0_ "/>
    <numFmt numFmtId="181" formatCode="#,##0.00&quot; &quot;;\(#,##0.00\)"/>
    <numFmt numFmtId="182" formatCode="0.00_ "/>
    <numFmt numFmtId="183" formatCode="0&quot; &quot;;\(0\)"/>
    <numFmt numFmtId="184" formatCode="&quot; &quot;* #,##0.00&quot; &quot;;&quot; &quot;* &quot;-&quot;#,##0.00&quot; &quot;;&quot; &quot;* &quot;-&quot;??&quot; &quot;"/>
    <numFmt numFmtId="185" formatCode="\¥#,##0.00;&quot;¥-&quot;#,##0.00"/>
    <numFmt numFmtId="186" formatCode="_ * #,##0_ ;_ * \-#,##0_ ;_ * &quot;-&quot;??_ ;_ @_ "/>
  </numFmts>
  <fonts count="18" x14ac:knownFonts="1"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20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0"/>
      <color rgb="FF000000"/>
      <name val="微软雅黑"/>
      <family val="2"/>
      <charset val="134"/>
    </font>
    <font>
      <sz val="10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0">
    <xf numFmtId="0" fontId="0" fillId="0" borderId="0"/>
    <xf numFmtId="177" fontId="4" fillId="0" borderId="0"/>
    <xf numFmtId="177" fontId="3" fillId="0" borderId="0"/>
    <xf numFmtId="177" fontId="4" fillId="0" borderId="0"/>
    <xf numFmtId="177" fontId="4" fillId="0" borderId="0"/>
    <xf numFmtId="177" fontId="6" fillId="0" borderId="0">
      <alignment vertical="center"/>
    </xf>
    <xf numFmtId="177" fontId="4" fillId="0" borderId="0" applyBorder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77" fontId="4" fillId="0" borderId="0"/>
    <xf numFmtId="177" fontId="4" fillId="0" borderId="0"/>
    <xf numFmtId="177" fontId="4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77" fontId="4" fillId="0" borderId="0"/>
    <xf numFmtId="177" fontId="4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77" fontId="4" fillId="0" borderId="0">
      <alignment vertical="center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 applyBorder="0"/>
    <xf numFmtId="0" fontId="4" fillId="0" borderId="0">
      <alignment vertical="center"/>
    </xf>
    <xf numFmtId="0" fontId="4" fillId="0" borderId="0"/>
    <xf numFmtId="43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77" fontId="1" fillId="0" borderId="0"/>
    <xf numFmtId="186" fontId="4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10" fillId="0" borderId="0" xfId="0" applyFont="1" applyAlignment="1">
      <alignment vertical="center"/>
    </xf>
    <xf numFmtId="0" fontId="10" fillId="5" borderId="1" xfId="1" applyNumberFormat="1" applyFont="1" applyFill="1" applyBorder="1" applyAlignment="1">
      <alignment horizontal="left" vertical="center"/>
    </xf>
    <xf numFmtId="177" fontId="10" fillId="5" borderId="1" xfId="1" applyFont="1" applyFill="1" applyBorder="1" applyAlignment="1">
      <alignment horizontal="left" vertical="center"/>
    </xf>
    <xf numFmtId="0" fontId="10" fillId="5" borderId="1" xfId="1" applyNumberFormat="1" applyFont="1" applyFill="1" applyBorder="1" applyAlignment="1">
      <alignment horizontal="center" vertical="center" wrapText="1"/>
    </xf>
    <xf numFmtId="177" fontId="10" fillId="5" borderId="1" xfId="1" applyFont="1" applyFill="1" applyBorder="1" applyAlignment="1">
      <alignment horizontal="center" vertical="center" wrapText="1"/>
    </xf>
    <xf numFmtId="177" fontId="10" fillId="5" borderId="1" xfId="1" applyFont="1" applyFill="1" applyBorder="1" applyAlignment="1">
      <alignment horizontal="center" vertical="center"/>
    </xf>
    <xf numFmtId="177" fontId="11" fillId="0" borderId="1" xfId="2" applyFont="1" applyFill="1" applyBorder="1" applyAlignment="1">
      <alignment horizontal="left" vertical="center" wrapText="1"/>
    </xf>
    <xf numFmtId="177" fontId="9" fillId="3" borderId="1" xfId="2" applyFont="1" applyFill="1" applyBorder="1" applyAlignment="1">
      <alignment vertical="center" wrapText="1"/>
    </xf>
    <xf numFmtId="178" fontId="10" fillId="0" borderId="1" xfId="1" applyNumberFormat="1" applyFont="1" applyFill="1" applyBorder="1" applyAlignment="1">
      <alignment horizontal="center" vertical="center"/>
    </xf>
    <xf numFmtId="0" fontId="9" fillId="6" borderId="1" xfId="1" applyNumberFormat="1" applyFont="1" applyFill="1" applyBorder="1" applyAlignment="1">
      <alignment horizontal="left" vertical="center"/>
    </xf>
    <xf numFmtId="177" fontId="9" fillId="6" borderId="1" xfId="1" applyFont="1" applyFill="1" applyBorder="1" applyAlignment="1">
      <alignment horizontal="left" vertical="center"/>
    </xf>
    <xf numFmtId="0" fontId="9" fillId="6" borderId="1" xfId="162" applyNumberFormat="1" applyFont="1" applyFill="1" applyBorder="1" applyAlignment="1">
      <alignment horizontal="center" vertical="center" wrapText="1"/>
    </xf>
    <xf numFmtId="180" fontId="9" fillId="6" borderId="1" xfId="162" applyNumberFormat="1" applyFont="1" applyFill="1" applyBorder="1" applyAlignment="1">
      <alignment horizontal="center" vertical="center" wrapText="1"/>
    </xf>
    <xf numFmtId="178" fontId="9" fillId="6" borderId="1" xfId="162" applyNumberFormat="1" applyFont="1" applyFill="1" applyBorder="1" applyAlignment="1">
      <alignment horizontal="center" vertical="center" wrapText="1"/>
    </xf>
    <xf numFmtId="40" fontId="9" fillId="6" borderId="1" xfId="2" applyNumberFormat="1" applyFont="1" applyFill="1" applyBorder="1" applyAlignment="1">
      <alignment horizontal="right" vertical="center" wrapText="1"/>
    </xf>
    <xf numFmtId="177" fontId="10" fillId="4" borderId="1" xfId="1" applyFont="1" applyFill="1" applyBorder="1" applyAlignment="1">
      <alignment horizontal="left" vertical="center"/>
    </xf>
    <xf numFmtId="0" fontId="10" fillId="4" borderId="1" xfId="1" applyNumberFormat="1" applyFont="1" applyFill="1" applyBorder="1" applyAlignment="1">
      <alignment horizontal="center" vertical="center" wrapText="1"/>
    </xf>
    <xf numFmtId="177" fontId="10" fillId="4" borderId="1" xfId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/>
    </xf>
    <xf numFmtId="179" fontId="10" fillId="0" borderId="1" xfId="4" applyNumberFormat="1" applyFont="1" applyFill="1" applyBorder="1" applyAlignment="1">
      <alignment horizontal="left" vertical="center" wrapText="1"/>
    </xf>
    <xf numFmtId="178" fontId="10" fillId="2" borderId="1" xfId="1" applyNumberFormat="1" applyFont="1" applyFill="1" applyBorder="1" applyAlignment="1">
      <alignment horizontal="center" vertical="center"/>
    </xf>
    <xf numFmtId="176" fontId="10" fillId="0" borderId="1" xfId="1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right" vertical="center"/>
    </xf>
    <xf numFmtId="177" fontId="10" fillId="3" borderId="1" xfId="2" applyFont="1" applyFill="1" applyBorder="1" applyAlignment="1">
      <alignment vertical="center" wrapText="1"/>
    </xf>
    <xf numFmtId="180" fontId="10" fillId="3" borderId="1" xfId="162" applyNumberFormat="1" applyFont="1" applyFill="1" applyBorder="1" applyAlignment="1">
      <alignment horizontal="center" vertical="center" wrapText="1"/>
    </xf>
    <xf numFmtId="178" fontId="10" fillId="3" borderId="1" xfId="162" applyNumberFormat="1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7" fontId="9" fillId="3" borderId="1" xfId="1" applyNumberFormat="1" applyFont="1" applyFill="1" applyBorder="1" applyAlignment="1">
      <alignment horizontal="right" vertical="center" wrapText="1"/>
    </xf>
    <xf numFmtId="177" fontId="10" fillId="4" borderId="1" xfId="1" applyFont="1" applyFill="1" applyBorder="1" applyAlignment="1">
      <alignment horizontal="center" vertical="center"/>
    </xf>
    <xf numFmtId="177" fontId="10" fillId="4" borderId="1" xfId="1" applyFont="1" applyFill="1" applyBorder="1" applyAlignment="1">
      <alignment horizontal="center" vertical="center"/>
    </xf>
    <xf numFmtId="0" fontId="0" fillId="0" borderId="0" xfId="0" applyFont="1"/>
    <xf numFmtId="0" fontId="12" fillId="0" borderId="0" xfId="0" applyFont="1" applyAlignment="1">
      <alignment horizontal="center" vertical="center"/>
    </xf>
    <xf numFmtId="0" fontId="13" fillId="0" borderId="1" xfId="1" applyNumberFormat="1" applyFont="1" applyBorder="1" applyAlignment="1">
      <alignment horizontal="center" vertical="center"/>
    </xf>
    <xf numFmtId="185" fontId="16" fillId="9" borderId="12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13" fillId="0" borderId="0" xfId="0" applyFont="1"/>
    <xf numFmtId="0" fontId="13" fillId="2" borderId="11" xfId="0" applyFont="1" applyFill="1" applyBorder="1" applyAlignment="1">
      <alignment horizontal="center" vertical="center"/>
    </xf>
    <xf numFmtId="177" fontId="13" fillId="2" borderId="2" xfId="2" applyFont="1" applyFill="1" applyBorder="1" applyAlignment="1">
      <alignment vertical="center" wrapText="1"/>
    </xf>
    <xf numFmtId="177" fontId="13" fillId="2" borderId="1" xfId="2" applyFont="1" applyFill="1" applyBorder="1" applyAlignment="1">
      <alignment horizontal="left" vertical="center" wrapText="1"/>
    </xf>
    <xf numFmtId="0" fontId="0" fillId="2" borderId="0" xfId="0" applyFont="1" applyFill="1"/>
    <xf numFmtId="177" fontId="10" fillId="0" borderId="1" xfId="2" applyFont="1" applyFill="1" applyBorder="1" applyAlignment="1">
      <alignment vertical="center" wrapText="1"/>
    </xf>
    <xf numFmtId="176" fontId="13" fillId="2" borderId="7" xfId="9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left" vertical="center" wrapText="1"/>
    </xf>
    <xf numFmtId="177" fontId="10" fillId="0" borderId="7" xfId="0" applyNumberFormat="1" applyFont="1" applyFill="1" applyBorder="1" applyAlignment="1">
      <alignment horizontal="left" vertical="center" wrapText="1"/>
    </xf>
    <xf numFmtId="178" fontId="10" fillId="2" borderId="7" xfId="0" applyNumberFormat="1" applyFont="1" applyFill="1" applyBorder="1" applyAlignment="1">
      <alignment horizontal="center" vertical="center" wrapText="1"/>
    </xf>
    <xf numFmtId="177" fontId="10" fillId="0" borderId="7" xfId="9" applyNumberFormat="1" applyFont="1" applyFill="1" applyBorder="1" applyAlignment="1">
      <alignment horizontal="center" vertical="center" wrapText="1"/>
    </xf>
    <xf numFmtId="178" fontId="10" fillId="0" borderId="7" xfId="9" applyNumberFormat="1" applyFont="1" applyFill="1" applyBorder="1" applyAlignment="1">
      <alignment horizontal="center" vertical="center" wrapText="1"/>
    </xf>
    <xf numFmtId="177" fontId="13" fillId="2" borderId="7" xfId="2" applyFont="1" applyFill="1" applyBorder="1" applyAlignment="1">
      <alignment horizontal="left" vertical="center" wrapText="1"/>
    </xf>
    <xf numFmtId="178" fontId="13" fillId="2" borderId="7" xfId="1" applyNumberFormat="1" applyFont="1" applyFill="1" applyBorder="1" applyAlignment="1">
      <alignment horizontal="center" vertical="center" wrapText="1"/>
    </xf>
    <xf numFmtId="40" fontId="13" fillId="2" borderId="7" xfId="0" applyNumberFormat="1" applyFont="1" applyFill="1" applyBorder="1" applyAlignment="1">
      <alignment horizontal="right" vertical="center"/>
    </xf>
    <xf numFmtId="0" fontId="10" fillId="5" borderId="13" xfId="1" applyNumberFormat="1" applyFont="1" applyFill="1" applyBorder="1" applyAlignment="1">
      <alignment horizontal="center" vertical="center" wrapText="1"/>
    </xf>
    <xf numFmtId="177" fontId="10" fillId="5" borderId="13" xfId="1" applyFont="1" applyFill="1" applyBorder="1" applyAlignment="1">
      <alignment horizontal="center" vertical="center" wrapText="1"/>
    </xf>
    <xf numFmtId="177" fontId="10" fillId="5" borderId="13" xfId="1" applyFont="1" applyFill="1" applyBorder="1" applyAlignment="1">
      <alignment horizontal="center" vertical="center"/>
    </xf>
    <xf numFmtId="178" fontId="13" fillId="2" borderId="13" xfId="1" applyNumberFormat="1" applyFont="1" applyFill="1" applyBorder="1" applyAlignment="1">
      <alignment horizontal="center" vertical="center" wrapText="1"/>
    </xf>
    <xf numFmtId="176" fontId="13" fillId="2" borderId="13" xfId="9" applyFont="1" applyFill="1" applyBorder="1" applyAlignment="1">
      <alignment horizontal="center" vertical="center" wrapText="1"/>
    </xf>
    <xf numFmtId="40" fontId="13" fillId="2" borderId="13" xfId="0" applyNumberFormat="1" applyFont="1" applyFill="1" applyBorder="1" applyAlignment="1">
      <alignment horizontal="right" vertical="center"/>
    </xf>
    <xf numFmtId="0" fontId="9" fillId="3" borderId="13" xfId="162" applyNumberFormat="1" applyFont="1" applyFill="1" applyBorder="1" applyAlignment="1">
      <alignment horizontal="center" vertical="center" wrapText="1"/>
    </xf>
    <xf numFmtId="180" fontId="9" fillId="3" borderId="13" xfId="162" applyNumberFormat="1" applyFont="1" applyFill="1" applyBorder="1" applyAlignment="1">
      <alignment horizontal="center" vertical="center" wrapText="1"/>
    </xf>
    <xf numFmtId="178" fontId="9" fillId="3" borderId="13" xfId="162" applyNumberFormat="1" applyFont="1" applyFill="1" applyBorder="1" applyAlignment="1">
      <alignment horizontal="center" vertical="center" wrapText="1"/>
    </xf>
    <xf numFmtId="40" fontId="9" fillId="3" borderId="13" xfId="2" applyNumberFormat="1" applyFont="1" applyFill="1" applyBorder="1" applyAlignment="1">
      <alignment horizontal="right" vertical="center" wrapText="1"/>
    </xf>
    <xf numFmtId="178" fontId="13" fillId="0" borderId="13" xfId="1" applyNumberFormat="1" applyFont="1" applyFill="1" applyBorder="1" applyAlignment="1">
      <alignment horizontal="center" vertical="center" wrapText="1"/>
    </xf>
    <xf numFmtId="178" fontId="13" fillId="0" borderId="13" xfId="1" applyNumberFormat="1" applyFont="1" applyFill="1" applyBorder="1" applyAlignment="1">
      <alignment horizontal="center" vertical="center"/>
    </xf>
    <xf numFmtId="40" fontId="13" fillId="0" borderId="13" xfId="0" applyNumberFormat="1" applyFont="1" applyBorder="1" applyAlignment="1">
      <alignment horizontal="right" vertical="center"/>
    </xf>
    <xf numFmtId="0" fontId="9" fillId="6" borderId="13" xfId="162" applyNumberFormat="1" applyFont="1" applyFill="1" applyBorder="1" applyAlignment="1">
      <alignment horizontal="center" vertical="center" wrapText="1"/>
    </xf>
    <xf numFmtId="180" fontId="9" fillId="6" borderId="13" xfId="162" applyNumberFormat="1" applyFont="1" applyFill="1" applyBorder="1" applyAlignment="1">
      <alignment horizontal="center" vertical="center" wrapText="1"/>
    </xf>
    <xf numFmtId="178" fontId="9" fillId="6" borderId="13" xfId="162" applyNumberFormat="1" applyFont="1" applyFill="1" applyBorder="1" applyAlignment="1">
      <alignment horizontal="center" vertical="center" wrapText="1"/>
    </xf>
    <xf numFmtId="40" fontId="9" fillId="6" borderId="13" xfId="2" applyNumberFormat="1" applyFont="1" applyFill="1" applyBorder="1" applyAlignment="1">
      <alignment horizontal="right" vertical="center" wrapText="1"/>
    </xf>
    <xf numFmtId="0" fontId="10" fillId="4" borderId="13" xfId="1" applyNumberFormat="1" applyFont="1" applyFill="1" applyBorder="1" applyAlignment="1">
      <alignment horizontal="center" vertical="center" wrapText="1"/>
    </xf>
    <xf numFmtId="177" fontId="10" fillId="4" borderId="13" xfId="1" applyFont="1" applyFill="1" applyBorder="1" applyAlignment="1">
      <alignment horizontal="center" vertical="center" wrapText="1"/>
    </xf>
    <xf numFmtId="177" fontId="10" fillId="4" borderId="13" xfId="1" applyFont="1" applyFill="1" applyBorder="1" applyAlignment="1">
      <alignment horizontal="center" vertical="center"/>
    </xf>
    <xf numFmtId="178" fontId="10" fillId="0" borderId="13" xfId="1" applyNumberFormat="1" applyFont="1" applyFill="1" applyBorder="1" applyAlignment="1">
      <alignment horizontal="center" vertical="center" wrapText="1"/>
    </xf>
    <xf numFmtId="49" fontId="12" fillId="7" borderId="13" xfId="0" applyNumberFormat="1" applyFont="1" applyFill="1" applyBorder="1" applyAlignment="1">
      <alignment horizontal="center" vertical="center"/>
    </xf>
    <xf numFmtId="183" fontId="12" fillId="7" borderId="13" xfId="0" applyNumberFormat="1" applyFont="1" applyFill="1" applyBorder="1" applyAlignment="1">
      <alignment horizontal="center" vertical="center"/>
    </xf>
    <xf numFmtId="184" fontId="12" fillId="2" borderId="13" xfId="0" applyNumberFormat="1" applyFont="1" applyFill="1" applyBorder="1" applyAlignment="1">
      <alignment horizontal="center" vertical="center" wrapText="1"/>
    </xf>
    <xf numFmtId="178" fontId="10" fillId="0" borderId="13" xfId="1" applyNumberFormat="1" applyFont="1" applyFill="1" applyBorder="1" applyAlignment="1">
      <alignment horizontal="center" vertical="center"/>
    </xf>
    <xf numFmtId="178" fontId="10" fillId="2" borderId="13" xfId="0" applyNumberFormat="1" applyFont="1" applyFill="1" applyBorder="1" applyAlignment="1">
      <alignment horizontal="center" vertical="center" wrapText="1"/>
    </xf>
    <xf numFmtId="0" fontId="10" fillId="0" borderId="13" xfId="1" applyNumberFormat="1" applyFont="1" applyBorder="1" applyAlignment="1">
      <alignment horizontal="center" vertical="center"/>
    </xf>
    <xf numFmtId="49" fontId="12" fillId="7" borderId="14" xfId="0" applyNumberFormat="1" applyFont="1" applyFill="1" applyBorder="1" applyAlignment="1">
      <alignment horizontal="left" vertical="center" wrapText="1"/>
    </xf>
    <xf numFmtId="0" fontId="17" fillId="0" borderId="0" xfId="0" applyFont="1"/>
    <xf numFmtId="0" fontId="10" fillId="0" borderId="2" xfId="1" applyNumberFormat="1" applyFont="1" applyBorder="1" applyAlignment="1">
      <alignment horizontal="center" vertical="center"/>
    </xf>
    <xf numFmtId="178" fontId="10" fillId="0" borderId="15" xfId="1" applyNumberFormat="1" applyFont="1" applyFill="1" applyBorder="1" applyAlignment="1">
      <alignment horizontal="center" vertical="center" wrapText="1"/>
    </xf>
    <xf numFmtId="49" fontId="12" fillId="7" borderId="15" xfId="0" applyNumberFormat="1" applyFont="1" applyFill="1" applyBorder="1" applyAlignment="1">
      <alignment horizontal="center" vertical="center"/>
    </xf>
    <xf numFmtId="183" fontId="12" fillId="7" borderId="15" xfId="0" applyNumberFormat="1" applyFont="1" applyFill="1" applyBorder="1" applyAlignment="1">
      <alignment horizontal="center" vertical="center"/>
    </xf>
    <xf numFmtId="184" fontId="12" fillId="2" borderId="15" xfId="0" applyNumberFormat="1" applyFont="1" applyFill="1" applyBorder="1" applyAlignment="1">
      <alignment horizontal="center" vertical="center" wrapText="1"/>
    </xf>
    <xf numFmtId="181" fontId="12" fillId="7" borderId="15" xfId="0" applyNumberFormat="1" applyFont="1" applyFill="1" applyBorder="1" applyAlignment="1">
      <alignment horizontal="right" vertical="center"/>
    </xf>
    <xf numFmtId="177" fontId="10" fillId="2" borderId="3" xfId="2" applyFont="1" applyFill="1" applyBorder="1" applyAlignment="1">
      <alignment horizontal="left" vertical="center" wrapText="1"/>
    </xf>
    <xf numFmtId="178" fontId="13" fillId="2" borderId="3" xfId="1" applyNumberFormat="1" applyFont="1" applyFill="1" applyBorder="1" applyAlignment="1">
      <alignment horizontal="center" vertical="center" wrapText="1"/>
    </xf>
    <xf numFmtId="176" fontId="13" fillId="2" borderId="3" xfId="9" applyFont="1" applyFill="1" applyBorder="1" applyAlignment="1">
      <alignment horizontal="center" vertical="center" wrapText="1"/>
    </xf>
    <xf numFmtId="40" fontId="13" fillId="2" borderId="3" xfId="0" applyNumberFormat="1" applyFont="1" applyFill="1" applyBorder="1" applyAlignment="1">
      <alignment horizontal="right" vertical="center"/>
    </xf>
    <xf numFmtId="49" fontId="12" fillId="7" borderId="13" xfId="0" applyNumberFormat="1" applyFont="1" applyFill="1" applyBorder="1" applyAlignment="1">
      <alignment horizontal="left" vertical="center" wrapText="1"/>
    </xf>
    <xf numFmtId="0" fontId="10" fillId="5" borderId="2" xfId="1" applyNumberFormat="1" applyFont="1" applyFill="1" applyBorder="1" applyAlignment="1">
      <alignment horizontal="center" vertical="center" wrapText="1"/>
    </xf>
    <xf numFmtId="177" fontId="10" fillId="5" borderId="2" xfId="1" applyFont="1" applyFill="1" applyBorder="1" applyAlignment="1">
      <alignment horizontal="center" vertical="center" wrapText="1"/>
    </xf>
    <xf numFmtId="177" fontId="10" fillId="5" borderId="2" xfId="1" applyFont="1" applyFill="1" applyBorder="1" applyAlignment="1">
      <alignment horizontal="center" vertical="center"/>
    </xf>
    <xf numFmtId="177" fontId="10" fillId="5" borderId="13" xfId="1" applyFont="1" applyFill="1" applyBorder="1" applyAlignment="1">
      <alignment horizontal="left" vertical="center"/>
    </xf>
    <xf numFmtId="177" fontId="10" fillId="0" borderId="13" xfId="1" applyFont="1" applyFill="1" applyBorder="1" applyAlignment="1">
      <alignment horizontal="left" vertical="center"/>
    </xf>
    <xf numFmtId="0" fontId="10" fillId="0" borderId="2" xfId="1" applyNumberFormat="1" applyFont="1" applyFill="1" applyBorder="1" applyAlignment="1">
      <alignment horizontal="center" vertical="center" wrapText="1"/>
    </xf>
    <xf numFmtId="177" fontId="10" fillId="0" borderId="2" xfId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left" vertical="center"/>
    </xf>
    <xf numFmtId="49" fontId="12" fillId="0" borderId="13" xfId="0" applyNumberFormat="1" applyFont="1" applyFill="1" applyBorder="1" applyAlignment="1">
      <alignment horizontal="center" vertical="center"/>
    </xf>
    <xf numFmtId="183" fontId="12" fillId="0" borderId="13" xfId="0" applyNumberFormat="1" applyFont="1" applyFill="1" applyBorder="1" applyAlignment="1">
      <alignment horizontal="center" vertical="center"/>
    </xf>
    <xf numFmtId="184" fontId="12" fillId="0" borderId="13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ill="1"/>
    <xf numFmtId="0" fontId="10" fillId="0" borderId="13" xfId="1" applyNumberFormat="1" applyFont="1" applyFill="1" applyBorder="1" applyAlignment="1">
      <alignment horizontal="center" vertical="center"/>
    </xf>
    <xf numFmtId="177" fontId="10" fillId="0" borderId="3" xfId="1" applyFont="1" applyFill="1" applyBorder="1" applyAlignment="1">
      <alignment horizontal="left" vertical="center"/>
    </xf>
    <xf numFmtId="177" fontId="13" fillId="2" borderId="13" xfId="2" applyFont="1" applyFill="1" applyBorder="1" applyAlignment="1">
      <alignment horizontal="left" vertical="center" wrapText="1"/>
    </xf>
    <xf numFmtId="179" fontId="10" fillId="0" borderId="13" xfId="4" applyNumberFormat="1" applyFont="1" applyFill="1" applyBorder="1" applyAlignment="1">
      <alignment horizontal="left" vertical="center" wrapText="1"/>
    </xf>
    <xf numFmtId="178" fontId="10" fillId="2" borderId="13" xfId="1" applyNumberFormat="1" applyFont="1" applyFill="1" applyBorder="1" applyAlignment="1">
      <alignment horizontal="center" vertical="center"/>
    </xf>
    <xf numFmtId="177" fontId="10" fillId="0" borderId="15" xfId="0" applyNumberFormat="1" applyFont="1" applyFill="1" applyBorder="1" applyAlignment="1">
      <alignment horizontal="left" vertical="center" wrapText="1"/>
    </xf>
    <xf numFmtId="177" fontId="10" fillId="0" borderId="13" xfId="0" applyNumberFormat="1" applyFont="1" applyFill="1" applyBorder="1" applyAlignment="1">
      <alignment horizontal="left" vertical="center" wrapText="1"/>
    </xf>
    <xf numFmtId="177" fontId="10" fillId="0" borderId="13" xfId="9" applyNumberFormat="1" applyFont="1" applyFill="1" applyBorder="1" applyAlignment="1">
      <alignment horizontal="center" vertical="center" wrapText="1"/>
    </xf>
    <xf numFmtId="178" fontId="10" fillId="0" borderId="13" xfId="9" applyNumberFormat="1" applyFont="1" applyFill="1" applyBorder="1" applyAlignment="1">
      <alignment horizontal="center" vertical="center" wrapText="1"/>
    </xf>
    <xf numFmtId="0" fontId="10" fillId="5" borderId="16" xfId="1" applyNumberFormat="1" applyFont="1" applyFill="1" applyBorder="1" applyAlignment="1">
      <alignment horizontal="left" vertical="center"/>
    </xf>
    <xf numFmtId="0" fontId="10" fillId="5" borderId="17" xfId="1" applyNumberFormat="1" applyFont="1" applyFill="1" applyBorder="1" applyAlignment="1">
      <alignment horizontal="left" vertical="center"/>
    </xf>
    <xf numFmtId="177" fontId="9" fillId="3" borderId="1" xfId="1" applyFont="1" applyFill="1" applyBorder="1" applyAlignment="1">
      <alignment horizontal="left" vertical="center"/>
    </xf>
    <xf numFmtId="49" fontId="16" fillId="9" borderId="11" xfId="0" applyNumberFormat="1" applyFont="1" applyFill="1" applyBorder="1" applyAlignment="1">
      <alignment horizontal="right" vertical="center" wrapText="1"/>
    </xf>
    <xf numFmtId="185" fontId="16" fillId="9" borderId="8" xfId="0" applyNumberFormat="1" applyFont="1" applyFill="1" applyBorder="1" applyAlignment="1">
      <alignment horizontal="right" vertical="center" wrapText="1"/>
    </xf>
    <xf numFmtId="7" fontId="9" fillId="3" borderId="1" xfId="1" applyNumberFormat="1" applyFont="1" applyFill="1" applyBorder="1" applyAlignment="1">
      <alignment horizontal="right" vertical="center" wrapText="1"/>
    </xf>
    <xf numFmtId="0" fontId="10" fillId="4" borderId="5" xfId="1" applyNumberFormat="1" applyFont="1" applyFill="1" applyBorder="1" applyAlignment="1">
      <alignment horizontal="left" vertical="center"/>
    </xf>
    <xf numFmtId="0" fontId="10" fillId="4" borderId="6" xfId="1" applyNumberFormat="1" applyFont="1" applyFill="1" applyBorder="1" applyAlignment="1">
      <alignment horizontal="left" vertical="center"/>
    </xf>
    <xf numFmtId="177" fontId="10" fillId="4" borderId="13" xfId="1" applyFont="1" applyFill="1" applyBorder="1" applyAlignment="1">
      <alignment horizontal="center" vertical="center"/>
    </xf>
    <xf numFmtId="177" fontId="10" fillId="4" borderId="1" xfId="1" applyFont="1" applyFill="1" applyBorder="1" applyAlignment="1">
      <alignment horizontal="center" vertical="center"/>
    </xf>
    <xf numFmtId="177" fontId="10" fillId="3" borderId="1" xfId="1" applyFont="1" applyFill="1" applyBorder="1" applyAlignment="1">
      <alignment horizontal="left" vertical="center"/>
    </xf>
    <xf numFmtId="49" fontId="14" fillId="7" borderId="4" xfId="0" applyNumberFormat="1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182" fontId="14" fillId="7" borderId="4" xfId="0" applyNumberFormat="1" applyFont="1" applyFill="1" applyBorder="1" applyAlignment="1">
      <alignment horizontal="right" vertical="center"/>
    </xf>
    <xf numFmtId="49" fontId="12" fillId="8" borderId="9" xfId="0" applyNumberFormat="1" applyFont="1" applyFill="1" applyBorder="1" applyAlignment="1">
      <alignment horizontal="left" vertical="center"/>
    </xf>
    <xf numFmtId="49" fontId="12" fillId="8" borderId="10" xfId="0" applyNumberFormat="1" applyFont="1" applyFill="1" applyBorder="1" applyAlignment="1">
      <alignment horizontal="left" vertical="center"/>
    </xf>
  </cellXfs>
  <cellStyles count="170">
    <cellStyle name="_x000a_shell=progma" xfId="162" xr:uid="{00000000-0005-0000-0000-000000000000}"/>
    <cellStyle name="_x000a_shell=progma 2" xfId="3" xr:uid="{00000000-0005-0000-0000-000001000000}"/>
    <cellStyle name="_x000a_shell=progma 44" xfId="6" xr:uid="{00000000-0005-0000-0000-000002000000}"/>
    <cellStyle name="_x005f_x000a_shell=progma" xfId="160" xr:uid="{00000000-0005-0000-0000-000003000000}"/>
    <cellStyle name="Normal 2" xfId="51" xr:uid="{00000000-0005-0000-0000-00009C000000}"/>
    <cellStyle name="常规" xfId="0" builtinId="0"/>
    <cellStyle name="常规 2" xfId="38" xr:uid="{00000000-0005-0000-0000-00009D000000}"/>
    <cellStyle name="常规 3" xfId="37" xr:uid="{00000000-0005-0000-0000-00009E000000}"/>
    <cellStyle name="常规 3 2" xfId="5" xr:uid="{00000000-0005-0000-0000-00009F000000}"/>
    <cellStyle name="常规 4" xfId="2" xr:uid="{00000000-0005-0000-0000-0000A0000000}"/>
    <cellStyle name="常规 4 10" xfId="168" xr:uid="{00000000-0005-0000-0000-0000A1000000}"/>
    <cellStyle name="常规 5" xfId="161" xr:uid="{00000000-0005-0000-0000-0000A2000000}"/>
    <cellStyle name="常规 7" xfId="32" xr:uid="{00000000-0005-0000-0000-0000A3000000}"/>
    <cellStyle name="常规 8" xfId="34" xr:uid="{00000000-0005-0000-0000-0000A4000000}"/>
    <cellStyle name="常规 9" xfId="33" xr:uid="{00000000-0005-0000-0000-0000A5000000}"/>
    <cellStyle name="常规_Sheet1" xfId="4" xr:uid="{00000000-0005-0000-0000-0000A6000000}"/>
    <cellStyle name="常规_副本采购申请单" xfId="1" xr:uid="{00000000-0005-0000-0000-0000A7000000}"/>
    <cellStyle name="超链接" xfId="7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6" builtinId="8" hidden="1"/>
    <cellStyle name="超链接" xfId="28" builtinId="8" hidden="1"/>
    <cellStyle name="超链接" xfId="30" builtinId="8" hidden="1"/>
    <cellStyle name="超链接" xfId="35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超链接" xfId="118" builtinId="8" hidden="1"/>
    <cellStyle name="超链接" xfId="120" builtinId="8" hidden="1"/>
    <cellStyle name="超链接" xfId="122" builtinId="8" hidden="1"/>
    <cellStyle name="超链接" xfId="124" builtinId="8" hidden="1"/>
    <cellStyle name="超链接" xfId="126" builtinId="8" hidden="1"/>
    <cellStyle name="超链接" xfId="128" builtinId="8" hidden="1"/>
    <cellStyle name="超链接" xfId="130" builtinId="8" hidden="1"/>
    <cellStyle name="超链接" xfId="132" builtinId="8" hidden="1"/>
    <cellStyle name="超链接" xfId="134" builtinId="8" hidden="1"/>
    <cellStyle name="超链接" xfId="136" builtinId="8" hidden="1"/>
    <cellStyle name="超链接" xfId="138" builtinId="8" hidden="1"/>
    <cellStyle name="超链接" xfId="140" builtinId="8" hidden="1"/>
    <cellStyle name="超链接" xfId="142" builtinId="8" hidden="1"/>
    <cellStyle name="超链接" xfId="144" builtinId="8" hidden="1"/>
    <cellStyle name="超链接" xfId="146" builtinId="8" hidden="1"/>
    <cellStyle name="超链接" xfId="148" builtinId="8" hidden="1"/>
    <cellStyle name="超链接" xfId="150" builtinId="8" hidden="1"/>
    <cellStyle name="超链接" xfId="152" builtinId="8" hidden="1"/>
    <cellStyle name="超链接" xfId="154" builtinId="8" hidden="1"/>
    <cellStyle name="超链接" xfId="156" builtinId="8" hidden="1"/>
    <cellStyle name="超链接" xfId="158" builtinId="8" hidden="1"/>
    <cellStyle name="超链接" xfId="164" builtinId="8" hidden="1"/>
    <cellStyle name="超链接" xfId="166" builtinId="8" hidden="1"/>
    <cellStyle name="千位分隔" xfId="9" builtinId="3"/>
    <cellStyle name="千位分隔 2" xfId="163" xr:uid="{00000000-0005-0000-0000-0000A8000000}"/>
    <cellStyle name="千位分隔 7" xfId="169" xr:uid="{00000000-0005-0000-0000-0000A9000000}"/>
    <cellStyle name="已访问的超链接" xfId="8" builtinId="9" hidden="1"/>
    <cellStyle name="已访问的超链接" xfId="11" builtinId="9" hidden="1"/>
    <cellStyle name="已访问的超链接" xfId="13" builtinId="9" hidden="1"/>
    <cellStyle name="已访问的超链接" xfId="15" builtinId="9" hidden="1"/>
    <cellStyle name="已访问的超链接" xfId="17" builtinId="9" hidden="1"/>
    <cellStyle name="已访问的超链接" xfId="19" builtinId="9" hidden="1"/>
    <cellStyle name="已访问的超链接" xfId="21" builtinId="9" hidden="1"/>
    <cellStyle name="已访问的超链接" xfId="23" builtinId="9" hidden="1"/>
    <cellStyle name="已访问的超链接" xfId="25" builtinId="9" hidden="1"/>
    <cellStyle name="已访问的超链接" xfId="27" builtinId="9" hidden="1"/>
    <cellStyle name="已访问的超链接" xfId="29" builtinId="9" hidden="1"/>
    <cellStyle name="已访问的超链接" xfId="31" builtinId="9" hidden="1"/>
    <cellStyle name="已访问的超链接" xfId="36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3" builtinId="9" hidden="1"/>
    <cellStyle name="已访问的超链接" xfId="55" builtinId="9" hidden="1"/>
    <cellStyle name="已访问的超链接" xfId="57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已访问的超链接" xfId="119" builtinId="9" hidden="1"/>
    <cellStyle name="已访问的超链接" xfId="121" builtinId="9" hidden="1"/>
    <cellStyle name="已访问的超链接" xfId="123" builtinId="9" hidden="1"/>
    <cellStyle name="已访问的超链接" xfId="125" builtinId="9" hidden="1"/>
    <cellStyle name="已访问的超链接" xfId="127" builtinId="9" hidden="1"/>
    <cellStyle name="已访问的超链接" xfId="129" builtinId="9" hidden="1"/>
    <cellStyle name="已访问的超链接" xfId="131" builtinId="9" hidden="1"/>
    <cellStyle name="已访问的超链接" xfId="133" builtinId="9" hidden="1"/>
    <cellStyle name="已访问的超链接" xfId="135" builtinId="9" hidden="1"/>
    <cellStyle name="已访问的超链接" xfId="137" builtinId="9" hidden="1"/>
    <cellStyle name="已访问的超链接" xfId="139" builtinId="9" hidden="1"/>
    <cellStyle name="已访问的超链接" xfId="141" builtinId="9" hidden="1"/>
    <cellStyle name="已访问的超链接" xfId="143" builtinId="9" hidden="1"/>
    <cellStyle name="已访问的超链接" xfId="145" builtinId="9" hidden="1"/>
    <cellStyle name="已访问的超链接" xfId="147" builtinId="9" hidden="1"/>
    <cellStyle name="已访问的超链接" xfId="149" builtinId="9" hidden="1"/>
    <cellStyle name="已访问的超链接" xfId="151" builtinId="9" hidden="1"/>
    <cellStyle name="已访问的超链接" xfId="153" builtinId="9" hidden="1"/>
    <cellStyle name="已访问的超链接" xfId="155" builtinId="9" hidden="1"/>
    <cellStyle name="已访问的超链接" xfId="157" builtinId="9" hidden="1"/>
    <cellStyle name="已访问的超链接" xfId="159" builtinId="9" hidden="1"/>
    <cellStyle name="已访问的超链接" xfId="165" builtinId="9" hidden="1"/>
    <cellStyle name="已访问的超链接" xfId="167" builtinId="9" hidden="1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6"/>
  <sheetViews>
    <sheetView tabSelected="1" topLeftCell="A13" zoomScale="80" zoomScaleNormal="80" workbookViewId="0">
      <selection activeCell="H27" sqref="H27"/>
    </sheetView>
  </sheetViews>
  <sheetFormatPr defaultColWidth="11.19921875" defaultRowHeight="16.8" x14ac:dyDescent="0.35"/>
  <cols>
    <col min="1" max="1" width="7.59765625" style="27" customWidth="1"/>
    <col min="2" max="2" width="24.5" style="1" customWidth="1"/>
    <col min="3" max="3" width="51.796875" style="1" customWidth="1"/>
    <col min="4" max="4" width="6.69921875" style="28" bestFit="1" customWidth="1"/>
    <col min="5" max="5" width="7.19921875" style="29" bestFit="1" customWidth="1"/>
    <col min="6" max="6" width="6.69921875" style="1" bestFit="1" customWidth="1"/>
    <col min="7" max="7" width="9.19921875" style="1" customWidth="1"/>
    <col min="8" max="8" width="14.5" style="1" customWidth="1"/>
    <col min="9" max="9" width="33.296875" style="38" customWidth="1"/>
  </cols>
  <sheetData>
    <row r="1" spans="1:16" ht="54" customHeight="1" x14ac:dyDescent="0.35">
      <c r="A1" s="126" t="s">
        <v>32</v>
      </c>
      <c r="B1" s="127"/>
      <c r="C1" s="127"/>
      <c r="D1" s="127"/>
      <c r="E1" s="127"/>
      <c r="F1" s="127"/>
      <c r="G1" s="127"/>
      <c r="H1" s="128"/>
    </row>
    <row r="2" spans="1:16" s="33" customFormat="1" x14ac:dyDescent="0.35">
      <c r="A2" s="121" t="s">
        <v>14</v>
      </c>
      <c r="B2" s="122"/>
      <c r="C2" s="16"/>
      <c r="D2" s="124"/>
      <c r="E2" s="124"/>
      <c r="F2" s="124"/>
      <c r="G2" s="124"/>
      <c r="H2" s="124"/>
      <c r="I2" s="38"/>
    </row>
    <row r="3" spans="1:16" s="33" customFormat="1" ht="15.6" x14ac:dyDescent="0.25">
      <c r="A3" s="17" t="s">
        <v>0</v>
      </c>
      <c r="B3" s="32" t="s">
        <v>11</v>
      </c>
      <c r="C3" s="32" t="s">
        <v>12</v>
      </c>
      <c r="D3" s="17" t="s">
        <v>3</v>
      </c>
      <c r="E3" s="18" t="s">
        <v>4</v>
      </c>
      <c r="F3" s="32" t="s">
        <v>5</v>
      </c>
      <c r="G3" s="32" t="s">
        <v>6</v>
      </c>
      <c r="H3" s="18" t="s">
        <v>7</v>
      </c>
    </row>
    <row r="4" spans="1:16" ht="15.6" x14ac:dyDescent="0.25">
      <c r="A4" s="129" t="s">
        <v>21</v>
      </c>
      <c r="B4" s="130"/>
      <c r="C4" s="3"/>
      <c r="D4" s="53"/>
      <c r="E4" s="54"/>
      <c r="F4" s="55"/>
      <c r="G4" s="55"/>
      <c r="H4" s="54"/>
      <c r="I4" s="33"/>
      <c r="J4" s="33"/>
      <c r="K4" s="33"/>
      <c r="L4" s="33"/>
      <c r="M4" s="33"/>
      <c r="N4" s="33"/>
      <c r="O4" s="33"/>
      <c r="P4" s="33"/>
    </row>
    <row r="5" spans="1:16" s="42" customFormat="1" x14ac:dyDescent="0.35">
      <c r="A5" s="39">
        <v>1</v>
      </c>
      <c r="B5" s="40" t="s">
        <v>25</v>
      </c>
      <c r="C5" s="41" t="s">
        <v>34</v>
      </c>
      <c r="D5" s="56">
        <v>1</v>
      </c>
      <c r="E5" s="56" t="s">
        <v>8</v>
      </c>
      <c r="F5" s="56">
        <v>1</v>
      </c>
      <c r="G5" s="57">
        <v>0</v>
      </c>
      <c r="H5" s="58">
        <f>D5*F5*G5</f>
        <v>0</v>
      </c>
      <c r="I5" s="81" t="s">
        <v>41</v>
      </c>
      <c r="J5" s="33"/>
      <c r="K5" s="33"/>
      <c r="L5" s="33"/>
      <c r="M5" s="33"/>
      <c r="N5" s="33"/>
      <c r="O5" s="33"/>
      <c r="P5" s="33"/>
    </row>
    <row r="6" spans="1:16" ht="15.6" x14ac:dyDescent="0.25">
      <c r="A6" s="117" t="s">
        <v>9</v>
      </c>
      <c r="B6" s="117"/>
      <c r="C6" s="8"/>
      <c r="D6" s="59"/>
      <c r="E6" s="60"/>
      <c r="F6" s="61"/>
      <c r="G6" s="61"/>
      <c r="H6" s="62">
        <f>SUM(H5)</f>
        <v>0</v>
      </c>
      <c r="I6" s="33"/>
      <c r="J6" s="33"/>
      <c r="K6" s="33"/>
      <c r="L6" s="33"/>
      <c r="M6" s="33"/>
      <c r="N6" s="33"/>
      <c r="O6" s="33"/>
      <c r="P6" s="33"/>
    </row>
    <row r="7" spans="1:16" ht="15.6" x14ac:dyDescent="0.25">
      <c r="A7" s="2" t="s">
        <v>17</v>
      </c>
      <c r="B7" s="3"/>
      <c r="C7" s="3"/>
      <c r="D7" s="53"/>
      <c r="E7" s="54"/>
      <c r="F7" s="55"/>
      <c r="G7" s="55"/>
      <c r="H7" s="54"/>
      <c r="I7" s="33"/>
      <c r="J7" s="33"/>
      <c r="K7" s="33"/>
      <c r="L7" s="33"/>
      <c r="M7" s="33"/>
      <c r="N7" s="33"/>
      <c r="O7" s="33"/>
      <c r="P7" s="33"/>
    </row>
    <row r="8" spans="1:16" s="37" customFormat="1" ht="15.6" x14ac:dyDescent="0.25">
      <c r="A8" s="35">
        <v>1</v>
      </c>
      <c r="B8" s="43" t="s">
        <v>26</v>
      </c>
      <c r="C8" s="7"/>
      <c r="D8" s="63"/>
      <c r="E8" s="63"/>
      <c r="F8" s="64"/>
      <c r="G8" s="57">
        <v>0</v>
      </c>
      <c r="H8" s="65">
        <f>D8*F8*G8</f>
        <v>0</v>
      </c>
      <c r="I8" s="33"/>
      <c r="J8" s="33"/>
      <c r="K8" s="33"/>
      <c r="L8" s="33"/>
      <c r="M8" s="33"/>
      <c r="N8" s="33"/>
      <c r="O8" s="33"/>
      <c r="P8" s="33"/>
    </row>
    <row r="9" spans="1:16" ht="15.6" x14ac:dyDescent="0.25">
      <c r="A9" s="117" t="s">
        <v>9</v>
      </c>
      <c r="B9" s="117"/>
      <c r="C9" s="8"/>
      <c r="D9" s="59"/>
      <c r="E9" s="60"/>
      <c r="F9" s="61"/>
      <c r="G9" s="61"/>
      <c r="H9" s="62">
        <f>SUM(H8:H8)</f>
        <v>0</v>
      </c>
      <c r="I9" s="33"/>
      <c r="J9" s="33"/>
      <c r="K9" s="33"/>
      <c r="L9" s="33"/>
      <c r="M9" s="33"/>
      <c r="N9" s="33"/>
      <c r="O9" s="33"/>
      <c r="P9" s="33"/>
    </row>
    <row r="10" spans="1:16" ht="15.6" x14ac:dyDescent="0.25">
      <c r="A10" s="10" t="s">
        <v>10</v>
      </c>
      <c r="B10" s="11"/>
      <c r="C10" s="11"/>
      <c r="D10" s="66"/>
      <c r="E10" s="67"/>
      <c r="F10" s="68"/>
      <c r="G10" s="68"/>
      <c r="H10" s="69">
        <f>H6+H9</f>
        <v>0</v>
      </c>
      <c r="I10" s="33"/>
      <c r="J10" s="33"/>
      <c r="K10" s="33"/>
      <c r="L10" s="33"/>
      <c r="M10" s="33"/>
      <c r="N10" s="33"/>
      <c r="O10" s="33"/>
      <c r="P10" s="33"/>
    </row>
    <row r="11" spans="1:16" ht="15.6" x14ac:dyDescent="0.25">
      <c r="A11" s="121" t="s">
        <v>18</v>
      </c>
      <c r="B11" s="122"/>
      <c r="C11" s="16"/>
      <c r="D11" s="123"/>
      <c r="E11" s="123"/>
      <c r="F11" s="123"/>
      <c r="G11" s="123"/>
      <c r="H11" s="123"/>
      <c r="I11" s="33"/>
      <c r="J11" s="33"/>
      <c r="K11" s="33"/>
      <c r="L11" s="33"/>
      <c r="M11" s="33"/>
      <c r="N11" s="33"/>
      <c r="O11" s="33"/>
      <c r="P11" s="33"/>
    </row>
    <row r="12" spans="1:16" ht="15.6" x14ac:dyDescent="0.25">
      <c r="A12" s="17" t="s">
        <v>0</v>
      </c>
      <c r="B12" s="31" t="s">
        <v>11</v>
      </c>
      <c r="C12" s="31" t="s">
        <v>12</v>
      </c>
      <c r="D12" s="70" t="s">
        <v>3</v>
      </c>
      <c r="E12" s="71" t="s">
        <v>4</v>
      </c>
      <c r="F12" s="72" t="s">
        <v>5</v>
      </c>
      <c r="G12" s="72" t="s">
        <v>6</v>
      </c>
      <c r="H12" s="71" t="s">
        <v>7</v>
      </c>
      <c r="I12" s="33"/>
      <c r="J12" s="33"/>
      <c r="K12" s="33"/>
      <c r="L12" s="33"/>
      <c r="M12" s="33"/>
      <c r="N12" s="33"/>
      <c r="O12" s="33"/>
      <c r="P12" s="33"/>
    </row>
    <row r="13" spans="1:16" ht="15.6" x14ac:dyDescent="0.25">
      <c r="A13" s="115" t="s">
        <v>64</v>
      </c>
      <c r="B13" s="116"/>
      <c r="C13" s="3"/>
      <c r="D13" s="53"/>
      <c r="E13" s="54"/>
      <c r="F13" s="55"/>
      <c r="G13" s="55"/>
      <c r="H13" s="54"/>
      <c r="I13" s="33"/>
      <c r="J13" s="33"/>
      <c r="K13" s="33"/>
      <c r="L13" s="33"/>
      <c r="M13" s="33"/>
      <c r="N13" s="33"/>
      <c r="O13" s="33"/>
      <c r="P13" s="33"/>
    </row>
    <row r="14" spans="1:16" ht="15.6" x14ac:dyDescent="0.25">
      <c r="A14" s="79">
        <v>1</v>
      </c>
      <c r="B14" s="92" t="s">
        <v>48</v>
      </c>
      <c r="C14" s="92" t="s">
        <v>73</v>
      </c>
      <c r="D14" s="73">
        <v>2</v>
      </c>
      <c r="E14" s="74" t="s">
        <v>1</v>
      </c>
      <c r="F14" s="75">
        <v>1</v>
      </c>
      <c r="G14" s="76">
        <v>5</v>
      </c>
      <c r="H14" s="58">
        <f>D14*F14*G14</f>
        <v>10</v>
      </c>
      <c r="I14" s="33"/>
      <c r="N14" s="33"/>
      <c r="O14" s="33"/>
      <c r="P14" s="33"/>
    </row>
    <row r="15" spans="1:16" ht="15.6" x14ac:dyDescent="0.25">
      <c r="A15" s="79">
        <v>2</v>
      </c>
      <c r="B15" s="92" t="s">
        <v>49</v>
      </c>
      <c r="C15" s="92" t="s">
        <v>74</v>
      </c>
      <c r="D15" s="73">
        <v>80</v>
      </c>
      <c r="E15" s="74" t="s">
        <v>1</v>
      </c>
      <c r="F15" s="75">
        <v>1</v>
      </c>
      <c r="G15" s="76">
        <v>3</v>
      </c>
      <c r="H15" s="58">
        <f>D15*F15*G15</f>
        <v>240</v>
      </c>
      <c r="I15" s="33"/>
      <c r="N15" s="33"/>
      <c r="O15" s="33"/>
      <c r="P15" s="33"/>
    </row>
    <row r="16" spans="1:16" ht="15.6" x14ac:dyDescent="0.25">
      <c r="A16" s="79">
        <v>3</v>
      </c>
      <c r="B16" s="92" t="s">
        <v>45</v>
      </c>
      <c r="C16" s="92" t="s">
        <v>75</v>
      </c>
      <c r="D16" s="73">
        <v>80</v>
      </c>
      <c r="E16" s="74" t="s">
        <v>39</v>
      </c>
      <c r="F16" s="75">
        <v>1</v>
      </c>
      <c r="G16" s="76">
        <v>6</v>
      </c>
      <c r="H16" s="58">
        <f t="shared" ref="H16:H22" si="0">D16*F16*G16</f>
        <v>480</v>
      </c>
      <c r="I16" s="33"/>
      <c r="N16" s="33"/>
      <c r="O16" s="33"/>
      <c r="P16" s="33"/>
    </row>
    <row r="17" spans="1:16" ht="15.6" x14ac:dyDescent="0.25">
      <c r="A17" s="79">
        <v>4</v>
      </c>
      <c r="B17" s="92" t="s">
        <v>72</v>
      </c>
      <c r="C17" s="92" t="s">
        <v>76</v>
      </c>
      <c r="D17" s="73">
        <v>6</v>
      </c>
      <c r="E17" s="74" t="s">
        <v>1</v>
      </c>
      <c r="F17" s="75">
        <v>1</v>
      </c>
      <c r="G17" s="76">
        <v>30</v>
      </c>
      <c r="H17" s="58">
        <f>D17*F17*G17</f>
        <v>180</v>
      </c>
      <c r="I17" s="33"/>
      <c r="N17" s="33"/>
      <c r="O17" s="33"/>
      <c r="P17" s="33"/>
    </row>
    <row r="18" spans="1:16" ht="15.6" x14ac:dyDescent="0.25">
      <c r="A18" s="79">
        <v>5</v>
      </c>
      <c r="B18" s="92" t="s">
        <v>47</v>
      </c>
      <c r="C18" s="92" t="s">
        <v>77</v>
      </c>
      <c r="D18" s="73">
        <v>8</v>
      </c>
      <c r="E18" s="74" t="s">
        <v>1</v>
      </c>
      <c r="F18" s="75">
        <v>1</v>
      </c>
      <c r="G18" s="76">
        <v>400</v>
      </c>
      <c r="H18" s="58">
        <f t="shared" si="0"/>
        <v>3200</v>
      </c>
      <c r="I18" s="33"/>
      <c r="N18" s="33"/>
      <c r="O18" s="33"/>
      <c r="P18" s="33"/>
    </row>
    <row r="19" spans="1:16" ht="15.6" x14ac:dyDescent="0.25">
      <c r="A19" s="79">
        <v>6</v>
      </c>
      <c r="B19" s="92" t="s">
        <v>50</v>
      </c>
      <c r="C19" s="92" t="s">
        <v>78</v>
      </c>
      <c r="D19" s="73">
        <v>100</v>
      </c>
      <c r="E19" s="74" t="s">
        <v>1</v>
      </c>
      <c r="F19" s="75">
        <v>1</v>
      </c>
      <c r="G19" s="76">
        <v>8</v>
      </c>
      <c r="H19" s="58">
        <f>D19*F19*G19</f>
        <v>800</v>
      </c>
      <c r="I19" s="33"/>
      <c r="N19" s="33"/>
      <c r="O19" s="33"/>
      <c r="P19" s="33"/>
    </row>
    <row r="20" spans="1:16" ht="15.6" x14ac:dyDescent="0.25">
      <c r="A20" s="79">
        <v>7</v>
      </c>
      <c r="B20" s="92" t="s">
        <v>51</v>
      </c>
      <c r="C20" s="92" t="s">
        <v>81</v>
      </c>
      <c r="D20" s="73">
        <v>80</v>
      </c>
      <c r="E20" s="74" t="s">
        <v>15</v>
      </c>
      <c r="F20" s="75">
        <v>1</v>
      </c>
      <c r="G20" s="76">
        <v>1</v>
      </c>
      <c r="H20" s="58">
        <f t="shared" si="0"/>
        <v>80</v>
      </c>
      <c r="I20" s="33"/>
      <c r="N20" s="33"/>
      <c r="O20" s="33"/>
      <c r="P20" s="33"/>
    </row>
    <row r="21" spans="1:16" ht="15.6" x14ac:dyDescent="0.25">
      <c r="A21" s="79">
        <v>8</v>
      </c>
      <c r="B21" s="92" t="s">
        <v>52</v>
      </c>
      <c r="C21" s="92" t="s">
        <v>79</v>
      </c>
      <c r="D21" s="73">
        <v>16</v>
      </c>
      <c r="E21" s="74" t="s">
        <v>1</v>
      </c>
      <c r="F21" s="75">
        <v>1</v>
      </c>
      <c r="G21" s="76">
        <v>50</v>
      </c>
      <c r="H21" s="58">
        <f t="shared" si="0"/>
        <v>800</v>
      </c>
      <c r="I21" s="33"/>
      <c r="N21" s="33"/>
      <c r="O21" s="33"/>
      <c r="P21" s="33"/>
    </row>
    <row r="22" spans="1:16" ht="15.6" x14ac:dyDescent="0.25">
      <c r="A22" s="79">
        <v>9</v>
      </c>
      <c r="B22" s="92" t="s">
        <v>56</v>
      </c>
      <c r="C22" s="92" t="s">
        <v>80</v>
      </c>
      <c r="D22" s="73">
        <v>30</v>
      </c>
      <c r="E22" s="74" t="s">
        <v>1</v>
      </c>
      <c r="F22" s="75">
        <v>1</v>
      </c>
      <c r="G22" s="76">
        <v>5</v>
      </c>
      <c r="H22" s="58">
        <f t="shared" si="0"/>
        <v>150</v>
      </c>
      <c r="I22" s="33"/>
      <c r="N22" s="33"/>
      <c r="O22" s="33"/>
      <c r="P22" s="33"/>
    </row>
    <row r="23" spans="1:16" ht="15.6" x14ac:dyDescent="0.25">
      <c r="A23" s="79">
        <v>10</v>
      </c>
      <c r="B23" s="92" t="s">
        <v>60</v>
      </c>
      <c r="C23" s="92" t="s">
        <v>114</v>
      </c>
      <c r="D23" s="73">
        <v>100</v>
      </c>
      <c r="E23" s="74" t="s">
        <v>15</v>
      </c>
      <c r="F23" s="75">
        <v>1</v>
      </c>
      <c r="G23" s="76">
        <v>1</v>
      </c>
      <c r="H23" s="58">
        <f>D23*F23*G23</f>
        <v>100</v>
      </c>
      <c r="I23" s="33"/>
      <c r="N23" s="33"/>
      <c r="O23" s="33"/>
      <c r="P23" s="33"/>
    </row>
    <row r="24" spans="1:16" ht="15.6" x14ac:dyDescent="0.25">
      <c r="A24" s="79">
        <v>11</v>
      </c>
      <c r="B24" s="92" t="s">
        <v>53</v>
      </c>
      <c r="C24" s="92" t="s">
        <v>115</v>
      </c>
      <c r="D24" s="73">
        <v>1</v>
      </c>
      <c r="E24" s="74" t="s">
        <v>1</v>
      </c>
      <c r="F24" s="75">
        <v>1</v>
      </c>
      <c r="G24" s="76">
        <v>150</v>
      </c>
      <c r="H24" s="58">
        <f>D24*F24*G24</f>
        <v>150</v>
      </c>
      <c r="I24" s="33"/>
      <c r="N24" s="33"/>
      <c r="O24" s="33"/>
      <c r="P24" s="33"/>
    </row>
    <row r="25" spans="1:16" x14ac:dyDescent="0.35">
      <c r="A25" s="79">
        <v>12</v>
      </c>
      <c r="B25" s="92" t="s">
        <v>63</v>
      </c>
      <c r="C25" s="92" t="s">
        <v>83</v>
      </c>
      <c r="D25" s="73">
        <v>1</v>
      </c>
      <c r="E25" s="74" t="s">
        <v>1</v>
      </c>
      <c r="F25" s="75">
        <v>1</v>
      </c>
      <c r="G25" s="76">
        <v>400</v>
      </c>
      <c r="H25" s="58">
        <f>D25*F25*G25</f>
        <v>400</v>
      </c>
      <c r="I25" s="81" t="s">
        <v>82</v>
      </c>
      <c r="N25" s="33"/>
      <c r="O25" s="33"/>
      <c r="P25" s="33"/>
    </row>
    <row r="26" spans="1:16" ht="15.6" x14ac:dyDescent="0.25">
      <c r="A26" s="117" t="s">
        <v>9</v>
      </c>
      <c r="B26" s="117"/>
      <c r="C26" s="8"/>
      <c r="D26" s="59"/>
      <c r="E26" s="60"/>
      <c r="F26" s="61"/>
      <c r="G26" s="61"/>
      <c r="H26" s="62">
        <f>SUM(H14:H25)</f>
        <v>6590</v>
      </c>
      <c r="I26" s="33"/>
      <c r="N26" s="33"/>
      <c r="O26" s="33"/>
      <c r="P26" s="33"/>
    </row>
    <row r="27" spans="1:16" ht="15.6" x14ac:dyDescent="0.25">
      <c r="A27" s="115" t="s">
        <v>66</v>
      </c>
      <c r="B27" s="116"/>
      <c r="C27" s="96"/>
      <c r="D27" s="93"/>
      <c r="E27" s="94"/>
      <c r="F27" s="95"/>
      <c r="G27" s="95"/>
      <c r="H27" s="94"/>
      <c r="I27" s="33"/>
      <c r="J27" s="33"/>
      <c r="K27" s="33"/>
      <c r="L27" s="33"/>
      <c r="M27" s="33"/>
      <c r="N27" s="33"/>
      <c r="O27" s="33"/>
      <c r="P27" s="33"/>
    </row>
    <row r="28" spans="1:16" ht="15.6" x14ac:dyDescent="0.25">
      <c r="A28" s="79">
        <v>1</v>
      </c>
      <c r="B28" s="92" t="s">
        <v>54</v>
      </c>
      <c r="C28" s="92" t="s">
        <v>85</v>
      </c>
      <c r="D28" s="73">
        <v>1</v>
      </c>
      <c r="E28" s="74" t="s">
        <v>1</v>
      </c>
      <c r="F28" s="75">
        <v>1</v>
      </c>
      <c r="G28" s="76">
        <v>1600</v>
      </c>
      <c r="H28" s="87">
        <f>D28*F28*G28</f>
        <v>1600</v>
      </c>
      <c r="I28" s="33"/>
      <c r="N28" s="33"/>
      <c r="O28" s="33"/>
      <c r="P28" s="33"/>
    </row>
    <row r="29" spans="1:16" ht="15.6" x14ac:dyDescent="0.25">
      <c r="A29" s="79">
        <v>2</v>
      </c>
      <c r="B29" s="92" t="s">
        <v>55</v>
      </c>
      <c r="C29" s="92" t="s">
        <v>84</v>
      </c>
      <c r="D29" s="73">
        <v>1</v>
      </c>
      <c r="E29" s="74" t="s">
        <v>1</v>
      </c>
      <c r="F29" s="75">
        <v>1</v>
      </c>
      <c r="G29" s="76">
        <v>1200</v>
      </c>
      <c r="H29" s="87">
        <f>D29*F29*G29</f>
        <v>1200</v>
      </c>
      <c r="I29" s="33"/>
      <c r="N29" s="33"/>
      <c r="O29" s="33"/>
      <c r="P29" s="33"/>
    </row>
    <row r="30" spans="1:16" ht="15.6" x14ac:dyDescent="0.25">
      <c r="A30" s="79">
        <v>3</v>
      </c>
      <c r="B30" s="92" t="s">
        <v>46</v>
      </c>
      <c r="C30" s="92" t="s">
        <v>86</v>
      </c>
      <c r="D30" s="73">
        <v>6</v>
      </c>
      <c r="E30" s="74" t="s">
        <v>1</v>
      </c>
      <c r="F30" s="75">
        <v>1</v>
      </c>
      <c r="G30" s="76">
        <v>600</v>
      </c>
      <c r="H30" s="87">
        <f>D30*F30*G30</f>
        <v>3600</v>
      </c>
      <c r="I30" s="33"/>
      <c r="N30" s="33"/>
      <c r="O30" s="33"/>
      <c r="P30" s="33"/>
    </row>
    <row r="31" spans="1:16" ht="15.6" x14ac:dyDescent="0.25">
      <c r="A31" s="79">
        <v>4</v>
      </c>
      <c r="B31" s="92" t="s">
        <v>89</v>
      </c>
      <c r="C31" s="92" t="s">
        <v>88</v>
      </c>
      <c r="D31" s="73">
        <v>84</v>
      </c>
      <c r="E31" s="74" t="s">
        <v>35</v>
      </c>
      <c r="F31" s="75">
        <v>1</v>
      </c>
      <c r="G31" s="76">
        <v>80</v>
      </c>
      <c r="H31" s="87">
        <f>D31*F31*G31</f>
        <v>6720</v>
      </c>
      <c r="I31" s="33"/>
      <c r="N31" s="33"/>
      <c r="O31" s="33"/>
      <c r="P31" s="33"/>
    </row>
    <row r="32" spans="1:16" x14ac:dyDescent="0.35">
      <c r="A32" s="79">
        <v>6</v>
      </c>
      <c r="B32" s="97" t="s">
        <v>65</v>
      </c>
      <c r="C32" s="97" t="s">
        <v>90</v>
      </c>
      <c r="D32" s="98">
        <v>2</v>
      </c>
      <c r="E32" s="99" t="s">
        <v>87</v>
      </c>
      <c r="F32" s="75">
        <v>1</v>
      </c>
      <c r="G32" s="76">
        <v>200</v>
      </c>
      <c r="H32" s="87">
        <f>D32*F32*G32</f>
        <v>400</v>
      </c>
      <c r="I32" s="81"/>
      <c r="J32" s="33"/>
      <c r="K32" s="33"/>
      <c r="L32" s="33"/>
      <c r="M32" s="33"/>
      <c r="N32" s="33"/>
      <c r="O32" s="33"/>
      <c r="P32" s="33"/>
    </row>
    <row r="33" spans="1:16" ht="15.6" x14ac:dyDescent="0.25">
      <c r="A33" s="117" t="s">
        <v>9</v>
      </c>
      <c r="B33" s="117"/>
      <c r="C33" s="8"/>
      <c r="D33" s="59"/>
      <c r="E33" s="60"/>
      <c r="F33" s="61"/>
      <c r="G33" s="61"/>
      <c r="H33" s="62">
        <f>SUM(H28:H32)</f>
        <v>13520</v>
      </c>
      <c r="I33" s="33"/>
      <c r="J33" s="33"/>
      <c r="K33" s="33"/>
      <c r="L33" s="33"/>
      <c r="M33" s="33"/>
      <c r="N33" s="33"/>
      <c r="O33" s="33"/>
      <c r="P33" s="33"/>
    </row>
    <row r="34" spans="1:16" ht="15.6" x14ac:dyDescent="0.25">
      <c r="A34" s="115" t="s">
        <v>67</v>
      </c>
      <c r="B34" s="116"/>
      <c r="C34" s="96"/>
      <c r="D34" s="93"/>
      <c r="E34" s="94"/>
      <c r="F34" s="95"/>
      <c r="G34" s="95"/>
      <c r="H34" s="94"/>
      <c r="I34" s="33"/>
      <c r="J34" s="33"/>
      <c r="K34" s="33"/>
      <c r="L34" s="33"/>
      <c r="M34" s="33"/>
      <c r="N34" s="33"/>
      <c r="O34" s="33"/>
      <c r="P34" s="33"/>
    </row>
    <row r="35" spans="1:16" ht="15.6" x14ac:dyDescent="0.25">
      <c r="A35" s="82">
        <v>1</v>
      </c>
      <c r="B35" s="80" t="s">
        <v>42</v>
      </c>
      <c r="C35" s="80" t="s">
        <v>27</v>
      </c>
      <c r="D35" s="83">
        <v>1</v>
      </c>
      <c r="E35" s="84" t="s">
        <v>22</v>
      </c>
      <c r="F35" s="85">
        <v>1</v>
      </c>
      <c r="G35" s="86">
        <v>100</v>
      </c>
      <c r="H35" s="87">
        <f>D35*F35*G35</f>
        <v>100</v>
      </c>
      <c r="I35" s="33"/>
      <c r="N35" s="33"/>
      <c r="O35" s="33"/>
      <c r="P35" s="33"/>
    </row>
    <row r="36" spans="1:16" ht="15.6" x14ac:dyDescent="0.25">
      <c r="A36" s="82">
        <v>2</v>
      </c>
      <c r="B36" s="92" t="s">
        <v>43</v>
      </c>
      <c r="C36" s="92" t="s">
        <v>44</v>
      </c>
      <c r="D36" s="73">
        <v>1</v>
      </c>
      <c r="E36" s="74" t="s">
        <v>33</v>
      </c>
      <c r="F36" s="75">
        <v>1</v>
      </c>
      <c r="G36" s="76">
        <v>500</v>
      </c>
      <c r="H36" s="87">
        <f>D36*F36*G36</f>
        <v>500</v>
      </c>
      <c r="I36" s="33"/>
      <c r="N36" s="33"/>
      <c r="O36" s="33"/>
      <c r="P36" s="33"/>
    </row>
    <row r="37" spans="1:16" ht="15.6" x14ac:dyDescent="0.25">
      <c r="A37" s="82">
        <v>3</v>
      </c>
      <c r="B37" s="92" t="s">
        <v>68</v>
      </c>
      <c r="C37" s="92" t="s">
        <v>70</v>
      </c>
      <c r="D37" s="73">
        <v>16</v>
      </c>
      <c r="E37" s="74" t="s">
        <v>39</v>
      </c>
      <c r="F37" s="75">
        <v>1</v>
      </c>
      <c r="G37" s="76">
        <v>230</v>
      </c>
      <c r="H37" s="87">
        <f>D37*F37*G37</f>
        <v>3680</v>
      </c>
      <c r="I37" s="33"/>
      <c r="N37" s="33"/>
      <c r="O37" s="33"/>
      <c r="P37" s="33"/>
    </row>
    <row r="38" spans="1:16" ht="15.6" x14ac:dyDescent="0.25">
      <c r="A38" s="82">
        <v>4</v>
      </c>
      <c r="B38" s="92" t="s">
        <v>69</v>
      </c>
      <c r="C38" s="92" t="s">
        <v>71</v>
      </c>
      <c r="D38" s="73">
        <v>5</v>
      </c>
      <c r="E38" s="74" t="s">
        <v>39</v>
      </c>
      <c r="F38" s="75">
        <v>1</v>
      </c>
      <c r="G38" s="76">
        <v>260</v>
      </c>
      <c r="H38" s="87">
        <f>D38*F38*G38</f>
        <v>1300</v>
      </c>
      <c r="I38" s="33"/>
      <c r="N38" s="33"/>
      <c r="O38" s="33"/>
      <c r="P38" s="33"/>
    </row>
    <row r="39" spans="1:16" ht="15.6" x14ac:dyDescent="0.25">
      <c r="A39" s="117" t="s">
        <v>9</v>
      </c>
      <c r="B39" s="117"/>
      <c r="C39" s="8"/>
      <c r="D39" s="59"/>
      <c r="E39" s="60"/>
      <c r="F39" s="61"/>
      <c r="G39" s="61"/>
      <c r="H39" s="62">
        <f>SUM(H35:H38)</f>
        <v>5580</v>
      </c>
      <c r="I39" s="33"/>
      <c r="N39" s="33"/>
      <c r="O39" s="33"/>
      <c r="P39" s="33"/>
    </row>
    <row r="40" spans="1:16" ht="15.6" x14ac:dyDescent="0.25">
      <c r="A40" s="115" t="s">
        <v>91</v>
      </c>
      <c r="B40" s="116"/>
      <c r="C40" s="96"/>
      <c r="D40" s="93"/>
      <c r="E40" s="94"/>
      <c r="F40" s="95"/>
      <c r="G40" s="95"/>
      <c r="H40" s="94"/>
      <c r="I40" s="33"/>
      <c r="N40" s="33"/>
      <c r="O40" s="33"/>
      <c r="P40" s="33"/>
    </row>
    <row r="41" spans="1:16" s="105" customFormat="1" ht="15.6" x14ac:dyDescent="0.25">
      <c r="A41" s="106">
        <v>1</v>
      </c>
      <c r="B41" s="100" t="s">
        <v>92</v>
      </c>
      <c r="C41" s="97"/>
      <c r="D41" s="73">
        <v>6</v>
      </c>
      <c r="E41" s="101" t="s">
        <v>99</v>
      </c>
      <c r="F41" s="102">
        <v>1</v>
      </c>
      <c r="G41" s="103">
        <v>550</v>
      </c>
      <c r="H41" s="87">
        <f>D41*F41*G41</f>
        <v>3300</v>
      </c>
      <c r="I41" s="104"/>
      <c r="N41" s="104"/>
      <c r="O41" s="104"/>
      <c r="P41" s="104"/>
    </row>
    <row r="42" spans="1:16" s="105" customFormat="1" ht="15.6" x14ac:dyDescent="0.25">
      <c r="A42" s="106">
        <v>2</v>
      </c>
      <c r="B42" s="100" t="s">
        <v>93</v>
      </c>
      <c r="C42" s="97"/>
      <c r="D42" s="73">
        <v>2</v>
      </c>
      <c r="E42" s="101" t="s">
        <v>99</v>
      </c>
      <c r="F42" s="102">
        <v>1</v>
      </c>
      <c r="G42" s="103">
        <v>650</v>
      </c>
      <c r="H42" s="87">
        <f>D42*F42*G42</f>
        <v>1300</v>
      </c>
      <c r="I42" s="104"/>
      <c r="N42" s="104"/>
      <c r="O42" s="104"/>
      <c r="P42" s="104"/>
    </row>
    <row r="43" spans="1:16" s="105" customFormat="1" ht="15.6" x14ac:dyDescent="0.25">
      <c r="A43" s="106">
        <v>3</v>
      </c>
      <c r="B43" s="100" t="s">
        <v>94</v>
      </c>
      <c r="C43" s="97"/>
      <c r="D43" s="73">
        <v>2</v>
      </c>
      <c r="E43" s="101" t="s">
        <v>99</v>
      </c>
      <c r="F43" s="102">
        <v>1</v>
      </c>
      <c r="G43" s="103">
        <v>400</v>
      </c>
      <c r="H43" s="87">
        <f t="shared" ref="H43:H48" si="1">SUM(D43*F43*G43)</f>
        <v>800</v>
      </c>
      <c r="I43" s="104"/>
      <c r="N43" s="104"/>
      <c r="O43" s="104"/>
      <c r="P43" s="104"/>
    </row>
    <row r="44" spans="1:16" s="105" customFormat="1" ht="15.6" x14ac:dyDescent="0.25">
      <c r="A44" s="106">
        <v>4</v>
      </c>
      <c r="B44" s="100" t="s">
        <v>95</v>
      </c>
      <c r="C44" s="97"/>
      <c r="D44" s="73">
        <v>1</v>
      </c>
      <c r="E44" s="101" t="s">
        <v>38</v>
      </c>
      <c r="F44" s="102">
        <v>1</v>
      </c>
      <c r="G44" s="103">
        <v>1300</v>
      </c>
      <c r="H44" s="87">
        <f t="shared" si="1"/>
        <v>1300</v>
      </c>
      <c r="I44" s="104"/>
      <c r="N44" s="104"/>
      <c r="O44" s="104"/>
      <c r="P44" s="104"/>
    </row>
    <row r="45" spans="1:16" s="105" customFormat="1" ht="15.6" x14ac:dyDescent="0.25">
      <c r="A45" s="106">
        <v>5</v>
      </c>
      <c r="B45" s="100" t="s">
        <v>97</v>
      </c>
      <c r="C45" s="97"/>
      <c r="D45" s="73">
        <v>4</v>
      </c>
      <c r="E45" s="101" t="s">
        <v>38</v>
      </c>
      <c r="F45" s="102">
        <v>1</v>
      </c>
      <c r="G45" s="103">
        <v>200</v>
      </c>
      <c r="H45" s="87">
        <f t="shared" si="1"/>
        <v>800</v>
      </c>
      <c r="I45" s="104"/>
      <c r="N45" s="104"/>
      <c r="O45" s="104"/>
      <c r="P45" s="104"/>
    </row>
    <row r="46" spans="1:16" s="105" customFormat="1" ht="15.6" x14ac:dyDescent="0.25">
      <c r="A46" s="106">
        <v>6</v>
      </c>
      <c r="B46" s="100" t="s">
        <v>96</v>
      </c>
      <c r="C46" s="97"/>
      <c r="D46" s="73">
        <v>6</v>
      </c>
      <c r="E46" s="101" t="s">
        <v>99</v>
      </c>
      <c r="F46" s="102">
        <v>1</v>
      </c>
      <c r="G46" s="103">
        <v>200</v>
      </c>
      <c r="H46" s="87">
        <f t="shared" si="1"/>
        <v>1200</v>
      </c>
      <c r="I46" s="104"/>
      <c r="N46" s="104"/>
      <c r="O46" s="104"/>
      <c r="P46" s="104"/>
    </row>
    <row r="47" spans="1:16" s="105" customFormat="1" ht="15.6" x14ac:dyDescent="0.25">
      <c r="A47" s="106">
        <v>7</v>
      </c>
      <c r="B47" s="100" t="s">
        <v>98</v>
      </c>
      <c r="C47" s="97"/>
      <c r="D47" s="73">
        <v>2</v>
      </c>
      <c r="E47" s="101" t="s">
        <v>99</v>
      </c>
      <c r="F47" s="102">
        <v>1</v>
      </c>
      <c r="G47" s="103">
        <v>200</v>
      </c>
      <c r="H47" s="87">
        <f t="shared" si="1"/>
        <v>400</v>
      </c>
      <c r="I47" s="104"/>
      <c r="N47" s="104"/>
      <c r="O47" s="104"/>
      <c r="P47" s="104"/>
    </row>
    <row r="48" spans="1:16" s="105" customFormat="1" ht="15.6" x14ac:dyDescent="0.25">
      <c r="A48" s="106"/>
      <c r="B48" s="100" t="s">
        <v>57</v>
      </c>
      <c r="C48" s="97"/>
      <c r="D48" s="73">
        <v>20</v>
      </c>
      <c r="E48" s="101" t="s">
        <v>39</v>
      </c>
      <c r="F48" s="102">
        <v>1</v>
      </c>
      <c r="G48" s="103">
        <v>30</v>
      </c>
      <c r="H48" s="87">
        <f t="shared" si="1"/>
        <v>600</v>
      </c>
      <c r="I48" s="104"/>
      <c r="N48" s="104"/>
      <c r="O48" s="104"/>
      <c r="P48" s="104"/>
    </row>
    <row r="49" spans="1:16" s="105" customFormat="1" ht="15.6" x14ac:dyDescent="0.25">
      <c r="A49" s="117" t="s">
        <v>9</v>
      </c>
      <c r="B49" s="117"/>
      <c r="C49" s="8"/>
      <c r="D49" s="59"/>
      <c r="E49" s="60"/>
      <c r="F49" s="61"/>
      <c r="G49" s="61"/>
      <c r="H49" s="62">
        <f>SUM(H41:H48)</f>
        <v>9700</v>
      </c>
      <c r="I49" s="104"/>
      <c r="N49" s="104"/>
      <c r="O49" s="104"/>
      <c r="P49" s="104"/>
    </row>
    <row r="50" spans="1:16" s="105" customFormat="1" ht="15.6" x14ac:dyDescent="0.25">
      <c r="A50" s="115" t="s">
        <v>100</v>
      </c>
      <c r="B50" s="116"/>
      <c r="C50" s="96"/>
      <c r="D50" s="93"/>
      <c r="E50" s="94"/>
      <c r="F50" s="95"/>
      <c r="G50" s="95"/>
      <c r="H50" s="94"/>
      <c r="I50" s="104"/>
      <c r="N50" s="104"/>
      <c r="O50" s="104"/>
      <c r="P50" s="104"/>
    </row>
    <row r="51" spans="1:16" s="105" customFormat="1" ht="15.6" x14ac:dyDescent="0.25">
      <c r="A51" s="106">
        <v>1</v>
      </c>
      <c r="B51" s="100" t="s">
        <v>101</v>
      </c>
      <c r="C51" s="97"/>
      <c r="D51" s="73">
        <v>12</v>
      </c>
      <c r="E51" s="101" t="s">
        <v>38</v>
      </c>
      <c r="F51" s="102">
        <v>1</v>
      </c>
      <c r="G51" s="103">
        <v>350</v>
      </c>
      <c r="H51" s="87">
        <f t="shared" ref="H51:H57" si="2">SUM(D51*F51*G51)</f>
        <v>4200</v>
      </c>
      <c r="I51" s="104"/>
      <c r="N51" s="104"/>
      <c r="O51" s="104"/>
      <c r="P51" s="104"/>
    </row>
    <row r="52" spans="1:16" s="105" customFormat="1" ht="15.6" x14ac:dyDescent="0.25">
      <c r="A52" s="106">
        <v>2</v>
      </c>
      <c r="B52" s="100" t="s">
        <v>102</v>
      </c>
      <c r="C52" s="97"/>
      <c r="D52" s="73">
        <v>8</v>
      </c>
      <c r="E52" s="101" t="s">
        <v>99</v>
      </c>
      <c r="F52" s="102">
        <v>1</v>
      </c>
      <c r="G52" s="103">
        <v>100</v>
      </c>
      <c r="H52" s="87">
        <f t="shared" si="2"/>
        <v>800</v>
      </c>
      <c r="I52" s="104"/>
      <c r="N52" s="104"/>
      <c r="O52" s="104"/>
      <c r="P52" s="104"/>
    </row>
    <row r="53" spans="1:16" s="105" customFormat="1" ht="15.6" x14ac:dyDescent="0.25">
      <c r="A53" s="106">
        <v>3</v>
      </c>
      <c r="B53" s="100" t="s">
        <v>103</v>
      </c>
      <c r="C53" s="97"/>
      <c r="D53" s="73">
        <v>8</v>
      </c>
      <c r="E53" s="101" t="s">
        <v>99</v>
      </c>
      <c r="F53" s="102">
        <v>1</v>
      </c>
      <c r="G53" s="103">
        <v>100</v>
      </c>
      <c r="H53" s="87">
        <f t="shared" si="2"/>
        <v>800</v>
      </c>
      <c r="I53" s="104"/>
      <c r="N53" s="104"/>
      <c r="O53" s="104"/>
      <c r="P53" s="104"/>
    </row>
    <row r="54" spans="1:16" s="105" customFormat="1" ht="15.6" x14ac:dyDescent="0.25">
      <c r="A54" s="106">
        <v>4</v>
      </c>
      <c r="B54" s="100" t="s">
        <v>104</v>
      </c>
      <c r="C54" s="97"/>
      <c r="D54" s="73">
        <v>1</v>
      </c>
      <c r="E54" s="101" t="s">
        <v>38</v>
      </c>
      <c r="F54" s="102">
        <v>1</v>
      </c>
      <c r="G54" s="103">
        <v>800</v>
      </c>
      <c r="H54" s="87">
        <f t="shared" si="2"/>
        <v>800</v>
      </c>
      <c r="I54" s="104"/>
      <c r="N54" s="104"/>
      <c r="O54" s="104"/>
      <c r="P54" s="104"/>
    </row>
    <row r="55" spans="1:16" s="105" customFormat="1" ht="15.6" x14ac:dyDescent="0.25">
      <c r="A55" s="106">
        <v>5</v>
      </c>
      <c r="B55" s="100" t="s">
        <v>105</v>
      </c>
      <c r="C55" s="97"/>
      <c r="D55" s="73">
        <v>4</v>
      </c>
      <c r="E55" s="101" t="s">
        <v>38</v>
      </c>
      <c r="F55" s="102">
        <v>1</v>
      </c>
      <c r="G55" s="103">
        <v>200</v>
      </c>
      <c r="H55" s="87">
        <f t="shared" si="2"/>
        <v>800</v>
      </c>
      <c r="I55" s="104"/>
      <c r="N55" s="104"/>
      <c r="O55" s="104"/>
      <c r="P55" s="104"/>
    </row>
    <row r="56" spans="1:16" s="105" customFormat="1" ht="15.6" x14ac:dyDescent="0.25">
      <c r="A56" s="106">
        <v>6</v>
      </c>
      <c r="B56" s="100" t="s">
        <v>106</v>
      </c>
      <c r="C56" s="97"/>
      <c r="D56" s="73">
        <v>4</v>
      </c>
      <c r="E56" s="101" t="s">
        <v>38</v>
      </c>
      <c r="F56" s="102">
        <v>1</v>
      </c>
      <c r="G56" s="103">
        <v>200</v>
      </c>
      <c r="H56" s="87">
        <f t="shared" si="2"/>
        <v>800</v>
      </c>
      <c r="I56" s="104"/>
      <c r="N56" s="104"/>
      <c r="O56" s="104"/>
      <c r="P56" s="104"/>
    </row>
    <row r="57" spans="1:16" s="105" customFormat="1" ht="15.6" x14ac:dyDescent="0.25">
      <c r="A57" s="106">
        <v>7</v>
      </c>
      <c r="B57" s="100" t="s">
        <v>107</v>
      </c>
      <c r="C57" s="97"/>
      <c r="D57" s="73">
        <v>4</v>
      </c>
      <c r="E57" s="101" t="s">
        <v>39</v>
      </c>
      <c r="F57" s="102">
        <v>1</v>
      </c>
      <c r="G57" s="103">
        <v>200</v>
      </c>
      <c r="H57" s="87">
        <f t="shared" si="2"/>
        <v>800</v>
      </c>
      <c r="I57" s="104"/>
      <c r="N57" s="104"/>
      <c r="O57" s="104"/>
      <c r="P57" s="104"/>
    </row>
    <row r="58" spans="1:16" s="105" customFormat="1" ht="15.6" x14ac:dyDescent="0.25">
      <c r="A58" s="117" t="s">
        <v>9</v>
      </c>
      <c r="B58" s="117"/>
      <c r="C58" s="8"/>
      <c r="D58" s="59"/>
      <c r="E58" s="60"/>
      <c r="F58" s="61"/>
      <c r="G58" s="61"/>
      <c r="H58" s="62">
        <f>SUM(H51:H57)</f>
        <v>9000</v>
      </c>
      <c r="I58" s="104"/>
      <c r="N58" s="104"/>
      <c r="O58" s="104"/>
      <c r="P58" s="104"/>
    </row>
    <row r="59" spans="1:16" s="105" customFormat="1" ht="15.6" x14ac:dyDescent="0.25">
      <c r="A59" s="115" t="s">
        <v>108</v>
      </c>
      <c r="B59" s="116"/>
      <c r="C59" s="96"/>
      <c r="D59" s="53"/>
      <c r="E59" s="54"/>
      <c r="F59" s="55"/>
      <c r="G59" s="55"/>
      <c r="H59" s="54"/>
      <c r="I59" s="104"/>
      <c r="N59" s="104"/>
      <c r="O59" s="104"/>
      <c r="P59" s="104"/>
    </row>
    <row r="60" spans="1:16" s="105" customFormat="1" ht="15.6" x14ac:dyDescent="0.25">
      <c r="A60" s="106">
        <v>1</v>
      </c>
      <c r="B60" s="88" t="s">
        <v>109</v>
      </c>
      <c r="C60" s="107" t="s">
        <v>110</v>
      </c>
      <c r="D60" s="89">
        <v>49</v>
      </c>
      <c r="E60" s="89" t="s">
        <v>35</v>
      </c>
      <c r="F60" s="89">
        <v>1</v>
      </c>
      <c r="G60" s="90">
        <v>350</v>
      </c>
      <c r="H60" s="91">
        <f t="shared" ref="H60:H66" si="3">D60*F60*G60</f>
        <v>17150</v>
      </c>
      <c r="I60" s="104"/>
      <c r="N60" s="104"/>
      <c r="O60" s="104"/>
      <c r="P60" s="104"/>
    </row>
    <row r="61" spans="1:16" s="105" customFormat="1" ht="15.6" x14ac:dyDescent="0.25">
      <c r="A61" s="106">
        <v>2</v>
      </c>
      <c r="B61" s="50" t="s">
        <v>36</v>
      </c>
      <c r="C61" s="97"/>
      <c r="D61" s="51">
        <v>2</v>
      </c>
      <c r="E61" s="51" t="s">
        <v>38</v>
      </c>
      <c r="F61" s="51">
        <v>1</v>
      </c>
      <c r="G61" s="44">
        <v>800</v>
      </c>
      <c r="H61" s="58">
        <f t="shared" si="3"/>
        <v>1600</v>
      </c>
      <c r="I61" s="104"/>
      <c r="N61" s="104"/>
      <c r="O61" s="104"/>
      <c r="P61" s="104"/>
    </row>
    <row r="62" spans="1:16" s="105" customFormat="1" ht="15.6" x14ac:dyDescent="0.25">
      <c r="A62" s="106">
        <v>3</v>
      </c>
      <c r="B62" s="50" t="s">
        <v>112</v>
      </c>
      <c r="C62" s="97"/>
      <c r="D62" s="51">
        <v>3</v>
      </c>
      <c r="E62" s="51" t="s">
        <v>38</v>
      </c>
      <c r="F62" s="51">
        <v>1</v>
      </c>
      <c r="G62" s="44">
        <v>2000</v>
      </c>
      <c r="H62" s="58">
        <f t="shared" si="3"/>
        <v>6000</v>
      </c>
      <c r="I62" s="104"/>
      <c r="N62" s="104"/>
      <c r="O62" s="104"/>
      <c r="P62" s="104"/>
    </row>
    <row r="63" spans="1:16" s="105" customFormat="1" ht="15.6" x14ac:dyDescent="0.25">
      <c r="A63" s="106">
        <v>4</v>
      </c>
      <c r="B63" s="50" t="s">
        <v>113</v>
      </c>
      <c r="C63" s="97"/>
      <c r="D63" s="51">
        <v>3</v>
      </c>
      <c r="E63" s="51" t="s">
        <v>38</v>
      </c>
      <c r="F63" s="51">
        <v>1</v>
      </c>
      <c r="G63" s="44">
        <v>300</v>
      </c>
      <c r="H63" s="58">
        <f t="shared" si="3"/>
        <v>900</v>
      </c>
      <c r="I63" s="104"/>
      <c r="N63" s="104"/>
      <c r="O63" s="104"/>
      <c r="P63" s="104"/>
    </row>
    <row r="64" spans="1:16" s="105" customFormat="1" ht="15.6" x14ac:dyDescent="0.25">
      <c r="A64" s="106">
        <v>5</v>
      </c>
      <c r="B64" s="108" t="s">
        <v>111</v>
      </c>
      <c r="C64" s="97"/>
      <c r="D64" s="51">
        <v>1</v>
      </c>
      <c r="E64" s="51" t="s">
        <v>38</v>
      </c>
      <c r="F64" s="51">
        <v>1</v>
      </c>
      <c r="G64" s="44">
        <v>5000</v>
      </c>
      <c r="H64" s="58">
        <f t="shared" si="3"/>
        <v>5000</v>
      </c>
      <c r="I64" s="104"/>
      <c r="N64" s="104"/>
      <c r="O64" s="104"/>
      <c r="P64" s="104"/>
    </row>
    <row r="65" spans="1:16" s="105" customFormat="1" ht="15.6" x14ac:dyDescent="0.25">
      <c r="A65" s="106">
        <v>6</v>
      </c>
      <c r="B65" s="50" t="s">
        <v>37</v>
      </c>
      <c r="C65" s="50"/>
      <c r="D65" s="51">
        <v>2</v>
      </c>
      <c r="E65" s="51" t="s">
        <v>39</v>
      </c>
      <c r="F65" s="51">
        <v>1</v>
      </c>
      <c r="G65" s="44">
        <v>800</v>
      </c>
      <c r="H65" s="52">
        <f t="shared" si="3"/>
        <v>1600</v>
      </c>
      <c r="I65" s="104"/>
      <c r="N65" s="104"/>
      <c r="O65" s="104"/>
      <c r="P65" s="104"/>
    </row>
    <row r="66" spans="1:16" s="105" customFormat="1" ht="15.6" x14ac:dyDescent="0.25">
      <c r="A66" s="106">
        <v>7</v>
      </c>
      <c r="B66" s="108" t="s">
        <v>40</v>
      </c>
      <c r="C66" s="108"/>
      <c r="D66" s="56">
        <v>1</v>
      </c>
      <c r="E66" s="56" t="s">
        <v>39</v>
      </c>
      <c r="F66" s="56">
        <v>1</v>
      </c>
      <c r="G66" s="57">
        <v>3500</v>
      </c>
      <c r="H66" s="52">
        <f t="shared" si="3"/>
        <v>3500</v>
      </c>
      <c r="I66" s="104"/>
      <c r="N66" s="104"/>
      <c r="O66" s="104"/>
      <c r="P66" s="104"/>
    </row>
    <row r="67" spans="1:16" s="105" customFormat="1" ht="15.6" x14ac:dyDescent="0.25">
      <c r="A67" s="117" t="s">
        <v>9</v>
      </c>
      <c r="B67" s="117"/>
      <c r="C67" s="8"/>
      <c r="D67" s="59"/>
      <c r="E67" s="60"/>
      <c r="F67" s="61"/>
      <c r="G67" s="61"/>
      <c r="H67" s="62">
        <f>SUM(H60:H66)</f>
        <v>35750</v>
      </c>
      <c r="I67" s="104"/>
      <c r="N67" s="104"/>
      <c r="O67" s="104"/>
      <c r="P67" s="104"/>
    </row>
    <row r="68" spans="1:16" s="105" customFormat="1" ht="15.6" x14ac:dyDescent="0.25">
      <c r="A68" s="10" t="s">
        <v>19</v>
      </c>
      <c r="B68" s="11"/>
      <c r="C68" s="11"/>
      <c r="D68" s="66"/>
      <c r="E68" s="67"/>
      <c r="F68" s="68"/>
      <c r="G68" s="68"/>
      <c r="H68" s="69">
        <f>H26+H33+H39+H49+H58+H67</f>
        <v>80140</v>
      </c>
      <c r="I68" s="104"/>
      <c r="N68" s="104"/>
      <c r="O68" s="104"/>
      <c r="P68" s="104"/>
    </row>
    <row r="69" spans="1:16" x14ac:dyDescent="0.35">
      <c r="A69" s="121" t="s">
        <v>116</v>
      </c>
      <c r="B69" s="122"/>
      <c r="C69" s="16"/>
      <c r="D69" s="124"/>
      <c r="E69" s="124"/>
      <c r="F69" s="124"/>
      <c r="G69" s="124"/>
      <c r="H69" s="124"/>
    </row>
    <row r="70" spans="1:16" x14ac:dyDescent="0.35">
      <c r="A70" s="17" t="s">
        <v>0</v>
      </c>
      <c r="B70" s="31" t="s">
        <v>11</v>
      </c>
      <c r="C70" s="31" t="s">
        <v>12</v>
      </c>
      <c r="D70" s="17" t="s">
        <v>3</v>
      </c>
      <c r="E70" s="18" t="s">
        <v>4</v>
      </c>
      <c r="F70" s="31" t="s">
        <v>5</v>
      </c>
      <c r="G70" s="31" t="s">
        <v>6</v>
      </c>
      <c r="H70" s="18" t="s">
        <v>7</v>
      </c>
    </row>
    <row r="71" spans="1:16" x14ac:dyDescent="0.35">
      <c r="A71" s="2" t="s">
        <v>117</v>
      </c>
      <c r="B71" s="3"/>
      <c r="C71" s="3"/>
      <c r="D71" s="4"/>
      <c r="E71" s="5"/>
      <c r="F71" s="6"/>
      <c r="G71" s="6"/>
      <c r="H71" s="5"/>
    </row>
    <row r="72" spans="1:16" x14ac:dyDescent="0.35">
      <c r="A72" s="19">
        <v>1</v>
      </c>
      <c r="B72" s="20" t="s">
        <v>58</v>
      </c>
      <c r="C72" s="20"/>
      <c r="D72" s="21">
        <v>2</v>
      </c>
      <c r="E72" s="9" t="s">
        <v>2</v>
      </c>
      <c r="F72" s="9">
        <v>1</v>
      </c>
      <c r="G72" s="23">
        <v>3500</v>
      </c>
      <c r="H72" s="22">
        <f>D72*F72*G72</f>
        <v>7000</v>
      </c>
    </row>
    <row r="73" spans="1:16" x14ac:dyDescent="0.35">
      <c r="A73" s="19">
        <v>2</v>
      </c>
      <c r="B73" s="20" t="s">
        <v>59</v>
      </c>
      <c r="C73" s="20"/>
      <c r="D73" s="21">
        <v>1</v>
      </c>
      <c r="E73" s="9" t="s">
        <v>2</v>
      </c>
      <c r="F73" s="9">
        <v>1</v>
      </c>
      <c r="G73" s="23">
        <v>3500</v>
      </c>
      <c r="H73" s="22">
        <f t="shared" ref="H72:H73" si="4">D73*F73*G73</f>
        <v>3500</v>
      </c>
    </row>
    <row r="74" spans="1:16" x14ac:dyDescent="0.35">
      <c r="A74" s="106">
        <v>3</v>
      </c>
      <c r="B74" s="109" t="s">
        <v>61</v>
      </c>
      <c r="C74" s="109"/>
      <c r="D74" s="110">
        <v>4</v>
      </c>
      <c r="E74" s="77" t="s">
        <v>2</v>
      </c>
      <c r="F74" s="77">
        <v>1</v>
      </c>
      <c r="G74" s="23">
        <v>600</v>
      </c>
      <c r="H74" s="22">
        <f t="shared" ref="H74:H76" si="5">D74*F74*G74</f>
        <v>2400</v>
      </c>
    </row>
    <row r="75" spans="1:16" x14ac:dyDescent="0.35">
      <c r="A75" s="106">
        <v>4</v>
      </c>
      <c r="B75" s="109" t="s">
        <v>62</v>
      </c>
      <c r="C75" s="109" t="s">
        <v>118</v>
      </c>
      <c r="D75" s="110">
        <v>1</v>
      </c>
      <c r="E75" s="77" t="s">
        <v>2</v>
      </c>
      <c r="F75" s="77">
        <v>1</v>
      </c>
      <c r="G75" s="23">
        <v>1500</v>
      </c>
      <c r="H75" s="22">
        <f t="shared" si="5"/>
        <v>1500</v>
      </c>
    </row>
    <row r="76" spans="1:16" x14ac:dyDescent="0.35">
      <c r="A76" s="19">
        <v>5</v>
      </c>
      <c r="B76" s="45" t="s">
        <v>28</v>
      </c>
      <c r="C76" s="46"/>
      <c r="D76" s="47">
        <v>4</v>
      </c>
      <c r="E76" s="48" t="s">
        <v>29</v>
      </c>
      <c r="F76" s="49">
        <v>1</v>
      </c>
      <c r="G76" s="23">
        <v>500</v>
      </c>
      <c r="H76" s="22">
        <f t="shared" si="5"/>
        <v>2000</v>
      </c>
    </row>
    <row r="77" spans="1:16" x14ac:dyDescent="0.35">
      <c r="A77" s="117" t="s">
        <v>9</v>
      </c>
      <c r="B77" s="117"/>
      <c r="C77" s="8"/>
      <c r="D77" s="59"/>
      <c r="E77" s="60"/>
      <c r="F77" s="61"/>
      <c r="G77" s="61"/>
      <c r="H77" s="62">
        <f>SUM(H72:H76)</f>
        <v>16400</v>
      </c>
    </row>
    <row r="78" spans="1:16" x14ac:dyDescent="0.35">
      <c r="A78" s="2" t="s">
        <v>119</v>
      </c>
      <c r="B78" s="3"/>
      <c r="C78" s="3"/>
      <c r="D78" s="4"/>
      <c r="E78" s="5"/>
      <c r="F78" s="6"/>
      <c r="G78" s="6"/>
      <c r="H78" s="5"/>
    </row>
    <row r="79" spans="1:16" x14ac:dyDescent="0.35">
      <c r="A79" s="106">
        <v>1</v>
      </c>
      <c r="B79" s="111" t="s">
        <v>120</v>
      </c>
      <c r="C79" s="112"/>
      <c r="D79" s="78">
        <v>1</v>
      </c>
      <c r="E79" s="113" t="s">
        <v>33</v>
      </c>
      <c r="F79" s="114">
        <v>1</v>
      </c>
      <c r="G79" s="23">
        <v>4000</v>
      </c>
      <c r="H79" s="22">
        <f t="shared" ref="H79:H80" si="6">D79*F79*G79</f>
        <v>4000</v>
      </c>
    </row>
    <row r="80" spans="1:16" x14ac:dyDescent="0.35">
      <c r="A80" s="106">
        <v>2</v>
      </c>
      <c r="B80" s="111" t="s">
        <v>31</v>
      </c>
      <c r="C80" s="112"/>
      <c r="D80" s="78">
        <v>1</v>
      </c>
      <c r="E80" s="113" t="s">
        <v>33</v>
      </c>
      <c r="F80" s="114">
        <v>1</v>
      </c>
      <c r="G80" s="23">
        <v>2000</v>
      </c>
      <c r="H80" s="22">
        <f t="shared" si="6"/>
        <v>2000</v>
      </c>
    </row>
    <row r="81" spans="1:8" x14ac:dyDescent="0.35">
      <c r="A81" s="125" t="s">
        <v>16</v>
      </c>
      <c r="B81" s="125"/>
      <c r="C81" s="24"/>
      <c r="D81" s="24"/>
      <c r="E81" s="25"/>
      <c r="F81" s="26"/>
      <c r="G81" s="26"/>
      <c r="H81" s="62">
        <f>SUM(H79:H80)</f>
        <v>6000</v>
      </c>
    </row>
    <row r="82" spans="1:8" x14ac:dyDescent="0.35">
      <c r="A82" s="10" t="s">
        <v>20</v>
      </c>
      <c r="B82" s="11"/>
      <c r="C82" s="11"/>
      <c r="D82" s="12"/>
      <c r="E82" s="13"/>
      <c r="F82" s="14"/>
      <c r="G82" s="14"/>
      <c r="H82" s="15">
        <f>H81+H77</f>
        <v>22400</v>
      </c>
    </row>
    <row r="83" spans="1:8" x14ac:dyDescent="0.35">
      <c r="A83" s="120" t="s">
        <v>13</v>
      </c>
      <c r="B83" s="120"/>
      <c r="C83" s="120"/>
      <c r="D83" s="120"/>
      <c r="E83" s="120"/>
      <c r="F83" s="120"/>
      <c r="G83" s="120"/>
      <c r="H83" s="30">
        <f>H82++H68+H10</f>
        <v>102540</v>
      </c>
    </row>
    <row r="84" spans="1:8" s="34" customFormat="1" ht="15.6" x14ac:dyDescent="0.25">
      <c r="A84" s="118" t="s">
        <v>23</v>
      </c>
      <c r="B84" s="119"/>
      <c r="C84" s="119"/>
      <c r="D84" s="119"/>
      <c r="E84" s="119"/>
      <c r="F84" s="119"/>
      <c r="G84" s="119"/>
      <c r="H84" s="36">
        <f>H83*10%</f>
        <v>10254</v>
      </c>
    </row>
    <row r="85" spans="1:8" s="34" customFormat="1" ht="16.2" customHeight="1" x14ac:dyDescent="0.25">
      <c r="A85" s="118" t="s">
        <v>24</v>
      </c>
      <c r="B85" s="119"/>
      <c r="C85" s="119"/>
      <c r="D85" s="119"/>
      <c r="E85" s="119"/>
      <c r="F85" s="119"/>
      <c r="G85" s="119"/>
      <c r="H85" s="36">
        <f>SUM(H83:H84)</f>
        <v>112794</v>
      </c>
    </row>
    <row r="86" spans="1:8" x14ac:dyDescent="0.35">
      <c r="A86" s="118" t="s">
        <v>30</v>
      </c>
      <c r="B86" s="119"/>
      <c r="C86" s="119"/>
      <c r="D86" s="119"/>
      <c r="E86" s="119"/>
      <c r="F86" s="119"/>
      <c r="G86" s="119"/>
      <c r="H86" s="36">
        <f>H85*1.06</f>
        <v>119561.64</v>
      </c>
    </row>
  </sheetData>
  <mergeCells count="28">
    <mergeCell ref="A1:H1"/>
    <mergeCell ref="A2:B2"/>
    <mergeCell ref="D2:H2"/>
    <mergeCell ref="A6:B6"/>
    <mergeCell ref="A9:B9"/>
    <mergeCell ref="A4:B4"/>
    <mergeCell ref="A86:G86"/>
    <mergeCell ref="A11:B11"/>
    <mergeCell ref="D11:H11"/>
    <mergeCell ref="A69:B69"/>
    <mergeCell ref="D69:H69"/>
    <mergeCell ref="A81:B81"/>
    <mergeCell ref="A84:G84"/>
    <mergeCell ref="A13:B13"/>
    <mergeCell ref="A27:B27"/>
    <mergeCell ref="A26:B26"/>
    <mergeCell ref="A33:B33"/>
    <mergeCell ref="A34:B34"/>
    <mergeCell ref="A39:B39"/>
    <mergeCell ref="A40:B40"/>
    <mergeCell ref="A49:B49"/>
    <mergeCell ref="A50:B50"/>
    <mergeCell ref="A59:B59"/>
    <mergeCell ref="A67:B67"/>
    <mergeCell ref="A77:B77"/>
    <mergeCell ref="A58:B58"/>
    <mergeCell ref="A85:G85"/>
    <mergeCell ref="A83:G83"/>
  </mergeCells>
  <phoneticPr fontId="5" type="noConversion"/>
  <conditionalFormatting sqref="F14:F25 F35:F38 F28:F32 H28:H32 H35:H38">
    <cfRule type="cellIs" dxfId="12" priority="18" stopIfTrue="1" operator="lessThan">
      <formula>0</formula>
    </cfRule>
  </conditionalFormatting>
  <conditionalFormatting sqref="F41">
    <cfRule type="cellIs" dxfId="11" priority="15" stopIfTrue="1" operator="lessThan">
      <formula>0</formula>
    </cfRule>
  </conditionalFormatting>
  <conditionalFormatting sqref="H42">
    <cfRule type="cellIs" dxfId="10" priority="9" stopIfTrue="1" operator="lessThan">
      <formula>0</formula>
    </cfRule>
  </conditionalFormatting>
  <conditionalFormatting sqref="F42">
    <cfRule type="cellIs" dxfId="9" priority="13" stopIfTrue="1" operator="lessThan">
      <formula>0</formula>
    </cfRule>
  </conditionalFormatting>
  <conditionalFormatting sqref="H43:H48">
    <cfRule type="cellIs" dxfId="8" priority="7" stopIfTrue="1" operator="lessThan">
      <formula>0</formula>
    </cfRule>
  </conditionalFormatting>
  <conditionalFormatting sqref="H41">
    <cfRule type="cellIs" dxfId="7" priority="10" stopIfTrue="1" operator="lessThan">
      <formula>0</formula>
    </cfRule>
  </conditionalFormatting>
  <conditionalFormatting sqref="F43:F48">
    <cfRule type="cellIs" dxfId="6" priority="8" stopIfTrue="1" operator="lessThan">
      <formula>0</formula>
    </cfRule>
  </conditionalFormatting>
  <conditionalFormatting sqref="H51:H57">
    <cfRule type="cellIs" dxfId="5" priority="5" stopIfTrue="1" operator="lessThan">
      <formula>0</formula>
    </cfRule>
  </conditionalFormatting>
  <conditionalFormatting sqref="F51:F57">
    <cfRule type="cellIs" dxfId="4" priority="6" stopIfTrue="1" operator="lessThan">
      <formula>0</formula>
    </cfRule>
  </conditionalFormatting>
  <conditionalFormatting sqref="H63 F63">
    <cfRule type="cellIs" dxfId="3" priority="3" stopIfTrue="1" operator="lessThan">
      <formula>0</formula>
    </cfRule>
  </conditionalFormatting>
  <conditionalFormatting sqref="H60:H62 F60:F62">
    <cfRule type="cellIs" dxfId="2" priority="4" stopIfTrue="1" operator="lessThan">
      <formula>0</formula>
    </cfRule>
  </conditionalFormatting>
  <conditionalFormatting sqref="H64 F64">
    <cfRule type="cellIs" dxfId="1" priority="2" stopIfTrue="1" operator="lessThan">
      <formula>0</formula>
    </cfRule>
  </conditionalFormatting>
  <conditionalFormatting sqref="F65:F66 H65:H66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工大建国饭店-通屏使用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耿吴茜</cp:lastModifiedBy>
  <dcterms:created xsi:type="dcterms:W3CDTF">2018-12-14T09:12:30Z</dcterms:created>
  <dcterms:modified xsi:type="dcterms:W3CDTF">2022-03-08T03:44:12Z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