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Guo Haiyan\Desktop\结算\最终提交结算\"/>
    </mc:Choice>
  </mc:AlternateContent>
  <xr:revisionPtr revIDLastSave="0" documentId="13_ncr:1_{E5292688-D113-44B1-89A7-68C89C350360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北京希尔顿逸林酒店" sheetId="1" r:id="rId1"/>
    <sheet name="大交通明细" sheetId="2" r:id="rId2"/>
    <sheet name="报销" sheetId="3" r:id="rId3"/>
    <sheet name="住宿明细" sheetId="4" r:id="rId4"/>
  </sheets>
  <calcPr calcId="191029"/>
</workbook>
</file>

<file path=xl/calcChain.xml><?xml version="1.0" encoding="utf-8"?>
<calcChain xmlns="http://schemas.openxmlformats.org/spreadsheetml/2006/main">
  <c r="M81" i="1" l="1"/>
  <c r="M82" i="1"/>
  <c r="M83" i="1"/>
  <c r="M13" i="1" l="1"/>
  <c r="N13" i="1"/>
  <c r="M70" i="1"/>
  <c r="N70" i="1" s="1"/>
  <c r="H26" i="2" l="1"/>
  <c r="M23" i="1"/>
  <c r="H24" i="2"/>
  <c r="H10" i="2"/>
  <c r="H7" i="2" l="1"/>
  <c r="M71" i="1"/>
  <c r="N71" i="1" s="1"/>
  <c r="M33" i="1"/>
  <c r="M32" i="1"/>
  <c r="M31" i="1"/>
  <c r="M29" i="1"/>
  <c r="M28" i="1"/>
  <c r="M22" i="1"/>
  <c r="M24" i="1"/>
  <c r="N24" i="1" s="1"/>
  <c r="M64" i="1"/>
  <c r="M65" i="1"/>
  <c r="M62" i="1"/>
  <c r="M56" i="1"/>
  <c r="N56" i="1" s="1"/>
  <c r="G8" i="4"/>
  <c r="N83" i="1"/>
  <c r="M72" i="1"/>
  <c r="M69" i="1"/>
  <c r="N69" i="1" s="1"/>
  <c r="M68" i="1"/>
  <c r="N68" i="1" s="1"/>
  <c r="M67" i="1"/>
  <c r="M66" i="1"/>
  <c r="M63" i="1"/>
  <c r="M61" i="1"/>
  <c r="M60" i="1"/>
  <c r="M59" i="1"/>
  <c r="M58" i="1"/>
  <c r="M57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H31" i="1"/>
  <c r="M30" i="1"/>
  <c r="H30" i="1"/>
  <c r="H29" i="1"/>
  <c r="H28" i="1"/>
  <c r="I5" i="3"/>
  <c r="I4" i="3"/>
  <c r="I3" i="3"/>
  <c r="I2" i="3"/>
  <c r="I6" i="3" s="1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H8" i="2"/>
  <c r="H6" i="2"/>
  <c r="H5" i="2"/>
  <c r="H4" i="2"/>
  <c r="H3" i="2"/>
  <c r="H2" i="2"/>
  <c r="M21" i="1"/>
  <c r="N21" i="1" s="1"/>
  <c r="M20" i="1"/>
  <c r="N20" i="1" s="1"/>
  <c r="M19" i="1"/>
  <c r="N19" i="1" s="1"/>
  <c r="H32" i="1"/>
  <c r="N32" i="1" s="1"/>
  <c r="H38" i="1"/>
  <c r="H64" i="1"/>
  <c r="H93" i="1"/>
  <c r="H94" i="1"/>
  <c r="H52" i="1"/>
  <c r="H53" i="1"/>
  <c r="H54" i="1"/>
  <c r="H55" i="1"/>
  <c r="H57" i="1"/>
  <c r="H58" i="1"/>
  <c r="H59" i="1"/>
  <c r="N59" i="1" s="1"/>
  <c r="H50" i="1"/>
  <c r="H37" i="1"/>
  <c r="H36" i="1"/>
  <c r="H34" i="1"/>
  <c r="H65" i="1"/>
  <c r="H60" i="1"/>
  <c r="H51" i="1"/>
  <c r="H49" i="1"/>
  <c r="H48" i="1"/>
  <c r="H47" i="1"/>
  <c r="H46" i="1"/>
  <c r="H45" i="1"/>
  <c r="H44" i="1"/>
  <c r="H43" i="1"/>
  <c r="H42" i="1"/>
  <c r="H41" i="1"/>
  <c r="H40" i="1"/>
  <c r="H39" i="1"/>
  <c r="M73" i="1" l="1"/>
  <c r="N41" i="1"/>
  <c r="N30" i="1"/>
  <c r="N31" i="1"/>
  <c r="N48" i="1"/>
  <c r="N57" i="1"/>
  <c r="N60" i="1"/>
  <c r="N34" i="1"/>
  <c r="N49" i="1"/>
  <c r="N58" i="1"/>
  <c r="N64" i="1"/>
  <c r="N42" i="1"/>
  <c r="N50" i="1"/>
  <c r="N65" i="1"/>
  <c r="N36" i="1"/>
  <c r="N43" i="1"/>
  <c r="N51" i="1"/>
  <c r="N37" i="1"/>
  <c r="N44" i="1"/>
  <c r="N52" i="1"/>
  <c r="N38" i="1"/>
  <c r="N45" i="1"/>
  <c r="N53" i="1"/>
  <c r="N39" i="1"/>
  <c r="N46" i="1"/>
  <c r="N54" i="1"/>
  <c r="N40" i="1"/>
  <c r="N47" i="1"/>
  <c r="N55" i="1"/>
  <c r="N28" i="1"/>
  <c r="N29" i="1"/>
  <c r="H33" i="1"/>
  <c r="N33" i="1" s="1"/>
  <c r="H13" i="1"/>
  <c r="H18" i="1"/>
  <c r="H22" i="1"/>
  <c r="N22" i="1" s="1"/>
  <c r="H23" i="1"/>
  <c r="N23" i="1" s="1"/>
  <c r="H80" i="1"/>
  <c r="H81" i="1"/>
  <c r="N81" i="1" s="1"/>
  <c r="H82" i="1"/>
  <c r="N82" i="1" s="1"/>
  <c r="H67" i="1"/>
  <c r="N67" i="1" s="1"/>
  <c r="H72" i="1"/>
  <c r="N72" i="1" s="1"/>
  <c r="H35" i="1"/>
  <c r="N35" i="1" s="1"/>
  <c r="H84" i="1" l="1"/>
  <c r="H66" i="1" l="1"/>
  <c r="N66" i="1" s="1"/>
  <c r="H98" i="1"/>
  <c r="H12" i="1" l="1"/>
  <c r="H11" i="1"/>
  <c r="H97" i="1"/>
  <c r="H63" i="1"/>
  <c r="N63" i="1" s="1"/>
  <c r="H95" i="1" l="1"/>
  <c r="H61" i="1"/>
  <c r="N61" i="1" s="1"/>
  <c r="H62" i="1"/>
  <c r="N62" i="1" s="1"/>
  <c r="H73" i="1" l="1"/>
  <c r="H96" i="1"/>
  <c r="H99" i="1" s="1"/>
  <c r="M95" i="1"/>
  <c r="N95" i="1" s="1"/>
  <c r="M94" i="1"/>
  <c r="N94" i="1" s="1"/>
  <c r="M93" i="1"/>
  <c r="M99" i="1" s="1"/>
  <c r="M88" i="1"/>
  <c r="J89" i="1" s="1"/>
  <c r="M89" i="1" s="1"/>
  <c r="H88" i="1"/>
  <c r="G89" i="1" s="1"/>
  <c r="H89" i="1" s="1"/>
  <c r="M80" i="1"/>
  <c r="M84" i="1" s="1"/>
  <c r="M76" i="1"/>
  <c r="H76" i="1"/>
  <c r="H77" i="1" s="1"/>
  <c r="M18" i="1"/>
  <c r="M17" i="1"/>
  <c r="H17" i="1"/>
  <c r="M16" i="1"/>
  <c r="H16" i="1"/>
  <c r="M15" i="1"/>
  <c r="H15" i="1"/>
  <c r="M14" i="1"/>
  <c r="H14" i="1"/>
  <c r="M12" i="1"/>
  <c r="N12" i="1" s="1"/>
  <c r="M11" i="1"/>
  <c r="M10" i="1"/>
  <c r="H10" i="1"/>
  <c r="M25" i="1" l="1"/>
  <c r="N80" i="1"/>
  <c r="N84" i="1"/>
  <c r="H25" i="1"/>
  <c r="N76" i="1"/>
  <c r="N16" i="1"/>
  <c r="N14" i="1"/>
  <c r="N17" i="1"/>
  <c r="N15" i="1"/>
  <c r="M77" i="1"/>
  <c r="N18" i="1"/>
  <c r="N89" i="1"/>
  <c r="N11" i="1"/>
  <c r="N88" i="1"/>
  <c r="N10" i="1"/>
  <c r="N93" i="1"/>
  <c r="N25" i="1" l="1"/>
  <c r="N73" i="1"/>
  <c r="J87" i="1"/>
  <c r="N99" i="1"/>
  <c r="N77" i="1"/>
  <c r="G87" i="1"/>
  <c r="H87" i="1" s="1"/>
  <c r="H90" i="1" s="1"/>
  <c r="H100" i="1" s="1"/>
  <c r="M87" i="1" l="1"/>
  <c r="M90" i="1" s="1"/>
  <c r="M100" i="1" s="1"/>
  <c r="N100" i="1" l="1"/>
  <c r="N90" i="1"/>
  <c r="N87" i="1"/>
</calcChain>
</file>

<file path=xl/sharedStrings.xml><?xml version="1.0" encoding="utf-8"?>
<sst xmlns="http://schemas.openxmlformats.org/spreadsheetml/2006/main" count="505" uniqueCount="307">
  <si>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</si>
  <si>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</si>
  <si>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</si>
  <si>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</si>
  <si>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</si>
  <si>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</si>
  <si>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</si>
  <si>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</si>
  <si>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</si>
  <si>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</si>
  <si>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</si>
  <si>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</si>
  <si>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</si>
  <si>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</si>
  <si>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</si>
  <si>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</si>
  <si>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</si>
  <si>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</si>
  <si>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</si>
  <si>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</si>
  <si>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</si>
  <si>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</si>
  <si>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</si>
  <si>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</si>
  <si>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</si>
  <si>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</si>
  <si>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</si>
  <si>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</si>
  <si>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</si>
  <si>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</si>
  <si>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</si>
  <si>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</si>
  <si>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</si>
  <si>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</si>
  <si>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</si>
  <si>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</si>
  <si>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</si>
  <si>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</si>
  <si>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</si>
  <si>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</si>
  <si>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</si>
  <si>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</si>
  <si>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</si>
  <si>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</si>
  <si>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</si>
  <si>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</si>
  <si>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</si>
  <si>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</si>
  <si>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</si>
  <si>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</si>
  <si>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</si>
  <si>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</si>
  <si>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</si>
  <si>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</si>
  <si>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动车或火车票</t>
  </si>
  <si>
    <t>天津</t>
  </si>
  <si>
    <t>趟</t>
  </si>
  <si>
    <t>高铁一等座.最终金额以实际出票为准</t>
  </si>
  <si>
    <t>机票</t>
  </si>
  <si>
    <t xml:space="preserve">    sub-total</t>
  </si>
  <si>
    <t>天数</t>
  </si>
  <si>
    <t>B</t>
  </si>
  <si>
    <t>酒店</t>
  </si>
  <si>
    <t>B.1.1</t>
  </si>
  <si>
    <t>间/晚</t>
  </si>
  <si>
    <t>含双早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</si>
  <si>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</si>
  <si>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人/天</t>
  </si>
  <si>
    <t>茶歇</t>
  </si>
  <si>
    <t>品种</t>
  </si>
  <si>
    <t>个/次</t>
  </si>
  <si>
    <t>份/次</t>
  </si>
  <si>
    <t>预估金额，以实际印刷装订为准</t>
  </si>
  <si>
    <t>照相</t>
  </si>
  <si>
    <t>摄像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</si>
  <si>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</si>
  <si>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</si>
  <si>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</si>
  <si>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</si>
  <si>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</si>
  <si>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</si>
  <si>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</si>
  <si>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</si>
  <si>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</si>
  <si>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晚餐</t>
  </si>
  <si>
    <t>D.2</t>
  </si>
  <si>
    <t>午餐</t>
  </si>
  <si>
    <t>7.31日自助午餐</t>
  </si>
  <si>
    <t>D.3</t>
  </si>
  <si>
    <t>7.31日自助晚餐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</si>
  <si>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</si>
  <si>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</si>
  <si>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</si>
  <si>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</si>
  <si>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</si>
  <si>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</si>
  <si>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</si>
  <si>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</si>
  <si>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</si>
  <si>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</si>
  <si>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</si>
  <si>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>G.2</t>
  </si>
  <si>
    <t>接送机人员</t>
  </si>
  <si>
    <t>G.3</t>
  </si>
  <si>
    <t>地陪</t>
  </si>
  <si>
    <t>G.4</t>
  </si>
  <si>
    <t>全陪住宿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</si>
  <si>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</si>
  <si>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</si>
  <si>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</si>
  <si>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</si>
  <si>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</si>
  <si>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9" type="noConversion"/>
  </si>
  <si>
    <t>郭海燕 13810995220</t>
    <phoneticPr fontId="29" type="noConversion"/>
  </si>
  <si>
    <t>8小时内工作，超时另计</t>
    <phoneticPr fontId="29" type="noConversion"/>
  </si>
  <si>
    <t>G.5</t>
    <phoneticPr fontId="29" type="noConversion"/>
  </si>
  <si>
    <t>全陪 大交通</t>
    <phoneticPr fontId="29" type="noConversion"/>
  </si>
  <si>
    <t>火车票</t>
    <phoneticPr fontId="29" type="noConversion"/>
  </si>
  <si>
    <t>趟</t>
    <phoneticPr fontId="29" type="noConversion"/>
  </si>
  <si>
    <t>出发地机场或火车接送</t>
    <phoneticPr fontId="29" type="noConversion"/>
  </si>
  <si>
    <t>会议资料装订</t>
    <phoneticPr fontId="29" type="noConversion"/>
  </si>
  <si>
    <t>北京</t>
    <phoneticPr fontId="35" type="noConversion"/>
  </si>
  <si>
    <t>含单早</t>
    <phoneticPr fontId="29" type="noConversion"/>
  </si>
  <si>
    <t>B.1.3</t>
    <phoneticPr fontId="29" type="noConversion"/>
  </si>
  <si>
    <t>人/天</t>
    <phoneticPr fontId="35" type="noConversion"/>
  </si>
  <si>
    <t>电脑</t>
    <phoneticPr fontId="35" type="noConversion"/>
  </si>
  <si>
    <t>台/天</t>
    <phoneticPr fontId="35" type="noConversion"/>
  </si>
  <si>
    <t>场</t>
    <phoneticPr fontId="35" type="noConversion"/>
  </si>
  <si>
    <t>网络</t>
    <phoneticPr fontId="35" type="noConversion"/>
  </si>
  <si>
    <t>B.1.4</t>
    <phoneticPr fontId="35" type="noConversion"/>
  </si>
  <si>
    <t>其他</t>
    <phoneticPr fontId="35" type="noConversion"/>
  </si>
  <si>
    <t>经济舱预估费用，最终以实际发生结算</t>
    <phoneticPr fontId="35" type="noConversion"/>
  </si>
  <si>
    <t>灯光</t>
    <phoneticPr fontId="35" type="noConversion"/>
  </si>
  <si>
    <t>套/天</t>
    <phoneticPr fontId="35" type="noConversion"/>
  </si>
  <si>
    <t>音频</t>
    <phoneticPr fontId="35" type="noConversion"/>
  </si>
  <si>
    <t>视频</t>
    <phoneticPr fontId="35" type="noConversion"/>
  </si>
  <si>
    <t>MACBOOK PRO</t>
  </si>
  <si>
    <t>CUELINE 翻页器</t>
    <phoneticPr fontId="35" type="noConversion"/>
  </si>
  <si>
    <t>运输及人工</t>
    <phoneticPr fontId="35" type="noConversion"/>
  </si>
  <si>
    <t>次</t>
    <phoneticPr fontId="35" type="noConversion"/>
  </si>
  <si>
    <t>7.30日自助晚餐</t>
    <phoneticPr fontId="35" type="noConversion"/>
  </si>
  <si>
    <t>B.1.2</t>
    <phoneticPr fontId="29" type="noConversion"/>
  </si>
  <si>
    <t>ZOOM账号</t>
    <phoneticPr fontId="35" type="noConversion"/>
  </si>
  <si>
    <t>线上会议</t>
    <phoneticPr fontId="35" type="noConversion"/>
  </si>
  <si>
    <t>多地连线视频采集设备</t>
    <phoneticPr fontId="35" type="noConversion"/>
  </si>
  <si>
    <t>套/会期</t>
    <phoneticPr fontId="35" type="noConversion"/>
  </si>
  <si>
    <t>技术工程师</t>
    <phoneticPr fontId="35" type="noConversion"/>
  </si>
  <si>
    <t>工程师差旅</t>
    <phoneticPr fontId="29" type="noConversion"/>
  </si>
  <si>
    <t>次</t>
    <phoneticPr fontId="29" type="noConversion"/>
  </si>
  <si>
    <t>导播</t>
    <phoneticPr fontId="29" type="noConversion"/>
  </si>
  <si>
    <t>证书</t>
    <phoneticPr fontId="35" type="noConversion"/>
  </si>
  <si>
    <t>个/次</t>
    <phoneticPr fontId="35" type="noConversion"/>
  </si>
  <si>
    <t>桌卡</t>
    <phoneticPr fontId="35" type="noConversion"/>
  </si>
  <si>
    <t>300人内</t>
    <phoneticPr fontId="35" type="noConversion"/>
  </si>
  <si>
    <t>联通专线</t>
    <phoneticPr fontId="35" type="noConversion"/>
  </si>
  <si>
    <t>G.6</t>
  </si>
  <si>
    <t>酒店名称：
北京希尔顿逸林酒店</t>
    <phoneticPr fontId="29" type="noConversion"/>
  </si>
  <si>
    <t>会议室名称：6号会议室龙柏厅</t>
    <phoneticPr fontId="29" type="noConversion"/>
  </si>
  <si>
    <t>面积：103㎡  11.6m*8.8m</t>
    <phoneticPr fontId="29" type="noConversion"/>
  </si>
  <si>
    <t>儿科临床研究质量管理规范系列培训暨AIRFLO STUDY研究者沟通会</t>
    <phoneticPr fontId="29" type="noConversion"/>
  </si>
  <si>
    <t>平米/次</t>
    <phoneticPr fontId="29" type="noConversion"/>
  </si>
  <si>
    <t>无缝视频切换控台</t>
    <phoneticPr fontId="29" type="noConversion"/>
  </si>
  <si>
    <t>视频信号处理器</t>
    <phoneticPr fontId="29" type="noConversion"/>
  </si>
  <si>
    <t>台/天</t>
    <phoneticPr fontId="29" type="noConversion"/>
  </si>
  <si>
    <t>光纤</t>
    <phoneticPr fontId="29" type="noConversion"/>
  </si>
  <si>
    <t>套/次</t>
    <phoneticPr fontId="29" type="noConversion"/>
  </si>
  <si>
    <t>门型展架 1.2m*2m</t>
    <phoneticPr fontId="29" type="noConversion"/>
  </si>
  <si>
    <t>讲台包边</t>
    <phoneticPr fontId="29" type="noConversion"/>
  </si>
  <si>
    <t>常开自助</t>
    <phoneticPr fontId="29" type="noConversion"/>
  </si>
  <si>
    <t>40人起开餐，若人数不足40人，总消费需达到7200元</t>
    <phoneticPr fontId="29" type="noConversion"/>
  </si>
  <si>
    <t>A.2</t>
    <phoneticPr fontId="29" type="noConversion"/>
  </si>
  <si>
    <t>A.3</t>
    <phoneticPr fontId="29" type="noConversion"/>
  </si>
  <si>
    <t>TRUSS立柱</t>
    <phoneticPr fontId="29" type="noConversion"/>
  </si>
  <si>
    <t>套/天</t>
    <phoneticPr fontId="29" type="noConversion"/>
  </si>
  <si>
    <t xml:space="preserve">ETCPAR面光 </t>
    <phoneticPr fontId="29" type="noConversion"/>
  </si>
  <si>
    <t>支/天</t>
    <phoneticPr fontId="29" type="noConversion"/>
  </si>
  <si>
    <t>调光台</t>
    <phoneticPr fontId="29" type="noConversion"/>
  </si>
  <si>
    <t>硅箱、放大器周边配备</t>
    <phoneticPr fontId="29" type="noConversion"/>
  </si>
  <si>
    <t>灯光技术</t>
    <phoneticPr fontId="29" type="noConversion"/>
  </si>
  <si>
    <t>人/天</t>
    <phoneticPr fontId="29" type="noConversion"/>
  </si>
  <si>
    <t>全频音响</t>
    <phoneticPr fontId="29" type="noConversion"/>
  </si>
  <si>
    <t>数字调音台</t>
    <phoneticPr fontId="29" type="noConversion"/>
  </si>
  <si>
    <t>功率放大器、均衡器</t>
    <phoneticPr fontId="29" type="noConversion"/>
  </si>
  <si>
    <t>手持无线麦克</t>
    <phoneticPr fontId="29" type="noConversion"/>
  </si>
  <si>
    <t>支/次</t>
    <phoneticPr fontId="29" type="noConversion"/>
  </si>
  <si>
    <t>鹅颈麦克</t>
    <phoneticPr fontId="29" type="noConversion"/>
  </si>
  <si>
    <t>音响处理器</t>
    <phoneticPr fontId="29" type="noConversion"/>
  </si>
  <si>
    <t>无线对讲机</t>
    <phoneticPr fontId="29" type="noConversion"/>
  </si>
  <si>
    <t>音频技术</t>
    <phoneticPr fontId="29" type="noConversion"/>
  </si>
  <si>
    <t>P2高清  7m*3.5m</t>
    <phoneticPr fontId="29" type="noConversion"/>
  </si>
  <si>
    <t>控台技术</t>
    <phoneticPr fontId="29" type="noConversion"/>
  </si>
  <si>
    <t>首都机场2人，大兴机场1人，北京南站1人</t>
    <phoneticPr fontId="29" type="noConversion"/>
  </si>
  <si>
    <t>半天场租费用</t>
    <phoneticPr fontId="29" type="noConversion"/>
  </si>
  <si>
    <t>明细见后</t>
    <phoneticPr fontId="29" type="noConversion"/>
  </si>
  <si>
    <t>三亚</t>
    <phoneticPr fontId="29" type="noConversion"/>
  </si>
  <si>
    <t>郑州</t>
    <phoneticPr fontId="29" type="noConversion"/>
  </si>
  <si>
    <t>太原</t>
    <phoneticPr fontId="29" type="noConversion"/>
  </si>
  <si>
    <t>聊城 退票</t>
    <phoneticPr fontId="29" type="noConversion"/>
  </si>
  <si>
    <t>机票退改</t>
    <phoneticPr fontId="35" type="noConversion"/>
  </si>
  <si>
    <t>乘机人</t>
  </si>
  <si>
    <t>行程</t>
  </si>
  <si>
    <t>舱位</t>
  </si>
  <si>
    <t>票面价格</t>
    <phoneticPr fontId="29" type="noConversion"/>
  </si>
  <si>
    <t>税款</t>
  </si>
  <si>
    <t>退废票费</t>
  </si>
  <si>
    <t>合计</t>
    <phoneticPr fontId="29" type="noConversion"/>
  </si>
  <si>
    <t>冯志冠</t>
  </si>
  <si>
    <t>大兴机场→深圳</t>
  </si>
  <si>
    <t>深圳→大兴机场</t>
  </si>
  <si>
    <t>陈海丹</t>
    <phoneticPr fontId="29" type="noConversion"/>
  </si>
  <si>
    <t>海口→大兴机场</t>
    <phoneticPr fontId="29" type="noConversion"/>
  </si>
  <si>
    <t>经济舱</t>
    <phoneticPr fontId="29" type="noConversion"/>
  </si>
  <si>
    <t>三亚→海口</t>
    <phoneticPr fontId="29" type="noConversion"/>
  </si>
  <si>
    <t>董利利</t>
    <phoneticPr fontId="29" type="noConversion"/>
  </si>
  <si>
    <t>郑州东→北京西</t>
    <phoneticPr fontId="29" type="noConversion"/>
  </si>
  <si>
    <t>一等座</t>
    <phoneticPr fontId="29" type="noConversion"/>
  </si>
  <si>
    <t>北京西→郑州东</t>
    <phoneticPr fontId="29" type="noConversion"/>
  </si>
  <si>
    <t>张俊艳</t>
    <phoneticPr fontId="29" type="noConversion"/>
  </si>
  <si>
    <t>太原南→北京西</t>
    <phoneticPr fontId="29" type="noConversion"/>
  </si>
  <si>
    <t>商务座</t>
    <phoneticPr fontId="29" type="noConversion"/>
  </si>
  <si>
    <t>北京西→太原南</t>
    <phoneticPr fontId="29" type="noConversion"/>
  </si>
  <si>
    <t>陈莉莉</t>
  </si>
  <si>
    <t>大兴机场→厦门</t>
  </si>
  <si>
    <t>取消参会</t>
    <phoneticPr fontId="29" type="noConversion"/>
  </si>
  <si>
    <t>厦门→大兴机场</t>
  </si>
  <si>
    <t>刘丽</t>
  </si>
  <si>
    <t>长春→大兴机场</t>
  </si>
  <si>
    <t>大兴机场→长春</t>
  </si>
  <si>
    <t>刘优靖</t>
  </si>
  <si>
    <t>大兴机场→武汉</t>
  </si>
  <si>
    <t>武汉→北京首都</t>
  </si>
  <si>
    <t>沈彤</t>
  </si>
  <si>
    <t>施丹妮</t>
  </si>
  <si>
    <t>厦门→大兴机场</t>
    <phoneticPr fontId="29" type="noConversion"/>
  </si>
  <si>
    <t>张磊</t>
  </si>
  <si>
    <t>沈阳→上海浦东</t>
  </si>
  <si>
    <t>上海浦东→沈阳</t>
  </si>
  <si>
    <t>北京首都→上海虹桥</t>
  </si>
  <si>
    <t>上海虹桥→北京首都</t>
  </si>
  <si>
    <t>吕学云</t>
    <phoneticPr fontId="29" type="noConversion"/>
  </si>
  <si>
    <t>聊城→北京</t>
    <phoneticPr fontId="29" type="noConversion"/>
  </si>
  <si>
    <t>软卧</t>
    <phoneticPr fontId="29" type="noConversion"/>
  </si>
  <si>
    <t>北京→聊城</t>
    <phoneticPr fontId="29" type="noConversion"/>
  </si>
  <si>
    <t>硬卧</t>
    <phoneticPr fontId="29" type="noConversion"/>
  </si>
  <si>
    <t>TOTAL</t>
    <phoneticPr fontId="29" type="noConversion"/>
  </si>
  <si>
    <t>序号</t>
    <phoneticPr fontId="13" type="noConversion"/>
  </si>
  <si>
    <t>公司负责人姓名</t>
    <phoneticPr fontId="44" type="noConversion"/>
  </si>
  <si>
    <t>所属城市</t>
  </si>
  <si>
    <t>专家姓名</t>
    <phoneticPr fontId="13" type="noConversion"/>
  </si>
  <si>
    <t>所属单位</t>
    <phoneticPr fontId="13" type="noConversion"/>
  </si>
  <si>
    <t>火车票</t>
    <phoneticPr fontId="44" type="noConversion"/>
  </si>
  <si>
    <t>交通票</t>
    <phoneticPr fontId="44" type="noConversion"/>
  </si>
  <si>
    <t>其他</t>
    <phoneticPr fontId="44" type="noConversion"/>
  </si>
  <si>
    <t>合计</t>
    <phoneticPr fontId="44" type="noConversion"/>
  </si>
  <si>
    <t>备  注</t>
    <phoneticPr fontId="13" type="noConversion"/>
  </si>
  <si>
    <t>曲鹏程</t>
    <phoneticPr fontId="44" type="noConversion"/>
  </si>
  <si>
    <t>深圳</t>
    <phoneticPr fontId="44" type="noConversion"/>
  </si>
  <si>
    <t>冯志冠</t>
    <phoneticPr fontId="44" type="noConversion"/>
  </si>
  <si>
    <t>深圳市儿童医院</t>
    <phoneticPr fontId="44" type="noConversion"/>
  </si>
  <si>
    <t>深圳当地交通费</t>
    <phoneticPr fontId="29" type="noConversion"/>
  </si>
  <si>
    <t>杨淑瑞</t>
    <phoneticPr fontId="44" type="noConversion"/>
  </si>
  <si>
    <t>北京</t>
    <phoneticPr fontId="44" type="noConversion"/>
  </si>
  <si>
    <t>张翔</t>
  </si>
  <si>
    <t>北京儿童医院</t>
    <phoneticPr fontId="44" type="noConversion"/>
  </si>
  <si>
    <t>北京市内交通，家-酒店</t>
    <phoneticPr fontId="29" type="noConversion"/>
  </si>
  <si>
    <t>海南</t>
    <phoneticPr fontId="44" type="noConversion"/>
  </si>
  <si>
    <t>山西</t>
    <phoneticPr fontId="44" type="noConversion"/>
  </si>
  <si>
    <t>张俊艳</t>
    <phoneticPr fontId="44" type="noConversion"/>
  </si>
  <si>
    <t>山西省儿童医院</t>
    <phoneticPr fontId="44" type="noConversion"/>
  </si>
  <si>
    <t>当地交通，家-高铁站往返</t>
    <phoneticPr fontId="44" type="noConversion"/>
  </si>
  <si>
    <t>郑州</t>
    <phoneticPr fontId="44" type="noConversion"/>
  </si>
  <si>
    <t>董利利</t>
    <phoneticPr fontId="44" type="noConversion"/>
  </si>
  <si>
    <t>河南省儿童医院</t>
    <phoneticPr fontId="44" type="noConversion"/>
  </si>
  <si>
    <t>家-高铁往返</t>
    <phoneticPr fontId="44" type="noConversion"/>
  </si>
  <si>
    <t>普通大床房 7.30</t>
    <phoneticPr fontId="29" type="noConversion"/>
  </si>
  <si>
    <t>普通双床房 7.30</t>
    <phoneticPr fontId="29" type="noConversion"/>
  </si>
  <si>
    <t>普通大床房 7.31</t>
    <phoneticPr fontId="29" type="noConversion"/>
  </si>
  <si>
    <t>普通双床房 7.31</t>
    <phoneticPr fontId="29" type="noConversion"/>
  </si>
  <si>
    <t>A4彩打 PPT&amp;入住提示</t>
    <phoneticPr fontId="29" type="noConversion"/>
  </si>
  <si>
    <t>A3彩色 铜版纸餐券</t>
    <phoneticPr fontId="29" type="noConversion"/>
  </si>
  <si>
    <t>会议速记</t>
    <phoneticPr fontId="35" type="noConversion"/>
  </si>
  <si>
    <t>5小时</t>
    <phoneticPr fontId="29" type="noConversion"/>
  </si>
  <si>
    <t>D.4</t>
    <phoneticPr fontId="35" type="noConversion"/>
  </si>
  <si>
    <t>简餐</t>
    <phoneticPr fontId="35" type="noConversion"/>
  </si>
  <si>
    <t>序号</t>
    <phoneticPr fontId="29" type="noConversion"/>
  </si>
  <si>
    <t>姓名</t>
    <phoneticPr fontId="29" type="noConversion"/>
  </si>
  <si>
    <t>性别</t>
    <phoneticPr fontId="29" type="noConversion"/>
  </si>
  <si>
    <t>入住日期</t>
    <phoneticPr fontId="29" type="noConversion"/>
  </si>
  <si>
    <t>离店日期</t>
    <phoneticPr fontId="29" type="noConversion"/>
  </si>
  <si>
    <t>房型</t>
    <phoneticPr fontId="29" type="noConversion"/>
  </si>
  <si>
    <t>房费</t>
    <phoneticPr fontId="29" type="noConversion"/>
  </si>
  <si>
    <t>女</t>
  </si>
  <si>
    <t>单间１</t>
    <phoneticPr fontId="29" type="noConversion"/>
  </si>
  <si>
    <t>女</t>
    <phoneticPr fontId="44" type="noConversion"/>
  </si>
  <si>
    <t>单间２</t>
  </si>
  <si>
    <t>单间３</t>
    <phoneticPr fontId="44" type="noConversion"/>
  </si>
  <si>
    <t>陈海丹</t>
    <phoneticPr fontId="44" type="noConversion"/>
  </si>
  <si>
    <t>标间1</t>
    <phoneticPr fontId="44" type="noConversion"/>
  </si>
  <si>
    <t>代靓</t>
    <phoneticPr fontId="29" type="noConversion"/>
  </si>
  <si>
    <t>女</t>
    <phoneticPr fontId="29" type="noConversion"/>
  </si>
  <si>
    <t>标间２</t>
    <phoneticPr fontId="44" type="noConversion"/>
  </si>
  <si>
    <t>孟思</t>
    <phoneticPr fontId="29" type="noConversion"/>
  </si>
  <si>
    <t>高清等离子</t>
    <phoneticPr fontId="35" type="noConversion"/>
  </si>
  <si>
    <t>航班日期</t>
    <phoneticPr fontId="29" type="noConversion"/>
  </si>
  <si>
    <t>说明：由于和酒店谈保底房间数7月30日为5间，但因疫情很多专家取消现场参会，7月30日入住酒店专家只有4间，为了避免浪费一个房间，代靓和孟思的房间费用由供应商付款。</t>
    <phoneticPr fontId="29" type="noConversion"/>
  </si>
  <si>
    <t>签到桌布</t>
    <phoneticPr fontId="35" type="noConversion"/>
  </si>
  <si>
    <t>7.31简餐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</si>
</sst>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52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rgb="FFFF000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color rgb="FFFF0000"/>
      <name val="宋体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Microsoft YaHei Light"/>
      <family val="2"/>
      <charset val="134"/>
    </font>
    <font>
      <sz val="11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</font>
    <font>
      <sz val="10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6" fillId="0" borderId="0">
      <alignment vertical="center"/>
    </xf>
    <xf numFmtId="0" fontId="19" fillId="0" borderId="0" applyNumberFormat="0"/>
    <xf numFmtId="0" fontId="39" fillId="0" borderId="0">
      <alignment vertical="center"/>
    </xf>
    <xf numFmtId="0" fontId="36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>
      <alignment vertical="center"/>
    </xf>
    <xf numFmtId="0" fontId="24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2" fillId="0" borderId="7" xfId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30" fillId="0" borderId="1" xfId="1" applyFont="1" applyBorder="1">
      <alignment vertical="center"/>
    </xf>
    <xf numFmtId="0" fontId="30" fillId="0" borderId="2" xfId="1" applyFont="1" applyBorder="1" applyAlignment="1">
      <alignment horizontal="left" vertical="center"/>
    </xf>
    <xf numFmtId="0" fontId="32" fillId="0" borderId="11" xfId="1" applyFont="1" applyBorder="1" applyAlignment="1">
      <alignment horizontal="left" vertical="center"/>
    </xf>
    <xf numFmtId="0" fontId="33" fillId="0" borderId="7" xfId="1" applyFont="1" applyBorder="1" applyAlignment="1">
      <alignment vertical="center" wrapText="1"/>
    </xf>
    <xf numFmtId="0" fontId="34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/>
    </xf>
    <xf numFmtId="40" fontId="12" fillId="0" borderId="18" xfId="1" applyNumberFormat="1" applyFont="1" applyBorder="1" applyAlignment="1">
      <alignment horizontal="right" vertical="center"/>
    </xf>
    <xf numFmtId="0" fontId="31" fillId="0" borderId="11" xfId="1" applyFont="1" applyBorder="1">
      <alignment vertical="center"/>
    </xf>
    <xf numFmtId="0" fontId="31" fillId="0" borderId="7" xfId="1" applyFont="1" applyBorder="1" applyAlignment="1">
      <alignment vertical="center" wrapText="1"/>
    </xf>
    <xf numFmtId="0" fontId="32" fillId="0" borderId="7" xfId="1" applyFont="1" applyBorder="1" applyAlignment="1">
      <alignment vertical="center" wrapText="1"/>
    </xf>
    <xf numFmtId="0" fontId="31" fillId="0" borderId="7" xfId="1" applyFont="1" applyBorder="1">
      <alignment vertical="center"/>
    </xf>
    <xf numFmtId="0" fontId="31" fillId="0" borderId="11" xfId="1" applyFont="1" applyBorder="1" applyAlignment="1">
      <alignment horizontal="center" vertical="center"/>
    </xf>
    <xf numFmtId="0" fontId="19" fillId="0" borderId="6" xfId="1" applyFont="1" applyFill="1" applyBorder="1">
      <alignment vertical="center"/>
    </xf>
    <xf numFmtId="0" fontId="19" fillId="0" borderId="18" xfId="1" applyFont="1" applyFill="1" applyBorder="1">
      <alignment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9" fillId="0" borderId="27" xfId="1" applyFont="1" applyFill="1" applyBorder="1">
      <alignment vertical="center"/>
    </xf>
    <xf numFmtId="0" fontId="0" fillId="0" borderId="0" xfId="0" applyFill="1">
      <alignment vertical="center"/>
    </xf>
    <xf numFmtId="0" fontId="32" fillId="0" borderId="11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23" xfId="1" applyFont="1" applyBorder="1" applyAlignment="1">
      <alignment horizontal="left" vertical="center" wrapText="1"/>
    </xf>
    <xf numFmtId="4" fontId="12" fillId="0" borderId="11" xfId="1" applyNumberFormat="1" applyFont="1" applyFill="1" applyBorder="1">
      <alignment vertical="center"/>
    </xf>
    <xf numFmtId="40" fontId="15" fillId="0" borderId="18" xfId="1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vertical="center" wrapText="1"/>
    </xf>
    <xf numFmtId="0" fontId="14" fillId="0" borderId="11" xfId="1" applyFont="1" applyFill="1" applyBorder="1" applyAlignment="1">
      <alignment horizontal="left" vertical="center"/>
    </xf>
    <xf numFmtId="0" fontId="32" fillId="0" borderId="11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left" vertical="center"/>
    </xf>
    <xf numFmtId="0" fontId="14" fillId="0" borderId="11" xfId="1" applyFont="1" applyFill="1" applyBorder="1" applyAlignment="1">
      <alignment horizontal="center" vertical="center"/>
    </xf>
    <xf numFmtId="0" fontId="32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21" fillId="0" borderId="0" xfId="0" applyFont="1">
      <alignment vertical="center"/>
    </xf>
    <xf numFmtId="0" fontId="14" fillId="0" borderId="18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40" fontId="12" fillId="0" borderId="18" xfId="1" applyNumberFormat="1" applyFont="1" applyFill="1" applyBorder="1" applyAlignment="1">
      <alignment horizontal="right" vertical="center"/>
    </xf>
    <xf numFmtId="0" fontId="37" fillId="0" borderId="27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38" fillId="6" borderId="11" xfId="2" applyFont="1" applyFill="1" applyBorder="1" applyAlignment="1">
      <alignment horizontal="center" vertical="center"/>
    </xf>
    <xf numFmtId="0" fontId="40" fillId="0" borderId="0" xfId="3" applyFont="1" applyAlignment="1"/>
    <xf numFmtId="0" fontId="40" fillId="0" borderId="11" xfId="3" applyFont="1" applyBorder="1" applyAlignment="1">
      <alignment horizontal="center" vertical="center"/>
    </xf>
    <xf numFmtId="0" fontId="40" fillId="0" borderId="0" xfId="3" applyFont="1" applyAlignment="1">
      <alignment horizontal="center"/>
    </xf>
    <xf numFmtId="0" fontId="41" fillId="0" borderId="0" xfId="3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0" xfId="3" applyFont="1">
      <alignment vertical="center"/>
    </xf>
    <xf numFmtId="0" fontId="40" fillId="7" borderId="11" xfId="3" applyFont="1" applyFill="1" applyBorder="1" applyAlignment="1">
      <alignment horizontal="center" vertical="center"/>
    </xf>
    <xf numFmtId="0" fontId="41" fillId="0" borderId="11" xfId="3" applyFont="1" applyBorder="1" applyAlignment="1">
      <alignment horizontal="center" vertical="center"/>
    </xf>
    <xf numFmtId="0" fontId="39" fillId="0" borderId="0" xfId="3">
      <alignment vertical="center"/>
    </xf>
    <xf numFmtId="0" fontId="40" fillId="0" borderId="0" xfId="3" applyFont="1" applyAlignment="1">
      <alignment horizontal="left"/>
    </xf>
    <xf numFmtId="0" fontId="40" fillId="0" borderId="0" xfId="3" applyFont="1" applyAlignment="1">
      <alignment horizontal="left" vertical="center"/>
    </xf>
    <xf numFmtId="0" fontId="43" fillId="8" borderId="29" xfId="4" applyFont="1" applyFill="1" applyBorder="1" applyAlignment="1">
      <alignment horizontal="center" vertical="center" wrapText="1"/>
    </xf>
    <xf numFmtId="0" fontId="45" fillId="0" borderId="0" xfId="4" applyFont="1">
      <alignment vertical="center"/>
    </xf>
    <xf numFmtId="0" fontId="46" fillId="0" borderId="29" xfId="4" applyFont="1" applyBorder="1" applyAlignment="1">
      <alignment horizontal="center" vertical="center"/>
    </xf>
    <xf numFmtId="0" fontId="46" fillId="0" borderId="29" xfId="4" applyFont="1" applyBorder="1" applyAlignment="1">
      <alignment horizontal="left" vertical="center"/>
    </xf>
    <xf numFmtId="0" fontId="36" fillId="0" borderId="0" xfId="4">
      <alignment vertical="center"/>
    </xf>
    <xf numFmtId="0" fontId="47" fillId="0" borderId="29" xfId="4" applyFont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40" fontId="15" fillId="0" borderId="11" xfId="1" applyNumberFormat="1" applyFont="1" applyFill="1" applyBorder="1" applyAlignment="1">
      <alignment horizontal="right" vertical="center"/>
    </xf>
    <xf numFmtId="0" fontId="13" fillId="0" borderId="11" xfId="1" applyFont="1" applyBorder="1" applyAlignment="1">
      <alignment vertical="center" wrapText="1"/>
    </xf>
    <xf numFmtId="0" fontId="48" fillId="9" borderId="11" xfId="3" applyFont="1" applyFill="1" applyBorder="1" applyAlignment="1">
      <alignment horizontal="center" vertical="center"/>
    </xf>
    <xf numFmtId="0" fontId="39" fillId="0" borderId="0" xfId="3" applyAlignment="1">
      <alignment horizontal="center" vertical="center"/>
    </xf>
    <xf numFmtId="58" fontId="40" fillId="0" borderId="11" xfId="3" applyNumberFormat="1" applyFont="1" applyBorder="1" applyAlignment="1">
      <alignment horizontal="center" vertical="center"/>
    </xf>
    <xf numFmtId="0" fontId="40" fillId="0" borderId="11" xfId="3" applyFont="1" applyBorder="1" applyAlignment="1">
      <alignment horizontal="center" vertical="center" wrapText="1"/>
    </xf>
    <xf numFmtId="0" fontId="40" fillId="0" borderId="11" xfId="3" applyFont="1" applyBorder="1" applyAlignment="1">
      <alignment horizontal="center"/>
    </xf>
    <xf numFmtId="0" fontId="49" fillId="0" borderId="0" xfId="3" applyFont="1" applyAlignment="1">
      <alignment horizontal="center" vertical="center"/>
    </xf>
    <xf numFmtId="0" fontId="50" fillId="0" borderId="29" xfId="4" applyFont="1" applyBorder="1" applyAlignment="1">
      <alignment horizontal="center" vertical="center"/>
    </xf>
    <xf numFmtId="0" fontId="50" fillId="0" borderId="29" xfId="4" applyFont="1" applyBorder="1" applyAlignment="1">
      <alignment horizontal="left" vertical="center"/>
    </xf>
    <xf numFmtId="58" fontId="40" fillId="7" borderId="11" xfId="3" applyNumberFormat="1" applyFont="1" applyFill="1" applyBorder="1" applyAlignment="1">
      <alignment horizontal="center" vertical="center"/>
    </xf>
    <xf numFmtId="0" fontId="40" fillId="0" borderId="11" xfId="3" applyFont="1" applyFill="1" applyBorder="1" applyAlignment="1">
      <alignment horizontal="center" vertical="center"/>
    </xf>
    <xf numFmtId="0" fontId="42" fillId="0" borderId="11" xfId="3" applyFont="1" applyFill="1" applyBorder="1" applyAlignment="1">
      <alignment horizontal="center" vertical="center"/>
    </xf>
    <xf numFmtId="0" fontId="42" fillId="7" borderId="11" xfId="3" applyFont="1" applyFill="1" applyBorder="1" applyAlignment="1">
      <alignment horizontal="center" vertical="center"/>
    </xf>
    <xf numFmtId="0" fontId="21" fillId="0" borderId="11" xfId="0" applyFont="1" applyFill="1" applyBorder="1">
      <alignment vertical="center"/>
    </xf>
    <xf numFmtId="0" fontId="51" fillId="0" borderId="11" xfId="3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7" fillId="4" borderId="2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4" fillId="0" borderId="11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left" vertical="center" wrapText="1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42" fillId="7" borderId="10" xfId="3" applyFont="1" applyFill="1" applyBorder="1" applyAlignment="1">
      <alignment horizontal="center" vertical="center"/>
    </xf>
    <xf numFmtId="0" fontId="42" fillId="7" borderId="15" xfId="3" applyFont="1" applyFill="1" applyBorder="1" applyAlignment="1">
      <alignment horizontal="center" vertical="center"/>
    </xf>
    <xf numFmtId="0" fontId="51" fillId="7" borderId="10" xfId="3" applyFont="1" applyFill="1" applyBorder="1" applyAlignment="1">
      <alignment horizontal="center" vertical="center"/>
    </xf>
    <xf numFmtId="0" fontId="51" fillId="7" borderId="15" xfId="3" applyFont="1" applyFill="1" applyBorder="1" applyAlignment="1">
      <alignment horizontal="center" vertical="center"/>
    </xf>
    <xf numFmtId="0" fontId="40" fillId="0" borderId="10" xfId="3" applyFont="1" applyBorder="1" applyAlignment="1">
      <alignment horizontal="center" vertical="center" wrapText="1"/>
    </xf>
    <xf numFmtId="0" fontId="40" fillId="0" borderId="15" xfId="3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</cellXfs>
  <cellStyles count="5">
    <cellStyle name="常规" xfId="0" builtinId="0"/>
    <cellStyle name="常规 2" xfId="2" xr:uid="{1CE15390-5F43-4990-BF00-3166BE1985CD}"/>
    <cellStyle name="常规 3" xfId="3" xr:uid="{EF7C8E76-9A50-469B-B2A0-CFAD191FD50E}"/>
    <cellStyle name="常规 3 2" xfId="4" xr:uid="{12BCEEB1-F7D2-44DD-9619-6F856057C297}"/>
    <cellStyle name="常规_Sheet1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"/>
  <sheetViews>
    <sheetView tabSelected="1" zoomScale="80" zoomScaleNormal="80" workbookViewId="0">
      <pane xSplit="3" ySplit="7" topLeftCell="D79" activePane="bottomRight" state="frozen"/>
      <selection pane="topRight" activeCell="D1" sqref="D1"/>
      <selection pane="bottomLeft" activeCell="A8" sqref="A8"/>
      <selection pane="bottomRight" activeCell="C83" sqref="C83"/>
    </sheetView>
  </sheetViews>
  <sheetFormatPr defaultColWidth="9" defaultRowHeight="14"/>
  <cols>
    <col min="1" max="1" width="10.33203125" customWidth="1"/>
    <col min="2" max="2" width="21.33203125" customWidth="1"/>
    <col min="3" max="3" width="24.4140625" customWidth="1"/>
    <col min="4" max="4" width="7" customWidth="1"/>
    <col min="5" max="5" width="6" customWidth="1"/>
    <col min="6" max="6" width="7.6640625" customWidth="1"/>
    <col min="7" max="7" width="12.9140625" customWidth="1"/>
    <col min="8" max="8" width="12.58203125" customWidth="1"/>
    <col min="9" max="9" width="23.5" customWidth="1"/>
    <col min="10" max="10" width="10.33203125" customWidth="1"/>
    <col min="11" max="11" width="10.58203125" customWidth="1"/>
    <col min="12" max="12" width="11.9140625" customWidth="1"/>
    <col min="13" max="13" width="10" customWidth="1"/>
    <col min="14" max="14" width="10.9140625" customWidth="1"/>
    <col min="15" max="15" width="23.33203125" customWidth="1"/>
    <col min="16" max="16" width="34.33203125" bestFit="1" customWidth="1"/>
  </cols>
  <sheetData>
    <row r="1" spans="1:16" ht="43.25" customHeight="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35" t="s">
        <v>1</v>
      </c>
      <c r="K1" s="35"/>
      <c r="L1" s="36" t="s">
        <v>2</v>
      </c>
      <c r="M1" s="54" t="s">
        <v>3</v>
      </c>
      <c r="N1" s="55"/>
      <c r="O1" s="55"/>
    </row>
    <row r="2" spans="1:16" ht="39">
      <c r="A2" s="2" t="s">
        <v>4</v>
      </c>
      <c r="B2" s="114" t="s">
        <v>159</v>
      </c>
      <c r="C2" s="2" t="s">
        <v>5</v>
      </c>
      <c r="D2" s="82" t="s">
        <v>112</v>
      </c>
      <c r="E2" s="3"/>
      <c r="F2" s="3"/>
      <c r="G2" s="3"/>
      <c r="H2" s="2"/>
      <c r="I2" s="37"/>
      <c r="J2" s="35" t="s">
        <v>6</v>
      </c>
      <c r="K2" s="35"/>
      <c r="L2" s="36" t="s">
        <v>7</v>
      </c>
      <c r="M2" s="54" t="s">
        <v>8</v>
      </c>
      <c r="N2" s="55"/>
      <c r="O2" s="54" t="s">
        <v>3</v>
      </c>
    </row>
    <row r="3" spans="1:16" ht="17.5">
      <c r="A3" s="4" t="s">
        <v>9</v>
      </c>
      <c r="B3" s="5" t="s">
        <v>121</v>
      </c>
      <c r="C3" s="2" t="s">
        <v>10</v>
      </c>
      <c r="D3" s="83" t="s">
        <v>113</v>
      </c>
      <c r="E3" s="6"/>
      <c r="F3" s="6"/>
      <c r="G3" s="6"/>
      <c r="H3" s="4"/>
      <c r="I3" s="38"/>
      <c r="J3" s="35" t="s">
        <v>11</v>
      </c>
      <c r="K3" s="35"/>
      <c r="L3" s="36" t="s">
        <v>12</v>
      </c>
      <c r="M3" s="54" t="s">
        <v>13</v>
      </c>
      <c r="N3" s="55"/>
      <c r="O3" s="54" t="s">
        <v>8</v>
      </c>
    </row>
    <row r="4" spans="1:16" ht="17.5">
      <c r="A4" s="4" t="s">
        <v>14</v>
      </c>
      <c r="B4" s="7">
        <v>44408</v>
      </c>
      <c r="C4" s="2" t="s">
        <v>15</v>
      </c>
      <c r="D4" s="155">
        <v>44404</v>
      </c>
      <c r="E4" s="155"/>
      <c r="F4" s="155"/>
      <c r="G4" s="6"/>
      <c r="H4" s="24"/>
      <c r="I4" s="38"/>
      <c r="J4" s="35" t="s">
        <v>16</v>
      </c>
      <c r="K4" s="35"/>
      <c r="L4" s="36" t="s">
        <v>17</v>
      </c>
      <c r="M4" s="54" t="s">
        <v>18</v>
      </c>
      <c r="N4" s="55"/>
      <c r="O4" s="54" t="s">
        <v>13</v>
      </c>
    </row>
    <row r="5" spans="1:16" ht="17.5">
      <c r="A5" s="4" t="s">
        <v>19</v>
      </c>
      <c r="B5" s="8">
        <v>70</v>
      </c>
      <c r="C5" s="2" t="s">
        <v>20</v>
      </c>
      <c r="D5" s="6">
        <v>31</v>
      </c>
      <c r="E5" s="6"/>
      <c r="F5" s="6"/>
      <c r="G5" s="6"/>
      <c r="H5" s="4"/>
      <c r="I5" s="38"/>
      <c r="J5" s="35" t="s">
        <v>21</v>
      </c>
      <c r="K5" s="35"/>
      <c r="L5" s="36" t="s">
        <v>22</v>
      </c>
      <c r="M5" s="36" t="s">
        <v>22</v>
      </c>
      <c r="N5" s="55"/>
      <c r="O5" s="54" t="s">
        <v>18</v>
      </c>
    </row>
    <row r="6" spans="1:16" ht="17.5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8"/>
      <c r="J6" s="35" t="s">
        <v>25</v>
      </c>
      <c r="K6" s="35"/>
      <c r="L6" s="36"/>
      <c r="M6" s="55"/>
      <c r="N6" s="55"/>
      <c r="O6" s="55"/>
    </row>
    <row r="7" spans="1:16" ht="17.5">
      <c r="A7" s="156" t="s">
        <v>26</v>
      </c>
      <c r="B7" s="157"/>
      <c r="C7" s="157"/>
      <c r="D7" s="157"/>
      <c r="E7" s="157"/>
      <c r="F7" s="157"/>
      <c r="G7" s="156" t="s">
        <v>27</v>
      </c>
      <c r="H7" s="157"/>
      <c r="I7" s="158"/>
      <c r="J7" s="156" t="s">
        <v>28</v>
      </c>
      <c r="K7" s="168"/>
      <c r="L7" s="157"/>
      <c r="M7" s="157"/>
      <c r="N7" s="157"/>
      <c r="O7" s="158"/>
    </row>
    <row r="8" spans="1:16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9" t="s">
        <v>37</v>
      </c>
      <c r="J8" s="40" t="s">
        <v>38</v>
      </c>
      <c r="K8" s="41" t="s">
        <v>39</v>
      </c>
      <c r="L8" s="42" t="s">
        <v>35</v>
      </c>
      <c r="M8" s="39" t="s">
        <v>40</v>
      </c>
      <c r="N8" s="39" t="s">
        <v>41</v>
      </c>
      <c r="O8" s="56" t="s">
        <v>42</v>
      </c>
    </row>
    <row r="9" spans="1:16">
      <c r="A9" s="13" t="s">
        <v>43</v>
      </c>
      <c r="B9" s="176" t="s">
        <v>44</v>
      </c>
      <c r="C9" s="177"/>
      <c r="D9" s="177"/>
      <c r="E9" s="177"/>
      <c r="F9" s="177"/>
      <c r="G9" s="177"/>
      <c r="H9" s="178"/>
      <c r="I9" s="43"/>
      <c r="J9" s="179"/>
      <c r="K9" s="180"/>
      <c r="L9" s="180"/>
      <c r="M9" s="180"/>
      <c r="N9" s="180"/>
      <c r="O9" s="181"/>
    </row>
    <row r="10" spans="1:16" ht="15" customHeight="1">
      <c r="A10" s="164" t="s">
        <v>45</v>
      </c>
      <c r="B10" s="196" t="s">
        <v>46</v>
      </c>
      <c r="C10" s="15" t="s">
        <v>47</v>
      </c>
      <c r="D10" s="16"/>
      <c r="E10" s="16"/>
      <c r="F10" s="25" t="s">
        <v>48</v>
      </c>
      <c r="G10" s="26"/>
      <c r="H10" s="26">
        <f t="shared" ref="H10:H17" si="0">D10*E10*G10</f>
        <v>0</v>
      </c>
      <c r="I10" s="44"/>
      <c r="J10" s="45"/>
      <c r="K10" s="46"/>
      <c r="L10" s="47"/>
      <c r="M10" s="57">
        <f>J10*L10</f>
        <v>0</v>
      </c>
      <c r="N10" s="57">
        <f>H10-M10</f>
        <v>0</v>
      </c>
      <c r="O10" s="58"/>
      <c r="P10" s="112"/>
    </row>
    <row r="11" spans="1:16" ht="15" customHeight="1">
      <c r="A11" s="165"/>
      <c r="B11" s="197"/>
      <c r="C11" s="15" t="s">
        <v>49</v>
      </c>
      <c r="D11" s="16"/>
      <c r="E11" s="16"/>
      <c r="F11" s="25" t="s">
        <v>48</v>
      </c>
      <c r="G11" s="26"/>
      <c r="H11" s="26">
        <f>D11*E11*G11</f>
        <v>0</v>
      </c>
      <c r="I11" s="48" t="s">
        <v>17</v>
      </c>
      <c r="J11" s="45"/>
      <c r="K11" s="46"/>
      <c r="L11" s="47"/>
      <c r="M11" s="57">
        <f t="shared" ref="M11:M18" si="1">J11*L11</f>
        <v>0</v>
      </c>
      <c r="N11" s="57">
        <f t="shared" ref="N11:N21" si="2">H11-M11</f>
        <v>0</v>
      </c>
      <c r="O11" s="58"/>
      <c r="P11" s="112"/>
    </row>
    <row r="12" spans="1:16" ht="15" customHeight="1">
      <c r="A12" s="165"/>
      <c r="B12" s="197"/>
      <c r="C12" s="15" t="s">
        <v>49</v>
      </c>
      <c r="D12" s="16"/>
      <c r="E12" s="16"/>
      <c r="F12" s="25" t="s">
        <v>48</v>
      </c>
      <c r="G12" s="26"/>
      <c r="H12" s="26">
        <f>D12*E12*G12</f>
        <v>0</v>
      </c>
      <c r="I12" s="48" t="s">
        <v>22</v>
      </c>
      <c r="J12" s="45"/>
      <c r="K12" s="46"/>
      <c r="L12" s="47"/>
      <c r="M12" s="57">
        <f t="shared" si="1"/>
        <v>0</v>
      </c>
      <c r="N12" s="57">
        <f t="shared" si="2"/>
        <v>0</v>
      </c>
      <c r="O12" s="58"/>
      <c r="P12" s="112"/>
    </row>
    <row r="13" spans="1:16" ht="15" customHeight="1">
      <c r="A13" s="165"/>
      <c r="B13" s="197"/>
      <c r="C13" s="15" t="s">
        <v>49</v>
      </c>
      <c r="D13" s="16">
        <v>35</v>
      </c>
      <c r="E13" s="16">
        <v>2</v>
      </c>
      <c r="F13" s="25" t="s">
        <v>48</v>
      </c>
      <c r="G13" s="26">
        <v>200</v>
      </c>
      <c r="H13" s="26">
        <f>D13*E13*G13</f>
        <v>14000</v>
      </c>
      <c r="I13" s="92" t="s">
        <v>119</v>
      </c>
      <c r="J13" s="45">
        <v>4</v>
      </c>
      <c r="K13" s="46">
        <v>4</v>
      </c>
      <c r="L13" s="73">
        <v>143.9325</v>
      </c>
      <c r="M13" s="57">
        <f>J13*L13</f>
        <v>575.73</v>
      </c>
      <c r="N13" s="57">
        <f>H13-M13</f>
        <v>13424.27</v>
      </c>
      <c r="O13" s="116" t="s">
        <v>193</v>
      </c>
      <c r="P13" s="112"/>
    </row>
    <row r="14" spans="1:16" ht="15" customHeight="1">
      <c r="A14" s="165"/>
      <c r="B14" s="197"/>
      <c r="C14" s="15" t="s">
        <v>50</v>
      </c>
      <c r="D14" s="16"/>
      <c r="E14" s="16"/>
      <c r="F14" s="25" t="s">
        <v>48</v>
      </c>
      <c r="G14" s="26"/>
      <c r="H14" s="26">
        <f t="shared" si="0"/>
        <v>0</v>
      </c>
      <c r="I14" s="44"/>
      <c r="J14" s="45"/>
      <c r="K14" s="46"/>
      <c r="L14" s="47"/>
      <c r="M14" s="57">
        <f t="shared" si="1"/>
        <v>0</v>
      </c>
      <c r="N14" s="57">
        <f t="shared" si="2"/>
        <v>0</v>
      </c>
      <c r="O14" s="58"/>
      <c r="P14" s="112"/>
    </row>
    <row r="15" spans="1:16" ht="15" customHeight="1">
      <c r="A15" s="165"/>
      <c r="B15" s="197"/>
      <c r="C15" s="15" t="s">
        <v>51</v>
      </c>
      <c r="D15" s="16"/>
      <c r="E15" s="16"/>
      <c r="F15" s="25" t="s">
        <v>48</v>
      </c>
      <c r="G15" s="26"/>
      <c r="H15" s="26">
        <f t="shared" si="0"/>
        <v>0</v>
      </c>
      <c r="I15" s="44"/>
      <c r="J15" s="45"/>
      <c r="K15" s="46"/>
      <c r="L15" s="47"/>
      <c r="M15" s="57">
        <f t="shared" si="1"/>
        <v>0</v>
      </c>
      <c r="N15" s="57">
        <f t="shared" si="2"/>
        <v>0</v>
      </c>
      <c r="O15" s="58"/>
      <c r="P15" s="112"/>
    </row>
    <row r="16" spans="1:16" ht="15" customHeight="1">
      <c r="A16" s="165"/>
      <c r="B16" s="197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4"/>
      <c r="J16" s="45"/>
      <c r="K16" s="46"/>
      <c r="L16" s="47"/>
      <c r="M16" s="57">
        <f t="shared" si="1"/>
        <v>0</v>
      </c>
      <c r="N16" s="57">
        <f t="shared" si="2"/>
        <v>0</v>
      </c>
      <c r="O16" s="58"/>
      <c r="P16" s="112"/>
    </row>
    <row r="17" spans="1:16" ht="15" customHeight="1">
      <c r="A17" s="166"/>
      <c r="B17" s="198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4"/>
      <c r="J17" s="45"/>
      <c r="K17" s="46"/>
      <c r="L17" s="47"/>
      <c r="M17" s="57">
        <f t="shared" si="1"/>
        <v>0</v>
      </c>
      <c r="N17" s="57">
        <f t="shared" si="2"/>
        <v>0</v>
      </c>
      <c r="O17" s="58"/>
      <c r="P17" s="112"/>
    </row>
    <row r="18" spans="1:16" ht="15" customHeight="1">
      <c r="A18" s="164" t="s">
        <v>170</v>
      </c>
      <c r="B18" s="185" t="s">
        <v>54</v>
      </c>
      <c r="C18" s="15" t="s">
        <v>55</v>
      </c>
      <c r="D18" s="16">
        <v>4</v>
      </c>
      <c r="E18" s="18">
        <v>2</v>
      </c>
      <c r="F18" s="25" t="s">
        <v>56</v>
      </c>
      <c r="G18" s="27">
        <v>88</v>
      </c>
      <c r="H18" s="26">
        <f>D18*E18*G18</f>
        <v>704</v>
      </c>
      <c r="I18" s="48" t="s">
        <v>57</v>
      </c>
      <c r="J18" s="45"/>
      <c r="K18" s="46"/>
      <c r="L18" s="47"/>
      <c r="M18" s="57">
        <f t="shared" si="1"/>
        <v>0</v>
      </c>
      <c r="N18" s="57">
        <f t="shared" si="2"/>
        <v>704</v>
      </c>
      <c r="O18" s="58"/>
      <c r="P18" s="112"/>
    </row>
    <row r="19" spans="1:16" ht="15" customHeight="1">
      <c r="A19" s="165"/>
      <c r="B19" s="186"/>
      <c r="C19" s="15" t="s">
        <v>194</v>
      </c>
      <c r="D19" s="16"/>
      <c r="E19" s="18"/>
      <c r="F19" s="25"/>
      <c r="G19" s="27"/>
      <c r="H19" s="26"/>
      <c r="I19" s="48"/>
      <c r="J19" s="45">
        <v>1</v>
      </c>
      <c r="K19" s="46">
        <v>1</v>
      </c>
      <c r="L19" s="47">
        <v>95</v>
      </c>
      <c r="M19" s="57">
        <f t="shared" ref="M19:M24" si="3">J19*L19</f>
        <v>95</v>
      </c>
      <c r="N19" s="57">
        <f t="shared" si="2"/>
        <v>-95</v>
      </c>
      <c r="O19" s="116" t="s">
        <v>193</v>
      </c>
      <c r="P19" s="112"/>
    </row>
    <row r="20" spans="1:16" ht="15" customHeight="1">
      <c r="A20" s="165"/>
      <c r="B20" s="186"/>
      <c r="C20" s="15" t="s">
        <v>195</v>
      </c>
      <c r="D20" s="16"/>
      <c r="E20" s="18"/>
      <c r="F20" s="25"/>
      <c r="G20" s="27"/>
      <c r="H20" s="26"/>
      <c r="I20" s="48"/>
      <c r="J20" s="45">
        <v>2</v>
      </c>
      <c r="K20" s="46">
        <v>1</v>
      </c>
      <c r="L20" s="47">
        <v>544.5</v>
      </c>
      <c r="M20" s="57">
        <f t="shared" si="3"/>
        <v>1089</v>
      </c>
      <c r="N20" s="57">
        <f t="shared" si="2"/>
        <v>-1089</v>
      </c>
      <c r="O20" s="116" t="s">
        <v>193</v>
      </c>
      <c r="P20" s="112"/>
    </row>
    <row r="21" spans="1:16" ht="15" customHeight="1">
      <c r="A21" s="165"/>
      <c r="B21" s="186"/>
      <c r="C21" s="15" t="s">
        <v>196</v>
      </c>
      <c r="D21" s="16"/>
      <c r="E21" s="18"/>
      <c r="F21" s="25"/>
      <c r="G21" s="27"/>
      <c r="H21" s="26"/>
      <c r="I21" s="48"/>
      <c r="J21" s="45">
        <v>2</v>
      </c>
      <c r="K21" s="46">
        <v>1</v>
      </c>
      <c r="L21" s="47">
        <v>461.25</v>
      </c>
      <c r="M21" s="57">
        <f t="shared" si="3"/>
        <v>922.5</v>
      </c>
      <c r="N21" s="57">
        <f t="shared" si="2"/>
        <v>-922.5</v>
      </c>
      <c r="O21" s="116" t="s">
        <v>193</v>
      </c>
      <c r="P21" s="112"/>
    </row>
    <row r="22" spans="1:16" ht="15" customHeight="1">
      <c r="A22" s="166"/>
      <c r="B22" s="187"/>
      <c r="C22" s="15" t="s">
        <v>197</v>
      </c>
      <c r="D22" s="16"/>
      <c r="E22" s="18"/>
      <c r="F22" s="25" t="s">
        <v>56</v>
      </c>
      <c r="G22" s="27"/>
      <c r="H22" s="26">
        <f>D22*E22*G22</f>
        <v>0</v>
      </c>
      <c r="I22" s="48" t="s">
        <v>57</v>
      </c>
      <c r="J22" s="45">
        <v>2</v>
      </c>
      <c r="K22" s="46">
        <v>1</v>
      </c>
      <c r="L22" s="47">
        <v>58.75</v>
      </c>
      <c r="M22" s="57">
        <f t="shared" si="3"/>
        <v>117.5</v>
      </c>
      <c r="N22" s="57">
        <f>H22-M22</f>
        <v>-117.5</v>
      </c>
      <c r="O22" s="116" t="s">
        <v>193</v>
      </c>
      <c r="P22" s="112"/>
    </row>
    <row r="23" spans="1:16" ht="15" customHeight="1">
      <c r="A23" s="163" t="s">
        <v>171</v>
      </c>
      <c r="B23" s="162" t="s">
        <v>58</v>
      </c>
      <c r="C23" s="15" t="s">
        <v>58</v>
      </c>
      <c r="D23" s="16">
        <v>30</v>
      </c>
      <c r="E23" s="16">
        <v>2</v>
      </c>
      <c r="F23" s="25" t="s">
        <v>56</v>
      </c>
      <c r="G23" s="103">
        <v>1250</v>
      </c>
      <c r="H23" s="103">
        <f>D23*E23*G23</f>
        <v>75000</v>
      </c>
      <c r="I23" s="102" t="s">
        <v>131</v>
      </c>
      <c r="J23" s="47">
        <v>3</v>
      </c>
      <c r="K23" s="47">
        <v>2</v>
      </c>
      <c r="L23" s="73">
        <v>1473</v>
      </c>
      <c r="M23" s="57">
        <f>J23*L23</f>
        <v>4419</v>
      </c>
      <c r="N23" s="57">
        <f>H23-M23</f>
        <v>70581</v>
      </c>
      <c r="O23" s="116" t="s">
        <v>193</v>
      </c>
      <c r="P23" s="112"/>
    </row>
    <row r="24" spans="1:16" ht="15" customHeight="1">
      <c r="A24" s="163"/>
      <c r="B24" s="162"/>
      <c r="C24" s="15" t="s">
        <v>198</v>
      </c>
      <c r="D24" s="16"/>
      <c r="E24" s="16"/>
      <c r="F24" s="25"/>
      <c r="G24" s="103"/>
      <c r="H24" s="103"/>
      <c r="I24" s="102"/>
      <c r="J24" s="47">
        <v>14</v>
      </c>
      <c r="K24" s="47">
        <v>6</v>
      </c>
      <c r="L24" s="73">
        <v>526.5</v>
      </c>
      <c r="M24" s="57">
        <f t="shared" si="3"/>
        <v>7371</v>
      </c>
      <c r="N24" s="57">
        <f>H24-M24</f>
        <v>-7371</v>
      </c>
      <c r="O24" s="116" t="s">
        <v>193</v>
      </c>
      <c r="P24" s="112"/>
    </row>
    <row r="25" spans="1:16" ht="15" customHeight="1" thickBot="1">
      <c r="A25" s="182" t="s">
        <v>59</v>
      </c>
      <c r="B25" s="183"/>
      <c r="C25" s="183"/>
      <c r="D25" s="183"/>
      <c r="E25" s="183"/>
      <c r="F25" s="183"/>
      <c r="G25" s="184"/>
      <c r="H25" s="28">
        <f>SUM(H10:H24)</f>
        <v>89704</v>
      </c>
      <c r="I25" s="87"/>
      <c r="J25" s="49"/>
      <c r="K25" s="50"/>
      <c r="L25" s="51"/>
      <c r="M25" s="59">
        <f>SUM(M10:M24)</f>
        <v>14589.73</v>
      </c>
      <c r="N25" s="59">
        <f>H25-M25</f>
        <v>75114.27</v>
      </c>
      <c r="O25" s="60"/>
      <c r="P25" s="112"/>
    </row>
    <row r="26" spans="1:16">
      <c r="A26" s="10" t="s">
        <v>29</v>
      </c>
      <c r="B26" s="11" t="s">
        <v>30</v>
      </c>
      <c r="C26" s="11" t="s">
        <v>31</v>
      </c>
      <c r="D26" s="12" t="s">
        <v>32</v>
      </c>
      <c r="E26" s="12" t="s">
        <v>60</v>
      </c>
      <c r="F26" s="11" t="s">
        <v>34</v>
      </c>
      <c r="G26" s="11" t="s">
        <v>35</v>
      </c>
      <c r="H26" s="11" t="s">
        <v>36</v>
      </c>
      <c r="I26" s="39" t="s">
        <v>37</v>
      </c>
      <c r="J26" s="40" t="s">
        <v>38</v>
      </c>
      <c r="K26" s="52" t="s">
        <v>39</v>
      </c>
      <c r="L26" s="39" t="s">
        <v>35</v>
      </c>
      <c r="M26" s="39" t="s">
        <v>40</v>
      </c>
      <c r="N26" s="39" t="s">
        <v>41</v>
      </c>
      <c r="O26" s="56" t="s">
        <v>42</v>
      </c>
      <c r="P26" s="112"/>
    </row>
    <row r="27" spans="1:16" ht="15" customHeight="1">
      <c r="A27" s="13" t="s">
        <v>61</v>
      </c>
      <c r="B27" s="176" t="s">
        <v>62</v>
      </c>
      <c r="C27" s="177"/>
      <c r="D27" s="177"/>
      <c r="E27" s="177"/>
      <c r="F27" s="177"/>
      <c r="G27" s="177"/>
      <c r="H27" s="178"/>
      <c r="I27" s="43"/>
      <c r="J27" s="179"/>
      <c r="K27" s="180"/>
      <c r="L27" s="180"/>
      <c r="M27" s="180"/>
      <c r="N27" s="180"/>
      <c r="O27" s="181"/>
    </row>
    <row r="28" spans="1:16" ht="15" customHeight="1">
      <c r="A28" s="164" t="s">
        <v>63</v>
      </c>
      <c r="B28" s="167" t="s">
        <v>156</v>
      </c>
      <c r="C28" s="21" t="s">
        <v>274</v>
      </c>
      <c r="D28" s="22">
        <v>30</v>
      </c>
      <c r="E28" s="22">
        <v>1</v>
      </c>
      <c r="F28" s="29" t="s">
        <v>64</v>
      </c>
      <c r="G28" s="30">
        <v>800</v>
      </c>
      <c r="H28" s="26">
        <f t="shared" ref="H28:H31" si="4">D28*E28*G28</f>
        <v>24000</v>
      </c>
      <c r="I28" s="85" t="s">
        <v>122</v>
      </c>
      <c r="J28" s="47">
        <v>3</v>
      </c>
      <c r="K28" s="47">
        <v>1</v>
      </c>
      <c r="L28" s="47">
        <v>800</v>
      </c>
      <c r="M28" s="57">
        <f t="shared" ref="M28:M33" si="5">J28*L28</f>
        <v>2400</v>
      </c>
      <c r="N28" s="57">
        <f>H28-M28</f>
        <v>21600</v>
      </c>
      <c r="O28" s="116" t="s">
        <v>193</v>
      </c>
      <c r="P28" s="112"/>
    </row>
    <row r="29" spans="1:16" ht="15" customHeight="1">
      <c r="A29" s="165"/>
      <c r="B29" s="167"/>
      <c r="C29" s="21" t="s">
        <v>275</v>
      </c>
      <c r="D29" s="22">
        <v>10</v>
      </c>
      <c r="E29" s="22">
        <v>1</v>
      </c>
      <c r="F29" s="29" t="s">
        <v>64</v>
      </c>
      <c r="G29" s="30">
        <v>800</v>
      </c>
      <c r="H29" s="26">
        <f t="shared" si="4"/>
        <v>8000</v>
      </c>
      <c r="I29" s="53" t="s">
        <v>65</v>
      </c>
      <c r="J29" s="47">
        <v>2</v>
      </c>
      <c r="K29" s="47">
        <v>1</v>
      </c>
      <c r="L29" s="47">
        <v>800</v>
      </c>
      <c r="M29" s="57">
        <f t="shared" si="5"/>
        <v>1600</v>
      </c>
      <c r="N29" s="57">
        <f t="shared" ref="N29" si="6">H29-M29</f>
        <v>6400</v>
      </c>
      <c r="O29" s="116" t="s">
        <v>193</v>
      </c>
      <c r="P29" s="112"/>
    </row>
    <row r="30" spans="1:16" ht="15" customHeight="1">
      <c r="A30" s="165"/>
      <c r="B30" s="167"/>
      <c r="C30" s="21" t="s">
        <v>276</v>
      </c>
      <c r="D30" s="22">
        <v>30</v>
      </c>
      <c r="E30" s="22">
        <v>1</v>
      </c>
      <c r="F30" s="29" t="s">
        <v>64</v>
      </c>
      <c r="G30" s="30">
        <v>800</v>
      </c>
      <c r="H30" s="26">
        <f t="shared" si="4"/>
        <v>24000</v>
      </c>
      <c r="I30" s="85" t="s">
        <v>122</v>
      </c>
      <c r="J30" s="47">
        <v>0</v>
      </c>
      <c r="K30" s="47">
        <v>1</v>
      </c>
      <c r="L30" s="47">
        <v>800</v>
      </c>
      <c r="M30" s="57">
        <f t="shared" si="5"/>
        <v>0</v>
      </c>
      <c r="N30" s="57">
        <f>H30-M30</f>
        <v>24000</v>
      </c>
      <c r="O30" s="58"/>
      <c r="P30" s="112"/>
    </row>
    <row r="31" spans="1:16" ht="15" customHeight="1">
      <c r="A31" s="166"/>
      <c r="B31" s="167"/>
      <c r="C31" s="21" t="s">
        <v>277</v>
      </c>
      <c r="D31" s="22">
        <v>10</v>
      </c>
      <c r="E31" s="22">
        <v>1</v>
      </c>
      <c r="F31" s="29" t="s">
        <v>64</v>
      </c>
      <c r="G31" s="30">
        <v>800</v>
      </c>
      <c r="H31" s="26">
        <f t="shared" si="4"/>
        <v>8000</v>
      </c>
      <c r="I31" s="53" t="s">
        <v>65</v>
      </c>
      <c r="J31" s="47">
        <v>1</v>
      </c>
      <c r="K31" s="47">
        <v>1</v>
      </c>
      <c r="L31" s="47">
        <v>800</v>
      </c>
      <c r="M31" s="57">
        <f t="shared" si="5"/>
        <v>800</v>
      </c>
      <c r="N31" s="57">
        <f t="shared" ref="N31:N36" si="7">H31-M31</f>
        <v>7200</v>
      </c>
      <c r="O31" s="116" t="s">
        <v>193</v>
      </c>
      <c r="P31" s="112"/>
    </row>
    <row r="32" spans="1:16" ht="15" customHeight="1">
      <c r="A32" s="23" t="s">
        <v>141</v>
      </c>
      <c r="B32" s="21" t="s">
        <v>157</v>
      </c>
      <c r="C32" s="113" t="s">
        <v>158</v>
      </c>
      <c r="D32" s="22">
        <v>1</v>
      </c>
      <c r="E32" s="22">
        <v>0.5</v>
      </c>
      <c r="F32" s="29" t="s">
        <v>66</v>
      </c>
      <c r="G32" s="31">
        <v>20000</v>
      </c>
      <c r="H32" s="26">
        <f>D32*E32*G32</f>
        <v>10000</v>
      </c>
      <c r="I32" s="105" t="s">
        <v>192</v>
      </c>
      <c r="J32" s="47">
        <v>1</v>
      </c>
      <c r="K32" s="47">
        <v>1</v>
      </c>
      <c r="L32" s="47">
        <v>10000</v>
      </c>
      <c r="M32" s="57">
        <f t="shared" si="5"/>
        <v>10000</v>
      </c>
      <c r="N32" s="57">
        <f t="shared" si="7"/>
        <v>0</v>
      </c>
      <c r="O32" s="58"/>
      <c r="P32" s="112"/>
    </row>
    <row r="33" spans="1:16" ht="15.5" customHeight="1">
      <c r="A33" s="23" t="s">
        <v>123</v>
      </c>
      <c r="B33" s="21" t="s">
        <v>68</v>
      </c>
      <c r="C33" s="21" t="s">
        <v>69</v>
      </c>
      <c r="D33" s="22">
        <v>70</v>
      </c>
      <c r="E33" s="22">
        <v>1</v>
      </c>
      <c r="F33" s="29" t="s">
        <v>70</v>
      </c>
      <c r="G33" s="31">
        <v>80</v>
      </c>
      <c r="H33" s="26">
        <f>D33*E33*G33</f>
        <v>5600</v>
      </c>
      <c r="I33" s="90"/>
      <c r="J33" s="47">
        <v>20</v>
      </c>
      <c r="K33" s="47">
        <v>1</v>
      </c>
      <c r="L33" s="47">
        <v>80</v>
      </c>
      <c r="M33" s="57">
        <f t="shared" si="5"/>
        <v>1600</v>
      </c>
      <c r="N33" s="57">
        <f t="shared" si="7"/>
        <v>4000</v>
      </c>
      <c r="O33" s="58"/>
      <c r="P33" s="112"/>
    </row>
    <row r="34" spans="1:16" s="99" customFormat="1" ht="15" customHeight="1">
      <c r="A34" s="189" t="s">
        <v>129</v>
      </c>
      <c r="B34" s="188" t="s">
        <v>143</v>
      </c>
      <c r="C34" s="106" t="s">
        <v>142</v>
      </c>
      <c r="D34" s="22">
        <v>1</v>
      </c>
      <c r="E34" s="22">
        <v>1</v>
      </c>
      <c r="F34" s="107" t="s">
        <v>124</v>
      </c>
      <c r="G34" s="104">
        <v>5000</v>
      </c>
      <c r="H34" s="103">
        <f>D34*E34*G34</f>
        <v>5000</v>
      </c>
      <c r="I34" s="105" t="s">
        <v>153</v>
      </c>
      <c r="J34" s="45">
        <v>1</v>
      </c>
      <c r="K34" s="46">
        <v>1</v>
      </c>
      <c r="L34" s="47">
        <v>5000</v>
      </c>
      <c r="M34" s="57">
        <f t="shared" ref="M34" si="8">J34*L34</f>
        <v>5000</v>
      </c>
      <c r="N34" s="57">
        <f t="shared" si="7"/>
        <v>0</v>
      </c>
      <c r="O34" s="98"/>
    </row>
    <row r="35" spans="1:16" s="99" customFormat="1" ht="15" customHeight="1">
      <c r="A35" s="190"/>
      <c r="B35" s="188"/>
      <c r="C35" s="108" t="s">
        <v>125</v>
      </c>
      <c r="D35" s="22">
        <v>2</v>
      </c>
      <c r="E35" s="22">
        <v>2</v>
      </c>
      <c r="F35" s="107" t="s">
        <v>126</v>
      </c>
      <c r="G35" s="104">
        <v>200</v>
      </c>
      <c r="H35" s="103">
        <f t="shared" ref="H35:H42" si="9">D35*E35*G35</f>
        <v>800</v>
      </c>
      <c r="I35" s="86"/>
      <c r="J35" s="45">
        <v>8</v>
      </c>
      <c r="K35" s="46">
        <v>2</v>
      </c>
      <c r="L35" s="47">
        <v>200</v>
      </c>
      <c r="M35" s="57">
        <f>J35*L35</f>
        <v>1600</v>
      </c>
      <c r="N35" s="57">
        <f t="shared" si="7"/>
        <v>-800</v>
      </c>
      <c r="O35" s="98"/>
    </row>
    <row r="36" spans="1:16" s="99" customFormat="1" ht="15" customHeight="1">
      <c r="A36" s="190"/>
      <c r="B36" s="188"/>
      <c r="C36" s="106" t="s">
        <v>144</v>
      </c>
      <c r="D36" s="22">
        <v>1</v>
      </c>
      <c r="E36" s="22">
        <v>1</v>
      </c>
      <c r="F36" s="109" t="s">
        <v>145</v>
      </c>
      <c r="G36" s="104">
        <v>3000</v>
      </c>
      <c r="H36" s="103">
        <f>D36*E36*G36</f>
        <v>3000</v>
      </c>
      <c r="I36" s="86"/>
      <c r="J36" s="45">
        <v>1</v>
      </c>
      <c r="K36" s="46">
        <v>1</v>
      </c>
      <c r="L36" s="47">
        <v>3000</v>
      </c>
      <c r="M36" s="57">
        <f>J36*L36</f>
        <v>3000</v>
      </c>
      <c r="N36" s="57">
        <f t="shared" si="7"/>
        <v>0</v>
      </c>
      <c r="O36" s="98"/>
    </row>
    <row r="37" spans="1:16" s="99" customFormat="1" ht="15" customHeight="1">
      <c r="A37" s="190"/>
      <c r="B37" s="188"/>
      <c r="C37" s="108" t="s">
        <v>128</v>
      </c>
      <c r="D37" s="22">
        <v>1</v>
      </c>
      <c r="E37" s="22">
        <v>1</v>
      </c>
      <c r="F37" s="107" t="s">
        <v>127</v>
      </c>
      <c r="G37" s="104">
        <v>5000</v>
      </c>
      <c r="H37" s="103">
        <f t="shared" si="9"/>
        <v>5000</v>
      </c>
      <c r="I37" s="105" t="s">
        <v>154</v>
      </c>
      <c r="J37" s="47">
        <v>1</v>
      </c>
      <c r="K37" s="47">
        <v>1</v>
      </c>
      <c r="L37" s="47">
        <v>5000</v>
      </c>
      <c r="M37" s="57">
        <f t="shared" ref="M37:M66" si="10">J37*L37</f>
        <v>5000</v>
      </c>
      <c r="N37" s="57">
        <f t="shared" ref="N37:N44" si="11">H37-M37</f>
        <v>0</v>
      </c>
      <c r="O37" s="98"/>
      <c r="P37" s="112"/>
    </row>
    <row r="38" spans="1:16" s="99" customFormat="1" ht="15" customHeight="1">
      <c r="A38" s="190"/>
      <c r="B38" s="188"/>
      <c r="C38" s="106" t="s">
        <v>146</v>
      </c>
      <c r="D38" s="22">
        <v>2</v>
      </c>
      <c r="E38" s="22">
        <v>2</v>
      </c>
      <c r="F38" s="107" t="s">
        <v>124</v>
      </c>
      <c r="G38" s="104">
        <v>2000</v>
      </c>
      <c r="H38" s="103">
        <f>D38*E38*G38</f>
        <v>8000</v>
      </c>
      <c r="I38" s="86"/>
      <c r="J38" s="45">
        <v>4</v>
      </c>
      <c r="K38" s="46">
        <v>2</v>
      </c>
      <c r="L38" s="47">
        <v>2000</v>
      </c>
      <c r="M38" s="57">
        <f t="shared" si="10"/>
        <v>8000</v>
      </c>
      <c r="N38" s="57">
        <f t="shared" si="11"/>
        <v>0</v>
      </c>
      <c r="O38" s="98"/>
    </row>
    <row r="39" spans="1:16" s="99" customFormat="1" ht="15" customHeight="1">
      <c r="A39" s="190"/>
      <c r="B39" s="159" t="s">
        <v>132</v>
      </c>
      <c r="C39" s="21" t="s">
        <v>172</v>
      </c>
      <c r="D39" s="22">
        <v>2</v>
      </c>
      <c r="E39" s="22">
        <v>1</v>
      </c>
      <c r="F39" s="25" t="s">
        <v>173</v>
      </c>
      <c r="G39" s="88">
        <v>1500</v>
      </c>
      <c r="H39" s="26">
        <f t="shared" si="9"/>
        <v>3000</v>
      </c>
      <c r="I39" s="90"/>
      <c r="J39" s="94">
        <v>2</v>
      </c>
      <c r="K39" s="95">
        <v>1</v>
      </c>
      <c r="L39" s="96">
        <v>1500</v>
      </c>
      <c r="M39" s="97">
        <f t="shared" si="10"/>
        <v>3000</v>
      </c>
      <c r="N39" s="97">
        <f t="shared" si="11"/>
        <v>0</v>
      </c>
      <c r="O39" s="98"/>
      <c r="P39" s="112"/>
    </row>
    <row r="40" spans="1:16" s="99" customFormat="1" ht="15" customHeight="1">
      <c r="A40" s="190"/>
      <c r="B40" s="160"/>
      <c r="C40" s="21" t="s">
        <v>174</v>
      </c>
      <c r="D40" s="22">
        <v>8</v>
      </c>
      <c r="E40" s="22">
        <v>1</v>
      </c>
      <c r="F40" s="25" t="s">
        <v>175</v>
      </c>
      <c r="G40" s="88">
        <v>300</v>
      </c>
      <c r="H40" s="26">
        <f t="shared" si="9"/>
        <v>2400</v>
      </c>
      <c r="I40" s="90"/>
      <c r="J40" s="94">
        <v>8</v>
      </c>
      <c r="K40" s="95">
        <v>1</v>
      </c>
      <c r="L40" s="96">
        <v>300</v>
      </c>
      <c r="M40" s="97">
        <f t="shared" si="10"/>
        <v>2400</v>
      </c>
      <c r="N40" s="97">
        <f t="shared" si="11"/>
        <v>0</v>
      </c>
      <c r="O40" s="98"/>
      <c r="P40" s="112"/>
    </row>
    <row r="41" spans="1:16" s="99" customFormat="1" ht="15" customHeight="1">
      <c r="A41" s="190"/>
      <c r="B41" s="160"/>
      <c r="C41" s="21" t="s">
        <v>176</v>
      </c>
      <c r="D41" s="22">
        <v>1</v>
      </c>
      <c r="E41" s="22">
        <v>1</v>
      </c>
      <c r="F41" s="25" t="s">
        <v>163</v>
      </c>
      <c r="G41" s="88">
        <v>3000</v>
      </c>
      <c r="H41" s="26">
        <f t="shared" si="9"/>
        <v>3000</v>
      </c>
      <c r="I41" s="90"/>
      <c r="J41" s="94">
        <v>1</v>
      </c>
      <c r="K41" s="95">
        <v>1</v>
      </c>
      <c r="L41" s="96">
        <v>3000</v>
      </c>
      <c r="M41" s="97">
        <f t="shared" si="10"/>
        <v>3000</v>
      </c>
      <c r="N41" s="97">
        <f t="shared" si="11"/>
        <v>0</v>
      </c>
      <c r="O41" s="98"/>
      <c r="P41" s="112"/>
    </row>
    <row r="42" spans="1:16" s="99" customFormat="1" ht="15" customHeight="1">
      <c r="A42" s="190"/>
      <c r="B42" s="160"/>
      <c r="C42" s="21" t="s">
        <v>177</v>
      </c>
      <c r="D42" s="22">
        <v>1</v>
      </c>
      <c r="E42" s="22">
        <v>1</v>
      </c>
      <c r="F42" s="25" t="s">
        <v>173</v>
      </c>
      <c r="G42" s="88">
        <v>3000</v>
      </c>
      <c r="H42" s="26">
        <f t="shared" si="9"/>
        <v>3000</v>
      </c>
      <c r="I42" s="90"/>
      <c r="J42" s="94">
        <v>1</v>
      </c>
      <c r="K42" s="95">
        <v>1</v>
      </c>
      <c r="L42" s="96">
        <v>3000</v>
      </c>
      <c r="M42" s="97">
        <f t="shared" si="10"/>
        <v>3000</v>
      </c>
      <c r="N42" s="97">
        <f t="shared" si="11"/>
        <v>0</v>
      </c>
      <c r="O42" s="98"/>
      <c r="P42" s="112"/>
    </row>
    <row r="43" spans="1:16" s="99" customFormat="1" ht="15" customHeight="1">
      <c r="A43" s="190"/>
      <c r="B43" s="161"/>
      <c r="C43" s="21" t="s">
        <v>178</v>
      </c>
      <c r="D43" s="22">
        <v>1</v>
      </c>
      <c r="E43" s="22">
        <v>2</v>
      </c>
      <c r="F43" s="25" t="s">
        <v>179</v>
      </c>
      <c r="G43" s="88">
        <v>1800</v>
      </c>
      <c r="H43" s="26">
        <f>D43*E43*G43</f>
        <v>3600</v>
      </c>
      <c r="I43" s="90"/>
      <c r="J43" s="94">
        <v>2</v>
      </c>
      <c r="K43" s="95">
        <v>1</v>
      </c>
      <c r="L43" s="96">
        <v>1800</v>
      </c>
      <c r="M43" s="97">
        <f t="shared" si="10"/>
        <v>3600</v>
      </c>
      <c r="N43" s="97">
        <f t="shared" si="11"/>
        <v>0</v>
      </c>
      <c r="O43" s="98"/>
      <c r="P43" s="112"/>
    </row>
    <row r="44" spans="1:16" s="99" customFormat="1" ht="15" customHeight="1">
      <c r="A44" s="190"/>
      <c r="B44" s="159" t="s">
        <v>134</v>
      </c>
      <c r="C44" s="21" t="s">
        <v>180</v>
      </c>
      <c r="D44" s="22">
        <v>4</v>
      </c>
      <c r="E44" s="22">
        <v>1</v>
      </c>
      <c r="F44" s="25" t="s">
        <v>175</v>
      </c>
      <c r="G44" s="88">
        <v>550</v>
      </c>
      <c r="H44" s="26">
        <f t="shared" ref="H44:H48" si="12">D44*E44*G44</f>
        <v>2200</v>
      </c>
      <c r="I44" s="90"/>
      <c r="J44" s="45">
        <v>4</v>
      </c>
      <c r="K44" s="46">
        <v>1</v>
      </c>
      <c r="L44" s="47">
        <v>550</v>
      </c>
      <c r="M44" s="57">
        <f t="shared" si="10"/>
        <v>2200</v>
      </c>
      <c r="N44" s="57">
        <f t="shared" si="11"/>
        <v>0</v>
      </c>
      <c r="O44" s="98"/>
    </row>
    <row r="45" spans="1:16" s="99" customFormat="1" ht="15" customHeight="1">
      <c r="A45" s="190"/>
      <c r="B45" s="160"/>
      <c r="C45" s="21" t="s">
        <v>181</v>
      </c>
      <c r="D45" s="22">
        <v>1</v>
      </c>
      <c r="E45" s="22">
        <v>1</v>
      </c>
      <c r="F45" s="25" t="s">
        <v>163</v>
      </c>
      <c r="G45" s="88">
        <v>2500</v>
      </c>
      <c r="H45" s="26">
        <f t="shared" si="12"/>
        <v>2500</v>
      </c>
      <c r="I45" s="90"/>
      <c r="J45" s="45">
        <v>1</v>
      </c>
      <c r="K45" s="46">
        <v>1</v>
      </c>
      <c r="L45" s="47">
        <v>2500</v>
      </c>
      <c r="M45" s="57">
        <f t="shared" si="10"/>
        <v>2500</v>
      </c>
      <c r="N45" s="57">
        <f t="shared" ref="N45:N58" si="13">H45-M45</f>
        <v>0</v>
      </c>
      <c r="O45" s="98"/>
    </row>
    <row r="46" spans="1:16" s="99" customFormat="1" ht="15" customHeight="1">
      <c r="A46" s="190"/>
      <c r="B46" s="160"/>
      <c r="C46" s="21" t="s">
        <v>182</v>
      </c>
      <c r="D46" s="22">
        <v>1</v>
      </c>
      <c r="E46" s="22">
        <v>1</v>
      </c>
      <c r="F46" s="25" t="s">
        <v>173</v>
      </c>
      <c r="G46" s="88">
        <v>2000</v>
      </c>
      <c r="H46" s="26">
        <f t="shared" si="12"/>
        <v>2000</v>
      </c>
      <c r="I46" s="90"/>
      <c r="J46" s="45">
        <v>1</v>
      </c>
      <c r="K46" s="46">
        <v>1</v>
      </c>
      <c r="L46" s="47">
        <v>2000</v>
      </c>
      <c r="M46" s="57">
        <f t="shared" si="10"/>
        <v>2000</v>
      </c>
      <c r="N46" s="57">
        <f t="shared" si="13"/>
        <v>0</v>
      </c>
      <c r="O46" s="98"/>
    </row>
    <row r="47" spans="1:16" s="99" customFormat="1" ht="15" customHeight="1">
      <c r="A47" s="190"/>
      <c r="B47" s="160"/>
      <c r="C47" s="21" t="s">
        <v>183</v>
      </c>
      <c r="D47" s="22">
        <v>6</v>
      </c>
      <c r="E47" s="22">
        <v>1</v>
      </c>
      <c r="F47" s="25" t="s">
        <v>184</v>
      </c>
      <c r="G47" s="88">
        <v>200</v>
      </c>
      <c r="H47" s="26">
        <f t="shared" si="12"/>
        <v>1200</v>
      </c>
      <c r="I47" s="90"/>
      <c r="J47" s="45">
        <v>6</v>
      </c>
      <c r="K47" s="46">
        <v>1</v>
      </c>
      <c r="L47" s="47">
        <v>200</v>
      </c>
      <c r="M47" s="57">
        <f t="shared" si="10"/>
        <v>1200</v>
      </c>
      <c r="N47" s="57">
        <f t="shared" si="13"/>
        <v>0</v>
      </c>
      <c r="O47" s="98"/>
    </row>
    <row r="48" spans="1:16" s="99" customFormat="1" ht="15" customHeight="1">
      <c r="A48" s="190"/>
      <c r="B48" s="160"/>
      <c r="C48" s="21" t="s">
        <v>185</v>
      </c>
      <c r="D48" s="22">
        <v>1</v>
      </c>
      <c r="E48" s="22">
        <v>1</v>
      </c>
      <c r="F48" s="25" t="s">
        <v>184</v>
      </c>
      <c r="G48" s="88">
        <v>200</v>
      </c>
      <c r="H48" s="26">
        <f t="shared" si="12"/>
        <v>200</v>
      </c>
      <c r="I48" s="90"/>
      <c r="J48" s="45">
        <v>2</v>
      </c>
      <c r="K48" s="46">
        <v>1</v>
      </c>
      <c r="L48" s="47">
        <v>200</v>
      </c>
      <c r="M48" s="57">
        <f t="shared" si="10"/>
        <v>400</v>
      </c>
      <c r="N48" s="57">
        <f t="shared" si="13"/>
        <v>-200</v>
      </c>
      <c r="O48" s="98"/>
    </row>
    <row r="49" spans="1:16" s="99" customFormat="1" ht="15" customHeight="1">
      <c r="A49" s="190"/>
      <c r="B49" s="160"/>
      <c r="C49" s="21" t="s">
        <v>186</v>
      </c>
      <c r="D49" s="22">
        <v>1</v>
      </c>
      <c r="E49" s="22">
        <v>1</v>
      </c>
      <c r="F49" s="25" t="s">
        <v>163</v>
      </c>
      <c r="G49" s="88">
        <v>1000</v>
      </c>
      <c r="H49" s="26">
        <f t="shared" ref="H49:H60" si="14">D49*E49*G49</f>
        <v>1000</v>
      </c>
      <c r="I49" s="90"/>
      <c r="J49" s="94">
        <v>1</v>
      </c>
      <c r="K49" s="95">
        <v>1</v>
      </c>
      <c r="L49" s="96">
        <v>1000</v>
      </c>
      <c r="M49" s="97">
        <f t="shared" si="10"/>
        <v>1000</v>
      </c>
      <c r="N49" s="97">
        <f t="shared" si="13"/>
        <v>0</v>
      </c>
      <c r="O49" s="98"/>
    </row>
    <row r="50" spans="1:16" s="99" customFormat="1" ht="15" customHeight="1">
      <c r="A50" s="190"/>
      <c r="B50" s="160"/>
      <c r="C50" s="21" t="s">
        <v>187</v>
      </c>
      <c r="D50" s="22">
        <v>6</v>
      </c>
      <c r="E50" s="22">
        <v>1</v>
      </c>
      <c r="F50" s="25" t="s">
        <v>163</v>
      </c>
      <c r="G50" s="88">
        <v>50</v>
      </c>
      <c r="H50" s="26">
        <f t="shared" si="14"/>
        <v>300</v>
      </c>
      <c r="I50" s="90"/>
      <c r="J50" s="94">
        <v>6</v>
      </c>
      <c r="K50" s="95">
        <v>1</v>
      </c>
      <c r="L50" s="96">
        <v>50</v>
      </c>
      <c r="M50" s="97">
        <f t="shared" si="10"/>
        <v>300</v>
      </c>
      <c r="N50" s="97">
        <f t="shared" si="13"/>
        <v>0</v>
      </c>
      <c r="O50" s="98"/>
    </row>
    <row r="51" spans="1:16" s="99" customFormat="1" ht="15" customHeight="1">
      <c r="A51" s="190"/>
      <c r="B51" s="161"/>
      <c r="C51" s="21" t="s">
        <v>188</v>
      </c>
      <c r="D51" s="22">
        <v>1</v>
      </c>
      <c r="E51" s="22">
        <v>2</v>
      </c>
      <c r="F51" s="25" t="s">
        <v>179</v>
      </c>
      <c r="G51" s="88">
        <v>1800</v>
      </c>
      <c r="H51" s="26">
        <f t="shared" si="14"/>
        <v>3600</v>
      </c>
      <c r="I51" s="90"/>
      <c r="J51" s="94">
        <v>2</v>
      </c>
      <c r="K51" s="95">
        <v>1</v>
      </c>
      <c r="L51" s="96">
        <v>1800</v>
      </c>
      <c r="M51" s="97">
        <f t="shared" si="10"/>
        <v>3600</v>
      </c>
      <c r="N51" s="97">
        <f t="shared" si="13"/>
        <v>0</v>
      </c>
      <c r="O51" s="98"/>
    </row>
    <row r="52" spans="1:16" s="99" customFormat="1" ht="15" customHeight="1">
      <c r="A52" s="190"/>
      <c r="B52" s="159" t="s">
        <v>135</v>
      </c>
      <c r="C52" s="21" t="s">
        <v>189</v>
      </c>
      <c r="D52" s="22">
        <v>25</v>
      </c>
      <c r="E52" s="22">
        <v>1</v>
      </c>
      <c r="F52" s="29" t="s">
        <v>160</v>
      </c>
      <c r="G52" s="31">
        <v>450</v>
      </c>
      <c r="H52" s="26">
        <f t="shared" si="14"/>
        <v>11250</v>
      </c>
      <c r="I52" s="90"/>
      <c r="J52" s="45">
        <v>25</v>
      </c>
      <c r="K52" s="46">
        <v>1</v>
      </c>
      <c r="L52" s="47">
        <v>450</v>
      </c>
      <c r="M52" s="57">
        <f t="shared" si="10"/>
        <v>11250</v>
      </c>
      <c r="N52" s="57">
        <f t="shared" si="13"/>
        <v>0</v>
      </c>
      <c r="O52" s="98"/>
      <c r="P52" s="112"/>
    </row>
    <row r="53" spans="1:16" s="99" customFormat="1" ht="15" customHeight="1">
      <c r="A53" s="190"/>
      <c r="B53" s="160"/>
      <c r="C53" s="21" t="s">
        <v>161</v>
      </c>
      <c r="D53" s="22">
        <v>1</v>
      </c>
      <c r="E53" s="22">
        <v>1</v>
      </c>
      <c r="F53" s="100" t="s">
        <v>126</v>
      </c>
      <c r="G53" s="31">
        <v>5000</v>
      </c>
      <c r="H53" s="26">
        <f t="shared" si="14"/>
        <v>5000</v>
      </c>
      <c r="I53" s="86"/>
      <c r="J53" s="45">
        <v>1</v>
      </c>
      <c r="K53" s="46">
        <v>1</v>
      </c>
      <c r="L53" s="47">
        <v>5000</v>
      </c>
      <c r="M53" s="57">
        <f t="shared" si="10"/>
        <v>5000</v>
      </c>
      <c r="N53" s="57">
        <f t="shared" si="13"/>
        <v>0</v>
      </c>
      <c r="O53" s="98"/>
    </row>
    <row r="54" spans="1:16" s="99" customFormat="1" ht="15" customHeight="1">
      <c r="A54" s="190"/>
      <c r="B54" s="160"/>
      <c r="C54" s="21" t="s">
        <v>162</v>
      </c>
      <c r="D54" s="22">
        <v>1</v>
      </c>
      <c r="E54" s="22">
        <v>1</v>
      </c>
      <c r="F54" s="29" t="s">
        <v>163</v>
      </c>
      <c r="G54" s="31">
        <v>2500</v>
      </c>
      <c r="H54" s="26">
        <f t="shared" si="14"/>
        <v>2500</v>
      </c>
      <c r="I54" s="86"/>
      <c r="J54" s="45">
        <v>1</v>
      </c>
      <c r="K54" s="46">
        <v>1</v>
      </c>
      <c r="L54" s="47">
        <v>2500</v>
      </c>
      <c r="M54" s="57">
        <f t="shared" si="10"/>
        <v>2500</v>
      </c>
      <c r="N54" s="57">
        <f t="shared" si="13"/>
        <v>0</v>
      </c>
      <c r="O54" s="98"/>
    </row>
    <row r="55" spans="1:16" s="99" customFormat="1" ht="15" customHeight="1">
      <c r="A55" s="190"/>
      <c r="B55" s="160"/>
      <c r="C55" s="21" t="s">
        <v>164</v>
      </c>
      <c r="D55" s="22">
        <v>2</v>
      </c>
      <c r="E55" s="22">
        <v>1</v>
      </c>
      <c r="F55" s="29" t="s">
        <v>165</v>
      </c>
      <c r="G55" s="31">
        <v>800</v>
      </c>
      <c r="H55" s="26">
        <f t="shared" si="14"/>
        <v>1600</v>
      </c>
      <c r="I55" s="86"/>
      <c r="J55" s="45">
        <v>2</v>
      </c>
      <c r="K55" s="46">
        <v>1</v>
      </c>
      <c r="L55" s="47">
        <v>800</v>
      </c>
      <c r="M55" s="57">
        <f t="shared" si="10"/>
        <v>1600</v>
      </c>
      <c r="N55" s="57">
        <f t="shared" si="13"/>
        <v>0</v>
      </c>
      <c r="O55" s="98"/>
    </row>
    <row r="56" spans="1:16" s="99" customFormat="1" ht="15" customHeight="1">
      <c r="A56" s="190"/>
      <c r="B56" s="160"/>
      <c r="C56" s="21" t="s">
        <v>302</v>
      </c>
      <c r="D56" s="22"/>
      <c r="E56" s="22"/>
      <c r="F56" s="29"/>
      <c r="G56" s="31"/>
      <c r="H56" s="26"/>
      <c r="I56" s="86"/>
      <c r="J56" s="45">
        <v>1</v>
      </c>
      <c r="K56" s="46">
        <v>1</v>
      </c>
      <c r="L56" s="47">
        <v>1500</v>
      </c>
      <c r="M56" s="57">
        <f t="shared" si="10"/>
        <v>1500</v>
      </c>
      <c r="N56" s="57">
        <f>H56-M56</f>
        <v>-1500</v>
      </c>
      <c r="O56" s="98"/>
    </row>
    <row r="57" spans="1:16" s="99" customFormat="1" ht="15" customHeight="1">
      <c r="A57" s="190"/>
      <c r="B57" s="160"/>
      <c r="C57" s="84" t="s">
        <v>136</v>
      </c>
      <c r="D57" s="22">
        <v>3</v>
      </c>
      <c r="E57" s="22">
        <v>1</v>
      </c>
      <c r="F57" s="100" t="s">
        <v>126</v>
      </c>
      <c r="G57" s="31">
        <v>300</v>
      </c>
      <c r="H57" s="26">
        <f t="shared" si="14"/>
        <v>900</v>
      </c>
      <c r="I57" s="86"/>
      <c r="J57" s="45">
        <v>3</v>
      </c>
      <c r="K57" s="46">
        <v>1</v>
      </c>
      <c r="L57" s="47">
        <v>300</v>
      </c>
      <c r="M57" s="57">
        <f t="shared" si="10"/>
        <v>900</v>
      </c>
      <c r="N57" s="57">
        <f t="shared" si="13"/>
        <v>0</v>
      </c>
      <c r="O57" s="98"/>
    </row>
    <row r="58" spans="1:16" s="99" customFormat="1" ht="15" customHeight="1">
      <c r="A58" s="190"/>
      <c r="B58" s="160"/>
      <c r="C58" s="84" t="s">
        <v>137</v>
      </c>
      <c r="D58" s="22">
        <v>2</v>
      </c>
      <c r="E58" s="22">
        <v>1</v>
      </c>
      <c r="F58" s="29" t="s">
        <v>133</v>
      </c>
      <c r="G58" s="31">
        <v>800</v>
      </c>
      <c r="H58" s="26">
        <f t="shared" si="14"/>
        <v>1600</v>
      </c>
      <c r="I58" s="86"/>
      <c r="J58" s="45">
        <v>2</v>
      </c>
      <c r="K58" s="46">
        <v>1</v>
      </c>
      <c r="L58" s="47">
        <v>800</v>
      </c>
      <c r="M58" s="57">
        <f t="shared" si="10"/>
        <v>1600</v>
      </c>
      <c r="N58" s="57">
        <f t="shared" si="13"/>
        <v>0</v>
      </c>
      <c r="O58" s="98"/>
      <c r="P58" s="112"/>
    </row>
    <row r="59" spans="1:16" s="99" customFormat="1" ht="15" customHeight="1">
      <c r="A59" s="190"/>
      <c r="B59" s="161"/>
      <c r="C59" s="21" t="s">
        <v>190</v>
      </c>
      <c r="D59" s="22">
        <v>1</v>
      </c>
      <c r="E59" s="22">
        <v>2</v>
      </c>
      <c r="F59" s="25" t="s">
        <v>179</v>
      </c>
      <c r="G59" s="88">
        <v>1800</v>
      </c>
      <c r="H59" s="26">
        <f t="shared" si="14"/>
        <v>3600</v>
      </c>
      <c r="I59" s="86"/>
      <c r="J59" s="94">
        <v>2</v>
      </c>
      <c r="K59" s="95">
        <v>1</v>
      </c>
      <c r="L59" s="96">
        <v>1800</v>
      </c>
      <c r="M59" s="97">
        <f t="shared" si="10"/>
        <v>3600</v>
      </c>
      <c r="N59" s="97">
        <f t="shared" ref="N59:N66" si="15">H59-M59</f>
        <v>0</v>
      </c>
      <c r="O59" s="98"/>
      <c r="P59" s="112"/>
    </row>
    <row r="60" spans="1:16" s="99" customFormat="1" ht="15" customHeight="1">
      <c r="A60" s="190"/>
      <c r="B60" s="192" t="s">
        <v>130</v>
      </c>
      <c r="C60" s="84" t="s">
        <v>138</v>
      </c>
      <c r="D60" s="22">
        <v>1</v>
      </c>
      <c r="E60" s="22">
        <v>1</v>
      </c>
      <c r="F60" s="100" t="s">
        <v>139</v>
      </c>
      <c r="G60" s="31">
        <v>6000</v>
      </c>
      <c r="H60" s="26">
        <f t="shared" si="14"/>
        <v>6000</v>
      </c>
      <c r="I60" s="86"/>
      <c r="J60" s="94">
        <v>1</v>
      </c>
      <c r="K60" s="95">
        <v>1</v>
      </c>
      <c r="L60" s="96">
        <v>6000</v>
      </c>
      <c r="M60" s="97">
        <f t="shared" si="10"/>
        <v>6000</v>
      </c>
      <c r="N60" s="97">
        <f t="shared" si="15"/>
        <v>0</v>
      </c>
      <c r="O60" s="98"/>
    </row>
    <row r="61" spans="1:16" ht="15" customHeight="1">
      <c r="A61" s="190"/>
      <c r="B61" s="192"/>
      <c r="C61" s="21" t="s">
        <v>166</v>
      </c>
      <c r="D61" s="22">
        <v>6</v>
      </c>
      <c r="E61" s="22">
        <v>1</v>
      </c>
      <c r="F61" s="29" t="s">
        <v>70</v>
      </c>
      <c r="G61" s="115">
        <v>280</v>
      </c>
      <c r="H61" s="26">
        <f t="shared" ref="H61:H62" si="16">D61*E61*G61</f>
        <v>1680</v>
      </c>
      <c r="I61" s="86"/>
      <c r="J61" s="45">
        <v>5</v>
      </c>
      <c r="K61" s="46">
        <v>1</v>
      </c>
      <c r="L61" s="47">
        <v>280</v>
      </c>
      <c r="M61" s="57">
        <f t="shared" si="10"/>
        <v>1400</v>
      </c>
      <c r="N61" s="57">
        <f t="shared" si="15"/>
        <v>280</v>
      </c>
      <c r="O61" s="58"/>
      <c r="P61" s="112"/>
    </row>
    <row r="62" spans="1:16" ht="15" customHeight="1">
      <c r="A62" s="190"/>
      <c r="B62" s="192"/>
      <c r="C62" s="84" t="s">
        <v>120</v>
      </c>
      <c r="D62" s="22">
        <v>60</v>
      </c>
      <c r="E62" s="22">
        <v>1</v>
      </c>
      <c r="F62" s="29" t="s">
        <v>71</v>
      </c>
      <c r="G62" s="88">
        <v>30</v>
      </c>
      <c r="H62" s="26">
        <f t="shared" si="16"/>
        <v>1800</v>
      </c>
      <c r="I62" s="90" t="s">
        <v>72</v>
      </c>
      <c r="J62" s="94">
        <v>75</v>
      </c>
      <c r="K62" s="95">
        <v>1</v>
      </c>
      <c r="L62" s="96">
        <v>75</v>
      </c>
      <c r="M62" s="97">
        <f>J62*L62</f>
        <v>5625</v>
      </c>
      <c r="N62" s="97">
        <f t="shared" si="15"/>
        <v>-3825</v>
      </c>
      <c r="O62" s="98"/>
    </row>
    <row r="63" spans="1:16" ht="15" customHeight="1">
      <c r="A63" s="190"/>
      <c r="B63" s="192"/>
      <c r="C63" s="21" t="s">
        <v>73</v>
      </c>
      <c r="D63" s="22">
        <v>1</v>
      </c>
      <c r="E63" s="22">
        <v>1</v>
      </c>
      <c r="F63" s="29" t="s">
        <v>67</v>
      </c>
      <c r="G63" s="31">
        <v>2500</v>
      </c>
      <c r="H63" s="26">
        <f t="shared" ref="H63:H66" si="17">D63*E63*G63</f>
        <v>2500</v>
      </c>
      <c r="I63" s="90" t="s">
        <v>114</v>
      </c>
      <c r="J63" s="94">
        <v>1</v>
      </c>
      <c r="K63" s="95">
        <v>1</v>
      </c>
      <c r="L63" s="96">
        <v>2500</v>
      </c>
      <c r="M63" s="97">
        <f t="shared" si="10"/>
        <v>2500</v>
      </c>
      <c r="N63" s="97">
        <f t="shared" si="15"/>
        <v>0</v>
      </c>
      <c r="O63" s="98"/>
    </row>
    <row r="64" spans="1:16" ht="15" customHeight="1">
      <c r="A64" s="190"/>
      <c r="B64" s="192"/>
      <c r="C64" s="21" t="s">
        <v>74</v>
      </c>
      <c r="D64" s="22">
        <v>2</v>
      </c>
      <c r="E64" s="22">
        <v>1.5</v>
      </c>
      <c r="F64" s="29" t="s">
        <v>67</v>
      </c>
      <c r="G64" s="31">
        <v>3000</v>
      </c>
      <c r="H64" s="26">
        <f>D64*E64*G64</f>
        <v>9000</v>
      </c>
      <c r="I64" s="91" t="s">
        <v>114</v>
      </c>
      <c r="J64" s="94">
        <v>1.5</v>
      </c>
      <c r="K64" s="95">
        <v>2</v>
      </c>
      <c r="L64" s="96">
        <v>3000</v>
      </c>
      <c r="M64" s="97">
        <f>J64*L64</f>
        <v>4500</v>
      </c>
      <c r="N64" s="97">
        <f t="shared" si="15"/>
        <v>4500</v>
      </c>
      <c r="O64" s="98"/>
    </row>
    <row r="65" spans="1:16" ht="15" customHeight="1">
      <c r="A65" s="190"/>
      <c r="B65" s="192"/>
      <c r="C65" s="21" t="s">
        <v>149</v>
      </c>
      <c r="D65" s="22">
        <v>1</v>
      </c>
      <c r="E65" s="22">
        <v>1.5</v>
      </c>
      <c r="F65" s="29" t="s">
        <v>126</v>
      </c>
      <c r="G65" s="30">
        <v>3500</v>
      </c>
      <c r="H65" s="26">
        <f>D65*E65*G65</f>
        <v>5250</v>
      </c>
      <c r="I65" s="110" t="s">
        <v>114</v>
      </c>
      <c r="J65" s="96">
        <v>1.5</v>
      </c>
      <c r="K65" s="95">
        <v>1</v>
      </c>
      <c r="L65" s="96">
        <v>3500</v>
      </c>
      <c r="M65" s="97">
        <f>J65*L65</f>
        <v>5250</v>
      </c>
      <c r="N65" s="97">
        <f t="shared" si="15"/>
        <v>0</v>
      </c>
      <c r="O65" s="98"/>
    </row>
    <row r="66" spans="1:16" ht="15" customHeight="1">
      <c r="A66" s="190"/>
      <c r="B66" s="192"/>
      <c r="C66" s="21" t="s">
        <v>150</v>
      </c>
      <c r="D66" s="22">
        <v>300</v>
      </c>
      <c r="E66" s="22">
        <v>1</v>
      </c>
      <c r="F66" s="29" t="s">
        <v>151</v>
      </c>
      <c r="G66" s="30">
        <v>20</v>
      </c>
      <c r="H66" s="26">
        <f t="shared" si="17"/>
        <v>6000</v>
      </c>
      <c r="I66" s="110"/>
      <c r="J66" s="96">
        <v>200</v>
      </c>
      <c r="K66" s="95">
        <v>1</v>
      </c>
      <c r="L66" s="96">
        <v>20</v>
      </c>
      <c r="M66" s="97">
        <f t="shared" si="10"/>
        <v>4000</v>
      </c>
      <c r="N66" s="97">
        <f t="shared" si="15"/>
        <v>2000</v>
      </c>
      <c r="O66" s="98"/>
    </row>
    <row r="67" spans="1:16" ht="15" customHeight="1">
      <c r="A67" s="190"/>
      <c r="B67" s="192"/>
      <c r="C67" s="21" t="s">
        <v>152</v>
      </c>
      <c r="D67" s="22">
        <v>60</v>
      </c>
      <c r="E67" s="22">
        <v>1</v>
      </c>
      <c r="F67" s="29" t="s">
        <v>151</v>
      </c>
      <c r="G67" s="30">
        <v>10</v>
      </c>
      <c r="H67" s="26">
        <f>D67*E67*G67</f>
        <v>600</v>
      </c>
      <c r="I67" s="110"/>
      <c r="J67" s="95">
        <v>35</v>
      </c>
      <c r="K67" s="95">
        <v>1</v>
      </c>
      <c r="L67" s="96">
        <v>10</v>
      </c>
      <c r="M67" s="97">
        <f t="shared" ref="M67:M71" si="18">J67*L67</f>
        <v>350</v>
      </c>
      <c r="N67" s="97">
        <f t="shared" ref="N67:N71" si="19">H67-M67</f>
        <v>250</v>
      </c>
      <c r="O67" s="98"/>
    </row>
    <row r="68" spans="1:16" ht="15" customHeight="1">
      <c r="A68" s="190"/>
      <c r="B68" s="192"/>
      <c r="C68" s="113" t="s">
        <v>278</v>
      </c>
      <c r="D68" s="22"/>
      <c r="E68" s="22"/>
      <c r="F68" s="29"/>
      <c r="G68" s="30"/>
      <c r="H68" s="26"/>
      <c r="I68" s="110"/>
      <c r="J68" s="94">
        <v>156</v>
      </c>
      <c r="K68" s="95">
        <v>1</v>
      </c>
      <c r="L68" s="96">
        <v>1</v>
      </c>
      <c r="M68" s="97">
        <f t="shared" si="18"/>
        <v>156</v>
      </c>
      <c r="N68" s="97">
        <f t="shared" si="19"/>
        <v>-156</v>
      </c>
      <c r="O68" s="98"/>
    </row>
    <row r="69" spans="1:16" ht="15" customHeight="1">
      <c r="A69" s="190"/>
      <c r="B69" s="192"/>
      <c r="C69" s="113" t="s">
        <v>279</v>
      </c>
      <c r="D69" s="22"/>
      <c r="E69" s="22"/>
      <c r="F69" s="29"/>
      <c r="G69" s="30"/>
      <c r="H69" s="26"/>
      <c r="I69" s="110"/>
      <c r="J69" s="94">
        <v>8</v>
      </c>
      <c r="K69" s="95">
        <v>1</v>
      </c>
      <c r="L69" s="96">
        <v>4</v>
      </c>
      <c r="M69" s="97">
        <f t="shared" si="18"/>
        <v>32</v>
      </c>
      <c r="N69" s="97">
        <f t="shared" si="19"/>
        <v>-32</v>
      </c>
      <c r="O69" s="96"/>
    </row>
    <row r="70" spans="1:16" ht="15" customHeight="1">
      <c r="A70" s="190"/>
      <c r="B70" s="192"/>
      <c r="C70" s="113" t="s">
        <v>305</v>
      </c>
      <c r="D70" s="22"/>
      <c r="E70" s="22"/>
      <c r="F70" s="29"/>
      <c r="G70" s="30"/>
      <c r="H70" s="26"/>
      <c r="I70" s="110"/>
      <c r="J70" s="94">
        <v>1</v>
      </c>
      <c r="K70" s="95">
        <v>1</v>
      </c>
      <c r="L70" s="96">
        <v>650</v>
      </c>
      <c r="M70" s="97">
        <f>J70*L70</f>
        <v>650</v>
      </c>
      <c r="N70" s="97">
        <f t="shared" si="19"/>
        <v>-650</v>
      </c>
      <c r="O70" s="96"/>
    </row>
    <row r="71" spans="1:16" ht="15" customHeight="1">
      <c r="A71" s="190"/>
      <c r="B71" s="192"/>
      <c r="C71" s="113" t="s">
        <v>280</v>
      </c>
      <c r="D71" s="22"/>
      <c r="E71" s="22"/>
      <c r="F71" s="29"/>
      <c r="G71" s="30"/>
      <c r="H71" s="26"/>
      <c r="I71" s="110"/>
      <c r="J71" s="94">
        <v>1</v>
      </c>
      <c r="K71" s="95">
        <v>1</v>
      </c>
      <c r="L71" s="96">
        <v>2200</v>
      </c>
      <c r="M71" s="97">
        <f t="shared" si="18"/>
        <v>2200</v>
      </c>
      <c r="N71" s="97">
        <f t="shared" si="19"/>
        <v>-2200</v>
      </c>
      <c r="O71" s="151" t="s">
        <v>281</v>
      </c>
    </row>
    <row r="72" spans="1:16" ht="15" customHeight="1">
      <c r="A72" s="191"/>
      <c r="B72" s="192"/>
      <c r="C72" s="21" t="s">
        <v>167</v>
      </c>
      <c r="D72" s="22">
        <v>1</v>
      </c>
      <c r="E72" s="22">
        <v>1</v>
      </c>
      <c r="F72" s="29" t="s">
        <v>151</v>
      </c>
      <c r="G72" s="30">
        <v>300</v>
      </c>
      <c r="H72" s="26">
        <f>D72*E72*G72</f>
        <v>300</v>
      </c>
      <c r="I72" s="111"/>
      <c r="J72" s="46"/>
      <c r="K72" s="46"/>
      <c r="L72" s="47"/>
      <c r="M72" s="57">
        <f>J72*L72</f>
        <v>0</v>
      </c>
      <c r="N72" s="57">
        <f t="shared" ref="N72" si="20">H72-M72</f>
        <v>300</v>
      </c>
      <c r="O72" s="47"/>
      <c r="P72" s="112"/>
    </row>
    <row r="73" spans="1:16" ht="15" customHeight="1" thickBot="1">
      <c r="A73" s="182" t="s">
        <v>59</v>
      </c>
      <c r="B73" s="183"/>
      <c r="C73" s="183"/>
      <c r="D73" s="183"/>
      <c r="E73" s="183"/>
      <c r="F73" s="183"/>
      <c r="G73" s="183"/>
      <c r="H73" s="32">
        <f>SUM(H28:H72)</f>
        <v>188980</v>
      </c>
      <c r="I73" s="53"/>
      <c r="J73" s="49"/>
      <c r="K73" s="50"/>
      <c r="L73" s="51"/>
      <c r="M73" s="59">
        <f>SUM(M28:M72)</f>
        <v>127813</v>
      </c>
      <c r="N73" s="59">
        <f t="shared" ref="N73" si="21">H73-M73</f>
        <v>61167</v>
      </c>
      <c r="O73" s="51"/>
    </row>
    <row r="74" spans="1:16">
      <c r="A74" s="10" t="s">
        <v>29</v>
      </c>
      <c r="B74" s="11" t="s">
        <v>30</v>
      </c>
      <c r="C74" s="11" t="s">
        <v>31</v>
      </c>
      <c r="D74" s="174" t="s">
        <v>75</v>
      </c>
      <c r="E74" s="175"/>
      <c r="F74" s="11" t="s">
        <v>34</v>
      </c>
      <c r="G74" s="11" t="s">
        <v>35</v>
      </c>
      <c r="H74" s="11" t="s">
        <v>36</v>
      </c>
      <c r="I74" s="39" t="s">
        <v>37</v>
      </c>
      <c r="J74" s="10" t="s">
        <v>38</v>
      </c>
      <c r="K74" s="52" t="s">
        <v>39</v>
      </c>
      <c r="L74" s="39" t="s">
        <v>35</v>
      </c>
      <c r="M74" s="39" t="s">
        <v>40</v>
      </c>
      <c r="N74" s="39" t="s">
        <v>41</v>
      </c>
      <c r="O74" s="136" t="s">
        <v>42</v>
      </c>
    </row>
    <row r="75" spans="1:16">
      <c r="A75" s="13" t="s">
        <v>76</v>
      </c>
      <c r="B75" s="14" t="s">
        <v>77</v>
      </c>
      <c r="C75" s="20"/>
      <c r="D75" s="20"/>
      <c r="E75" s="20"/>
      <c r="F75" s="20"/>
      <c r="G75" s="20"/>
      <c r="H75" s="33"/>
      <c r="I75" s="43"/>
      <c r="J75" s="169"/>
      <c r="K75" s="170"/>
      <c r="L75" s="170"/>
      <c r="M75" s="170"/>
      <c r="N75" s="171"/>
      <c r="O75" s="60"/>
    </row>
    <row r="76" spans="1:16">
      <c r="A76" s="23" t="s">
        <v>78</v>
      </c>
      <c r="B76" s="21"/>
      <c r="C76" s="15"/>
      <c r="D76" s="172"/>
      <c r="E76" s="173"/>
      <c r="F76" s="25" t="s">
        <v>79</v>
      </c>
      <c r="G76" s="34"/>
      <c r="H76" s="26">
        <f>D76*G76</f>
        <v>0</v>
      </c>
      <c r="I76" s="43"/>
      <c r="J76" s="49"/>
      <c r="K76" s="50"/>
      <c r="L76" s="51"/>
      <c r="M76" s="57">
        <f>J76*L76</f>
        <v>0</v>
      </c>
      <c r="N76" s="57">
        <f>H76-M76</f>
        <v>0</v>
      </c>
      <c r="O76" s="60"/>
    </row>
    <row r="77" spans="1:16" ht="14.5" thickBot="1">
      <c r="A77" s="19" t="s">
        <v>80</v>
      </c>
      <c r="B77" s="20"/>
      <c r="C77" s="20"/>
      <c r="D77" s="20"/>
      <c r="E77" s="20"/>
      <c r="F77" s="20"/>
      <c r="G77" s="20"/>
      <c r="H77" s="33">
        <f>SUM(H76:H76)</f>
        <v>0</v>
      </c>
      <c r="I77" s="43"/>
      <c r="J77" s="49"/>
      <c r="K77" s="50"/>
      <c r="L77" s="51"/>
      <c r="M77" s="59">
        <f>SUM(M76:M76)</f>
        <v>0</v>
      </c>
      <c r="N77" s="59">
        <f t="shared" ref="N77" si="22">H77-M77</f>
        <v>0</v>
      </c>
      <c r="O77" s="60"/>
    </row>
    <row r="78" spans="1:16">
      <c r="A78" s="10" t="s">
        <v>29</v>
      </c>
      <c r="B78" s="11" t="s">
        <v>30</v>
      </c>
      <c r="C78" s="11" t="s">
        <v>31</v>
      </c>
      <c r="D78" s="174" t="s">
        <v>75</v>
      </c>
      <c r="E78" s="175"/>
      <c r="F78" s="11" t="s">
        <v>34</v>
      </c>
      <c r="G78" s="11" t="s">
        <v>35</v>
      </c>
      <c r="H78" s="11" t="s">
        <v>36</v>
      </c>
      <c r="I78" s="39" t="s">
        <v>37</v>
      </c>
      <c r="J78" s="10" t="s">
        <v>38</v>
      </c>
      <c r="K78" s="52" t="s">
        <v>39</v>
      </c>
      <c r="L78" s="39" t="s">
        <v>35</v>
      </c>
      <c r="M78" s="39" t="s">
        <v>40</v>
      </c>
      <c r="N78" s="39" t="s">
        <v>41</v>
      </c>
      <c r="O78" s="56" t="s">
        <v>42</v>
      </c>
    </row>
    <row r="79" spans="1:16">
      <c r="A79" s="13" t="s">
        <v>81</v>
      </c>
      <c r="B79" s="176" t="s">
        <v>82</v>
      </c>
      <c r="C79" s="177"/>
      <c r="D79" s="177"/>
      <c r="E79" s="177"/>
      <c r="F79" s="177"/>
      <c r="G79" s="177"/>
      <c r="H79" s="178"/>
      <c r="I79" s="43"/>
      <c r="J79" s="179"/>
      <c r="K79" s="180"/>
      <c r="L79" s="180"/>
      <c r="M79" s="180"/>
      <c r="N79" s="200"/>
      <c r="O79" s="58"/>
    </row>
    <row r="80" spans="1:16">
      <c r="A80" s="23" t="s">
        <v>83</v>
      </c>
      <c r="B80" s="101" t="s">
        <v>84</v>
      </c>
      <c r="C80" s="61" t="s">
        <v>140</v>
      </c>
      <c r="D80" s="193">
        <v>40</v>
      </c>
      <c r="E80" s="194"/>
      <c r="F80" s="25" t="s">
        <v>79</v>
      </c>
      <c r="G80" s="104">
        <v>220</v>
      </c>
      <c r="H80" s="103">
        <f>D80*G80</f>
        <v>8800</v>
      </c>
      <c r="I80" s="105" t="s">
        <v>168</v>
      </c>
      <c r="J80" s="45">
        <v>4</v>
      </c>
      <c r="K80" s="46">
        <v>4</v>
      </c>
      <c r="L80" s="47">
        <v>220</v>
      </c>
      <c r="M80" s="57">
        <f>J80*L80</f>
        <v>880</v>
      </c>
      <c r="N80" s="57">
        <f>H80-M80</f>
        <v>7920</v>
      </c>
      <c r="O80" s="58"/>
      <c r="P80" s="112"/>
    </row>
    <row r="81" spans="1:16" ht="12" customHeight="1">
      <c r="A81" s="23" t="s">
        <v>85</v>
      </c>
      <c r="B81" s="101" t="s">
        <v>86</v>
      </c>
      <c r="C81" s="61" t="s">
        <v>87</v>
      </c>
      <c r="D81" s="193">
        <v>65</v>
      </c>
      <c r="E81" s="194"/>
      <c r="F81" s="25" t="s">
        <v>79</v>
      </c>
      <c r="G81" s="104">
        <v>180</v>
      </c>
      <c r="H81" s="103">
        <f>D81*G81</f>
        <v>11700</v>
      </c>
      <c r="I81" s="105" t="s">
        <v>169</v>
      </c>
      <c r="J81" s="47">
        <v>27</v>
      </c>
      <c r="K81" s="47">
        <v>1</v>
      </c>
      <c r="L81" s="47">
        <v>180</v>
      </c>
      <c r="M81" s="57">
        <f>J81*L81</f>
        <v>4860</v>
      </c>
      <c r="N81" s="57">
        <f t="shared" ref="N81:N82" si="23">H81-M81</f>
        <v>6840</v>
      </c>
      <c r="O81" s="58"/>
      <c r="P81" s="112"/>
    </row>
    <row r="82" spans="1:16">
      <c r="A82" s="23" t="s">
        <v>88</v>
      </c>
      <c r="B82" s="101" t="s">
        <v>84</v>
      </c>
      <c r="C82" s="61" t="s">
        <v>89</v>
      </c>
      <c r="D82" s="193">
        <v>50</v>
      </c>
      <c r="E82" s="194"/>
      <c r="F82" s="25" t="s">
        <v>79</v>
      </c>
      <c r="G82" s="104">
        <v>220</v>
      </c>
      <c r="H82" s="103">
        <f>D82*G82</f>
        <v>11000</v>
      </c>
      <c r="I82" s="105" t="s">
        <v>168</v>
      </c>
      <c r="J82" s="47">
        <v>26</v>
      </c>
      <c r="K82" s="47">
        <v>1</v>
      </c>
      <c r="L82" s="47">
        <v>220</v>
      </c>
      <c r="M82" s="57">
        <f>J82*L82</f>
        <v>5720</v>
      </c>
      <c r="N82" s="57">
        <f t="shared" si="23"/>
        <v>5280</v>
      </c>
      <c r="O82" s="58"/>
      <c r="P82" s="112"/>
    </row>
    <row r="83" spans="1:16">
      <c r="A83" s="23" t="s">
        <v>282</v>
      </c>
      <c r="B83" s="117" t="s">
        <v>283</v>
      </c>
      <c r="C83" s="61" t="s">
        <v>306</v>
      </c>
      <c r="D83" s="18"/>
      <c r="E83" s="16"/>
      <c r="F83" s="25"/>
      <c r="G83" s="137"/>
      <c r="H83" s="103"/>
      <c r="I83" s="138"/>
      <c r="J83" s="46">
        <v>5</v>
      </c>
      <c r="K83" s="46">
        <v>1</v>
      </c>
      <c r="L83" s="47">
        <v>150</v>
      </c>
      <c r="M83" s="57">
        <f>J83*L83</f>
        <v>750</v>
      </c>
      <c r="N83" s="57">
        <f t="shared" ref="N83" si="24">H83-M83</f>
        <v>-750</v>
      </c>
      <c r="O83" s="58"/>
      <c r="P83" s="112"/>
    </row>
    <row r="84" spans="1:16" ht="14.5" thickBot="1">
      <c r="A84" s="182" t="s">
        <v>59</v>
      </c>
      <c r="B84" s="183"/>
      <c r="C84" s="183"/>
      <c r="D84" s="183"/>
      <c r="E84" s="183"/>
      <c r="F84" s="183"/>
      <c r="G84" s="184"/>
      <c r="H84" s="28">
        <f>SUM(H80:H82)</f>
        <v>31500</v>
      </c>
      <c r="I84" s="43"/>
      <c r="J84" s="45"/>
      <c r="K84" s="46"/>
      <c r="L84" s="47"/>
      <c r="M84" s="59">
        <f>SUM(M80:M83)</f>
        <v>12210</v>
      </c>
      <c r="N84" s="59">
        <f>H84-M84</f>
        <v>19290</v>
      </c>
      <c r="O84" s="58"/>
    </row>
    <row r="85" spans="1:16">
      <c r="A85" s="10" t="s">
        <v>29</v>
      </c>
      <c r="B85" s="11" t="s">
        <v>30</v>
      </c>
      <c r="C85" s="11" t="s">
        <v>31</v>
      </c>
      <c r="D85" s="174" t="s">
        <v>32</v>
      </c>
      <c r="E85" s="175"/>
      <c r="F85" s="11" t="s">
        <v>34</v>
      </c>
      <c r="G85" s="11" t="s">
        <v>35</v>
      </c>
      <c r="H85" s="11" t="s">
        <v>36</v>
      </c>
      <c r="I85" s="39" t="s">
        <v>37</v>
      </c>
      <c r="J85" s="10" t="s">
        <v>38</v>
      </c>
      <c r="K85" s="52" t="s">
        <v>39</v>
      </c>
      <c r="L85" s="39" t="s">
        <v>35</v>
      </c>
      <c r="M85" s="39" t="s">
        <v>40</v>
      </c>
      <c r="N85" s="39" t="s">
        <v>41</v>
      </c>
      <c r="O85" s="56" t="s">
        <v>42</v>
      </c>
    </row>
    <row r="86" spans="1:16">
      <c r="A86" s="13" t="s">
        <v>90</v>
      </c>
      <c r="B86" s="176" t="s">
        <v>91</v>
      </c>
      <c r="C86" s="177"/>
      <c r="D86" s="177"/>
      <c r="E86" s="177"/>
      <c r="F86" s="177"/>
      <c r="G86" s="177"/>
      <c r="H86" s="177"/>
      <c r="I86" s="177"/>
      <c r="J86" s="45"/>
      <c r="K86" s="46"/>
      <c r="L86" s="47"/>
      <c r="M86" s="47"/>
      <c r="N86" s="47"/>
      <c r="O86" s="58"/>
    </row>
    <row r="87" spans="1:16">
      <c r="A87" s="23" t="s">
        <v>92</v>
      </c>
      <c r="B87" s="15" t="s">
        <v>93</v>
      </c>
      <c r="C87" s="15"/>
      <c r="D87" s="203">
        <v>0.08</v>
      </c>
      <c r="E87" s="194"/>
      <c r="F87" s="25" t="s">
        <v>94</v>
      </c>
      <c r="G87" s="67">
        <f>H25+H73+H77+H84</f>
        <v>310184</v>
      </c>
      <c r="H87" s="26">
        <f>D87*G87</f>
        <v>24814.720000000001</v>
      </c>
      <c r="I87" s="43"/>
      <c r="J87" s="71">
        <f>M25+M73+M77+M84</f>
        <v>154612.73000000001</v>
      </c>
      <c r="K87" s="72"/>
      <c r="L87" s="73">
        <v>0.08</v>
      </c>
      <c r="M87" s="73">
        <f>J87*L87</f>
        <v>12369.018400000001</v>
      </c>
      <c r="N87" s="73">
        <f>H87-M87</f>
        <v>12445.7016</v>
      </c>
      <c r="O87" s="58"/>
    </row>
    <row r="88" spans="1:16">
      <c r="A88" s="23" t="s">
        <v>95</v>
      </c>
      <c r="B88" s="15"/>
      <c r="C88" s="15"/>
      <c r="D88" s="193"/>
      <c r="E88" s="194"/>
      <c r="F88" s="25" t="s">
        <v>79</v>
      </c>
      <c r="G88" s="68"/>
      <c r="H88" s="26">
        <f t="shared" ref="H88:H89" si="25">D88*G88</f>
        <v>0</v>
      </c>
      <c r="I88" s="43"/>
      <c r="J88" s="71"/>
      <c r="K88" s="72"/>
      <c r="L88" s="73"/>
      <c r="M88" s="73">
        <f>J88*L88</f>
        <v>0</v>
      </c>
      <c r="N88" s="73">
        <f>H88-M88</f>
        <v>0</v>
      </c>
      <c r="O88" s="58"/>
    </row>
    <row r="89" spans="1:16">
      <c r="A89" s="23" t="s">
        <v>96</v>
      </c>
      <c r="B89" s="15"/>
      <c r="C89" s="15"/>
      <c r="D89" s="193"/>
      <c r="E89" s="194"/>
      <c r="F89" s="25" t="s">
        <v>94</v>
      </c>
      <c r="G89" s="67">
        <f>H88</f>
        <v>0</v>
      </c>
      <c r="H89" s="26">
        <f t="shared" si="25"/>
        <v>0</v>
      </c>
      <c r="I89" s="43"/>
      <c r="J89" s="71">
        <f>M88</f>
        <v>0</v>
      </c>
      <c r="K89" s="72"/>
      <c r="L89" s="73"/>
      <c r="M89" s="73">
        <f>J89*L89</f>
        <v>0</v>
      </c>
      <c r="N89" s="73">
        <f>H89-M89</f>
        <v>0</v>
      </c>
      <c r="O89" s="58"/>
    </row>
    <row r="90" spans="1:16">
      <c r="A90" s="182" t="s">
        <v>59</v>
      </c>
      <c r="B90" s="183"/>
      <c r="C90" s="183"/>
      <c r="D90" s="199"/>
      <c r="E90" s="199"/>
      <c r="F90" s="183"/>
      <c r="G90" s="184"/>
      <c r="H90" s="28">
        <f>SUM(H87:H89)</f>
        <v>24814.720000000001</v>
      </c>
      <c r="I90" s="17"/>
      <c r="J90" s="71"/>
      <c r="K90" s="72"/>
      <c r="L90" s="73"/>
      <c r="M90" s="78">
        <f>SUM(M87:M89)</f>
        <v>12369.018400000001</v>
      </c>
      <c r="N90" s="78">
        <f>H90-M90</f>
        <v>12445.7016</v>
      </c>
      <c r="O90" s="58"/>
    </row>
    <row r="91" spans="1:16">
      <c r="A91" s="10" t="s">
        <v>29</v>
      </c>
      <c r="B91" s="11" t="s">
        <v>30</v>
      </c>
      <c r="C91" s="11" t="s">
        <v>31</v>
      </c>
      <c r="D91" s="12" t="s">
        <v>75</v>
      </c>
      <c r="E91" s="12" t="s">
        <v>60</v>
      </c>
      <c r="F91" s="11" t="s">
        <v>34</v>
      </c>
      <c r="G91" s="11" t="s">
        <v>35</v>
      </c>
      <c r="H91" s="11" t="s">
        <v>36</v>
      </c>
      <c r="I91" s="39" t="s">
        <v>37</v>
      </c>
      <c r="J91" s="10" t="s">
        <v>38</v>
      </c>
      <c r="K91" s="52" t="s">
        <v>39</v>
      </c>
      <c r="L91" s="39" t="s">
        <v>35</v>
      </c>
      <c r="M91" s="39" t="s">
        <v>40</v>
      </c>
      <c r="N91" s="39" t="s">
        <v>41</v>
      </c>
      <c r="O91" s="56" t="s">
        <v>42</v>
      </c>
    </row>
    <row r="92" spans="1:16">
      <c r="A92" s="13" t="s">
        <v>97</v>
      </c>
      <c r="B92" s="176" t="s">
        <v>98</v>
      </c>
      <c r="C92" s="177"/>
      <c r="D92" s="177"/>
      <c r="E92" s="177"/>
      <c r="F92" s="177"/>
      <c r="G92" s="177"/>
      <c r="H92" s="177"/>
      <c r="I92" s="177"/>
      <c r="J92" s="179"/>
      <c r="K92" s="180"/>
      <c r="L92" s="180"/>
      <c r="M92" s="180"/>
      <c r="N92" s="200"/>
      <c r="O92" s="58"/>
    </row>
    <row r="93" spans="1:16">
      <c r="A93" s="23" t="s">
        <v>99</v>
      </c>
      <c r="B93" s="15" t="s">
        <v>100</v>
      </c>
      <c r="C93" s="15"/>
      <c r="D93" s="16">
        <v>3</v>
      </c>
      <c r="E93" s="16">
        <v>3</v>
      </c>
      <c r="F93" s="25" t="s">
        <v>67</v>
      </c>
      <c r="G93" s="67">
        <v>500</v>
      </c>
      <c r="H93" s="26">
        <f>D93*E93*G93</f>
        <v>4500</v>
      </c>
      <c r="I93" s="74"/>
      <c r="J93" s="45">
        <v>6</v>
      </c>
      <c r="K93" s="46">
        <v>3</v>
      </c>
      <c r="L93" s="47">
        <v>500</v>
      </c>
      <c r="M93" s="57">
        <f>J93*L93</f>
        <v>3000</v>
      </c>
      <c r="N93" s="57">
        <f>H93-M93</f>
        <v>1500</v>
      </c>
      <c r="O93" s="58"/>
    </row>
    <row r="94" spans="1:16">
      <c r="A94" s="23" t="s">
        <v>101</v>
      </c>
      <c r="B94" s="15" t="s">
        <v>102</v>
      </c>
      <c r="C94" s="15"/>
      <c r="D94" s="16">
        <v>4</v>
      </c>
      <c r="E94" s="16">
        <v>1</v>
      </c>
      <c r="F94" s="25" t="s">
        <v>67</v>
      </c>
      <c r="G94" s="67">
        <v>500</v>
      </c>
      <c r="H94" s="26">
        <f>D94*E94*G94</f>
        <v>2000</v>
      </c>
      <c r="I94" s="43" t="s">
        <v>191</v>
      </c>
      <c r="J94" s="45">
        <v>2</v>
      </c>
      <c r="K94" s="46">
        <v>1</v>
      </c>
      <c r="L94" s="47">
        <v>500</v>
      </c>
      <c r="M94" s="57">
        <f t="shared" ref="M94:M95" si="26">J94*L94</f>
        <v>1000</v>
      </c>
      <c r="N94" s="57">
        <f t="shared" ref="N94:N100" si="27">H94-M94</f>
        <v>1000</v>
      </c>
      <c r="O94" s="58"/>
      <c r="P94" s="112"/>
    </row>
    <row r="95" spans="1:16" ht="14" customHeight="1">
      <c r="A95" s="23" t="s">
        <v>103</v>
      </c>
      <c r="B95" s="15" t="s">
        <v>104</v>
      </c>
      <c r="C95" s="15"/>
      <c r="D95" s="16"/>
      <c r="E95" s="16"/>
      <c r="F95" s="25" t="s">
        <v>67</v>
      </c>
      <c r="G95" s="67"/>
      <c r="H95" s="26">
        <f>D95*E95*G95</f>
        <v>0</v>
      </c>
      <c r="I95" s="43"/>
      <c r="J95" s="45"/>
      <c r="K95" s="46"/>
      <c r="L95" s="47"/>
      <c r="M95" s="57">
        <f t="shared" si="26"/>
        <v>0</v>
      </c>
      <c r="N95" s="57">
        <f t="shared" si="27"/>
        <v>0</v>
      </c>
      <c r="O95" s="58"/>
      <c r="P95" s="112"/>
    </row>
    <row r="96" spans="1:16" ht="14" customHeight="1">
      <c r="A96" s="23" t="s">
        <v>105</v>
      </c>
      <c r="B96" s="15" t="s">
        <v>106</v>
      </c>
      <c r="C96" s="15"/>
      <c r="D96" s="16"/>
      <c r="E96" s="16"/>
      <c r="F96" s="29" t="s">
        <v>64</v>
      </c>
      <c r="G96" s="67"/>
      <c r="H96" s="26">
        <f t="shared" ref="H96" si="28">D96*E96*G96</f>
        <v>0</v>
      </c>
      <c r="I96" s="15"/>
      <c r="J96" s="46"/>
      <c r="K96" s="46"/>
      <c r="L96" s="47"/>
      <c r="M96" s="57"/>
      <c r="N96" s="57"/>
      <c r="O96" s="58"/>
      <c r="P96" s="112"/>
    </row>
    <row r="97" spans="1:16" ht="14" customHeight="1">
      <c r="A97" s="23" t="s">
        <v>115</v>
      </c>
      <c r="B97" s="89" t="s">
        <v>116</v>
      </c>
      <c r="C97" s="89" t="s">
        <v>117</v>
      </c>
      <c r="D97" s="16"/>
      <c r="E97" s="16"/>
      <c r="F97" s="93" t="s">
        <v>118</v>
      </c>
      <c r="G97" s="67"/>
      <c r="H97" s="26">
        <f>D97*E97*G97</f>
        <v>0</v>
      </c>
      <c r="I97" s="15"/>
      <c r="J97" s="46"/>
      <c r="K97" s="46"/>
      <c r="L97" s="47"/>
      <c r="M97" s="57"/>
      <c r="N97" s="57"/>
      <c r="O97" s="58"/>
      <c r="P97" s="112"/>
    </row>
    <row r="98" spans="1:16" ht="14" customHeight="1">
      <c r="A98" s="23" t="s">
        <v>155</v>
      </c>
      <c r="B98" s="89" t="s">
        <v>147</v>
      </c>
      <c r="C98" s="89"/>
      <c r="D98" s="16"/>
      <c r="E98" s="16"/>
      <c r="F98" s="25" t="s">
        <v>148</v>
      </c>
      <c r="G98" s="67"/>
      <c r="H98" s="26">
        <f>D98*E98*G98</f>
        <v>0</v>
      </c>
      <c r="I98" s="15"/>
      <c r="J98" s="46"/>
      <c r="K98" s="46"/>
      <c r="L98" s="47"/>
      <c r="M98" s="57"/>
      <c r="N98" s="57"/>
      <c r="O98" s="58"/>
      <c r="P98" s="112"/>
    </row>
    <row r="99" spans="1:16" ht="16.5" customHeight="1">
      <c r="A99" s="182" t="s">
        <v>59</v>
      </c>
      <c r="B99" s="183"/>
      <c r="C99" s="183"/>
      <c r="D99" s="183"/>
      <c r="E99" s="183"/>
      <c r="F99" s="183"/>
      <c r="G99" s="184"/>
      <c r="H99" s="28">
        <f>SUM(H93:H98)</f>
        <v>6500</v>
      </c>
      <c r="I99" s="43"/>
      <c r="J99" s="45"/>
      <c r="K99" s="46"/>
      <c r="L99" s="47"/>
      <c r="M99" s="59">
        <f>SUM(M93:M95)</f>
        <v>4000</v>
      </c>
      <c r="N99" s="59">
        <f t="shared" si="27"/>
        <v>2500</v>
      </c>
      <c r="O99" s="58"/>
    </row>
    <row r="100" spans="1:16" s="1" customFormat="1" ht="19.5" customHeight="1">
      <c r="A100" s="62" t="s">
        <v>107</v>
      </c>
      <c r="B100" s="63"/>
      <c r="C100" s="63"/>
      <c r="D100" s="63"/>
      <c r="E100" s="63"/>
      <c r="F100" s="63"/>
      <c r="G100" s="69"/>
      <c r="H100" s="70">
        <f>SUM(H25+H73+H77+H84+H90+H99)*1.06</f>
        <v>361988.64319999999</v>
      </c>
      <c r="I100" s="75"/>
      <c r="J100" s="76"/>
      <c r="K100" s="69"/>
      <c r="L100" s="77"/>
      <c r="M100" s="79">
        <f>SUM(M25+M73+M77+M84+M90+M99)*1.06</f>
        <v>181240.65330400001</v>
      </c>
      <c r="N100" s="79">
        <f t="shared" si="27"/>
        <v>180747.98989599998</v>
      </c>
      <c r="O100" s="80"/>
    </row>
    <row r="101" spans="1:16" ht="33.75" customHeight="1">
      <c r="A101" s="201" t="s">
        <v>108</v>
      </c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</row>
    <row r="102" spans="1:16" ht="35.25" customHeight="1">
      <c r="A102" s="64"/>
      <c r="B102" s="195" t="s">
        <v>109</v>
      </c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</row>
    <row r="103" spans="1:16" ht="32.25" customHeight="1">
      <c r="A103" s="65"/>
      <c r="B103" s="66" t="s">
        <v>110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81"/>
    </row>
    <row r="104" spans="1:16" ht="32.25" customHeight="1">
      <c r="A104" s="65"/>
      <c r="B104" s="66" t="s">
        <v>111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81"/>
    </row>
  </sheetData>
  <mergeCells count="46">
    <mergeCell ref="B102:O102"/>
    <mergeCell ref="A10:A17"/>
    <mergeCell ref="B10:B17"/>
    <mergeCell ref="A90:G90"/>
    <mergeCell ref="B92:I92"/>
    <mergeCell ref="J92:N92"/>
    <mergeCell ref="A99:G99"/>
    <mergeCell ref="A101:O101"/>
    <mergeCell ref="D85:E85"/>
    <mergeCell ref="B86:I86"/>
    <mergeCell ref="B79:H79"/>
    <mergeCell ref="D87:E87"/>
    <mergeCell ref="D88:E88"/>
    <mergeCell ref="D89:E89"/>
    <mergeCell ref="J79:N79"/>
    <mergeCell ref="D80:E80"/>
    <mergeCell ref="D81:E81"/>
    <mergeCell ref="D82:E82"/>
    <mergeCell ref="A84:G84"/>
    <mergeCell ref="A73:G73"/>
    <mergeCell ref="D74:E74"/>
    <mergeCell ref="J7:O7"/>
    <mergeCell ref="J75:N75"/>
    <mergeCell ref="D76:E76"/>
    <mergeCell ref="D78:E78"/>
    <mergeCell ref="B9:H9"/>
    <mergeCell ref="J9:O9"/>
    <mergeCell ref="A25:G25"/>
    <mergeCell ref="B27:H27"/>
    <mergeCell ref="J27:O27"/>
    <mergeCell ref="A18:A22"/>
    <mergeCell ref="B18:B22"/>
    <mergeCell ref="B34:B38"/>
    <mergeCell ref="A34:A72"/>
    <mergeCell ref="B60:B72"/>
    <mergeCell ref="B44:B51"/>
    <mergeCell ref="B52:B59"/>
    <mergeCell ref="A1:I1"/>
    <mergeCell ref="D4:F4"/>
    <mergeCell ref="A7:F7"/>
    <mergeCell ref="G7:I7"/>
    <mergeCell ref="B39:B43"/>
    <mergeCell ref="B23:B24"/>
    <mergeCell ref="A23:A24"/>
    <mergeCell ref="A28:A31"/>
    <mergeCell ref="B28:B31"/>
  </mergeCells>
  <phoneticPr fontId="35" type="noConversion"/>
  <dataValidations count="1">
    <dataValidation type="list" allowBlank="1" showInputMessage="1" showErrorMessage="1" sqref="I10:I12 I14:I17" xr:uid="{00000000-0002-0000-0000-000002000000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1400-67BC-4BAE-BBEF-83E65B56C161}">
  <dimension ref="A1:J26"/>
  <sheetViews>
    <sheetView zoomScale="90" zoomScaleNormal="90" workbookViewId="0">
      <pane xSplit="1" ySplit="1" topLeftCell="B2" activePane="bottomRight" state="frozen"/>
      <selection pane="topRight" activeCell="E1" sqref="E1"/>
      <selection pane="bottomLeft" activeCell="A2" sqref="A2"/>
      <selection pane="bottomRight" activeCell="A10" sqref="A10:A23"/>
    </sheetView>
  </sheetViews>
  <sheetFormatPr defaultRowHeight="14"/>
  <cols>
    <col min="1" max="1" width="8.6640625" style="127"/>
    <col min="2" max="2" width="16.6640625" style="127" bestFit="1" customWidth="1"/>
    <col min="3" max="3" width="14.83203125" style="127" customWidth="1"/>
    <col min="4" max="4" width="8.6640625" style="127"/>
    <col min="5" max="8" width="8.75" style="127" bestFit="1" customWidth="1"/>
    <col min="9" max="9" width="8.33203125" style="127" customWidth="1"/>
    <col min="10" max="10" width="13.08203125" style="127" bestFit="1" customWidth="1"/>
    <col min="11" max="16384" width="8.6640625" style="127"/>
  </cols>
  <sheetData>
    <row r="1" spans="1:10" s="119" customFormat="1" ht="20" customHeight="1">
      <c r="A1" s="118" t="s">
        <v>199</v>
      </c>
      <c r="B1" s="118" t="s">
        <v>200</v>
      </c>
      <c r="C1" s="118" t="s">
        <v>303</v>
      </c>
      <c r="D1" s="118" t="s">
        <v>201</v>
      </c>
      <c r="E1" s="118" t="s">
        <v>202</v>
      </c>
      <c r="F1" s="118" t="s">
        <v>203</v>
      </c>
      <c r="G1" s="118" t="s">
        <v>204</v>
      </c>
      <c r="H1" s="118" t="s">
        <v>205</v>
      </c>
      <c r="I1" s="128"/>
    </row>
    <row r="2" spans="1:10" s="121" customFormat="1" ht="20" customHeight="1">
      <c r="A2" s="120" t="s">
        <v>206</v>
      </c>
      <c r="B2" s="120" t="s">
        <v>207</v>
      </c>
      <c r="C2" s="141">
        <v>44408</v>
      </c>
      <c r="D2" s="120" t="s">
        <v>211</v>
      </c>
      <c r="E2" s="120">
        <v>1230</v>
      </c>
      <c r="F2" s="120">
        <v>50</v>
      </c>
      <c r="G2" s="120">
        <v>0</v>
      </c>
      <c r="H2" s="120">
        <f>E2+F2+G2</f>
        <v>1280</v>
      </c>
      <c r="I2" s="128"/>
    </row>
    <row r="3" spans="1:10" s="121" customFormat="1" ht="20" customHeight="1">
      <c r="A3" s="120" t="s">
        <v>206</v>
      </c>
      <c r="B3" s="120" t="s">
        <v>208</v>
      </c>
      <c r="C3" s="141">
        <v>44407</v>
      </c>
      <c r="D3" s="120" t="s">
        <v>211</v>
      </c>
      <c r="E3" s="120">
        <v>1450</v>
      </c>
      <c r="F3" s="120">
        <v>50</v>
      </c>
      <c r="G3" s="120">
        <v>0</v>
      </c>
      <c r="H3" s="120">
        <f>E3+F3+G3</f>
        <v>1500</v>
      </c>
      <c r="I3" s="128"/>
    </row>
    <row r="4" spans="1:10" s="121" customFormat="1" ht="20" customHeight="1">
      <c r="A4" s="120" t="s">
        <v>209</v>
      </c>
      <c r="B4" s="120" t="s">
        <v>210</v>
      </c>
      <c r="C4" s="141">
        <v>44407</v>
      </c>
      <c r="D4" s="120" t="s">
        <v>211</v>
      </c>
      <c r="E4" s="148">
        <v>1500</v>
      </c>
      <c r="F4" s="148">
        <v>50</v>
      </c>
      <c r="G4" s="148">
        <v>89</v>
      </c>
      <c r="H4" s="148">
        <f>E4+F4+G4</f>
        <v>1639</v>
      </c>
      <c r="I4" s="128"/>
      <c r="J4" s="122"/>
    </row>
    <row r="5" spans="1:10" s="121" customFormat="1" ht="20" customHeight="1">
      <c r="A5" s="120" t="s">
        <v>209</v>
      </c>
      <c r="B5" s="120" t="s">
        <v>212</v>
      </c>
      <c r="C5" s="141">
        <v>44407</v>
      </c>
      <c r="D5" s="120" t="s">
        <v>215</v>
      </c>
      <c r="E5" s="149">
        <v>95</v>
      </c>
      <c r="F5" s="149">
        <v>0</v>
      </c>
      <c r="G5" s="149">
        <v>0</v>
      </c>
      <c r="H5" s="152">
        <f>E5+F5+G5</f>
        <v>95</v>
      </c>
      <c r="I5" s="128"/>
      <c r="J5" s="122"/>
    </row>
    <row r="6" spans="1:10" s="124" customFormat="1" ht="20" customHeight="1">
      <c r="A6" s="120" t="s">
        <v>213</v>
      </c>
      <c r="B6" s="120" t="s">
        <v>214</v>
      </c>
      <c r="C6" s="141">
        <v>44407</v>
      </c>
      <c r="D6" s="120" t="s">
        <v>215</v>
      </c>
      <c r="E6" s="149">
        <v>495</v>
      </c>
      <c r="F6" s="149">
        <v>0</v>
      </c>
      <c r="G6" s="149">
        <v>0</v>
      </c>
      <c r="H6" s="152">
        <f>SUM(E6:G6)</f>
        <v>495</v>
      </c>
      <c r="I6" s="129"/>
      <c r="J6" s="123"/>
    </row>
    <row r="7" spans="1:10" s="123" customFormat="1" ht="20" customHeight="1">
      <c r="A7" s="120" t="s">
        <v>213</v>
      </c>
      <c r="B7" s="120" t="s">
        <v>216</v>
      </c>
      <c r="C7" s="141">
        <v>44286</v>
      </c>
      <c r="D7" s="120" t="s">
        <v>215</v>
      </c>
      <c r="E7" s="149">
        <v>495</v>
      </c>
      <c r="F7" s="149">
        <v>0</v>
      </c>
      <c r="G7" s="149">
        <v>99</v>
      </c>
      <c r="H7" s="152">
        <f>SUM(E7:G7)</f>
        <v>594</v>
      </c>
      <c r="I7" s="129"/>
      <c r="J7" s="122"/>
    </row>
    <row r="8" spans="1:10" s="123" customFormat="1" ht="20" customHeight="1">
      <c r="A8" s="120" t="s">
        <v>217</v>
      </c>
      <c r="B8" s="120" t="s">
        <v>218</v>
      </c>
      <c r="C8" s="141">
        <v>44407</v>
      </c>
      <c r="D8" s="120" t="s">
        <v>219</v>
      </c>
      <c r="E8" s="149">
        <v>612</v>
      </c>
      <c r="F8" s="149">
        <v>0</v>
      </c>
      <c r="G8" s="149">
        <v>0</v>
      </c>
      <c r="H8" s="152">
        <f>SUM(E8:G8)</f>
        <v>612</v>
      </c>
      <c r="I8" s="129"/>
    </row>
    <row r="9" spans="1:10" s="123" customFormat="1" ht="20" customHeight="1">
      <c r="A9" s="120" t="s">
        <v>217</v>
      </c>
      <c r="B9" s="120" t="s">
        <v>220</v>
      </c>
      <c r="C9" s="141">
        <v>44408</v>
      </c>
      <c r="D9" s="120" t="s">
        <v>215</v>
      </c>
      <c r="E9" s="149">
        <v>310.5</v>
      </c>
      <c r="F9" s="149">
        <v>0</v>
      </c>
      <c r="G9" s="149">
        <v>0</v>
      </c>
      <c r="H9" s="152">
        <f>SUM(E9:G9)</f>
        <v>310.5</v>
      </c>
      <c r="I9" s="129"/>
    </row>
    <row r="10" spans="1:10" s="121" customFormat="1" ht="20" customHeight="1">
      <c r="A10" s="125" t="s">
        <v>221</v>
      </c>
      <c r="B10" s="125" t="s">
        <v>222</v>
      </c>
      <c r="C10" s="147">
        <v>44409</v>
      </c>
      <c r="D10" s="125" t="s">
        <v>211</v>
      </c>
      <c r="E10" s="150">
        <v>0</v>
      </c>
      <c r="F10" s="150">
        <v>0</v>
      </c>
      <c r="G10" s="150">
        <v>552</v>
      </c>
      <c r="H10" s="150">
        <f>G10</f>
        <v>552</v>
      </c>
      <c r="I10" s="128" t="s">
        <v>223</v>
      </c>
    </row>
    <row r="11" spans="1:10" s="121" customFormat="1" ht="20" customHeight="1">
      <c r="A11" s="125" t="s">
        <v>221</v>
      </c>
      <c r="B11" s="125" t="s">
        <v>224</v>
      </c>
      <c r="C11" s="147">
        <v>44407</v>
      </c>
      <c r="D11" s="125" t="s">
        <v>211</v>
      </c>
      <c r="E11" s="150">
        <v>0</v>
      </c>
      <c r="F11" s="150">
        <v>0</v>
      </c>
      <c r="G11" s="150">
        <v>791</v>
      </c>
      <c r="H11" s="150">
        <f>G11</f>
        <v>791</v>
      </c>
      <c r="I11" s="128" t="s">
        <v>223</v>
      </c>
    </row>
    <row r="12" spans="1:10" s="121" customFormat="1" ht="20" customHeight="1">
      <c r="A12" s="125" t="s">
        <v>225</v>
      </c>
      <c r="B12" s="125" t="s">
        <v>226</v>
      </c>
      <c r="C12" s="147">
        <v>44407</v>
      </c>
      <c r="D12" s="125" t="s">
        <v>211</v>
      </c>
      <c r="E12" s="150">
        <v>0</v>
      </c>
      <c r="F12" s="150">
        <v>0</v>
      </c>
      <c r="G12" s="150">
        <v>473</v>
      </c>
      <c r="H12" s="150">
        <f t="shared" ref="H12:H23" si="0">G12</f>
        <v>473</v>
      </c>
      <c r="I12" s="128" t="s">
        <v>223</v>
      </c>
    </row>
    <row r="13" spans="1:10" s="121" customFormat="1" ht="20" customHeight="1">
      <c r="A13" s="125" t="s">
        <v>225</v>
      </c>
      <c r="B13" s="125" t="s">
        <v>227</v>
      </c>
      <c r="C13" s="147">
        <v>44409</v>
      </c>
      <c r="D13" s="125" t="s">
        <v>211</v>
      </c>
      <c r="E13" s="150">
        <v>0</v>
      </c>
      <c r="F13" s="150">
        <v>0</v>
      </c>
      <c r="G13" s="150">
        <v>360</v>
      </c>
      <c r="H13" s="150">
        <f t="shared" si="0"/>
        <v>360</v>
      </c>
      <c r="I13" s="128" t="s">
        <v>223</v>
      </c>
    </row>
    <row r="14" spans="1:10" s="121" customFormat="1" ht="20" customHeight="1">
      <c r="A14" s="125" t="s">
        <v>228</v>
      </c>
      <c r="B14" s="125" t="s">
        <v>229</v>
      </c>
      <c r="C14" s="147">
        <v>44409</v>
      </c>
      <c r="D14" s="125" t="s">
        <v>211</v>
      </c>
      <c r="E14" s="150">
        <v>0</v>
      </c>
      <c r="F14" s="150">
        <v>0</v>
      </c>
      <c r="G14" s="150">
        <v>400</v>
      </c>
      <c r="H14" s="150">
        <f t="shared" si="0"/>
        <v>400</v>
      </c>
      <c r="I14" s="128" t="s">
        <v>223</v>
      </c>
    </row>
    <row r="15" spans="1:10" s="121" customFormat="1" ht="20" customHeight="1">
      <c r="A15" s="125" t="s">
        <v>228</v>
      </c>
      <c r="B15" s="125" t="s">
        <v>230</v>
      </c>
      <c r="C15" s="147">
        <v>44407</v>
      </c>
      <c r="D15" s="125" t="s">
        <v>211</v>
      </c>
      <c r="E15" s="150">
        <v>0</v>
      </c>
      <c r="F15" s="150">
        <v>0</v>
      </c>
      <c r="G15" s="150">
        <v>882</v>
      </c>
      <c r="H15" s="150">
        <f t="shared" si="0"/>
        <v>882</v>
      </c>
      <c r="I15" s="128" t="s">
        <v>223</v>
      </c>
    </row>
    <row r="16" spans="1:10" s="121" customFormat="1" ht="20" customHeight="1">
      <c r="A16" s="125" t="s">
        <v>231</v>
      </c>
      <c r="B16" s="125" t="s">
        <v>222</v>
      </c>
      <c r="C16" s="147">
        <v>44408</v>
      </c>
      <c r="D16" s="125" t="s">
        <v>211</v>
      </c>
      <c r="E16" s="150">
        <v>0</v>
      </c>
      <c r="F16" s="150">
        <v>0</v>
      </c>
      <c r="G16" s="150">
        <v>360</v>
      </c>
      <c r="H16" s="150">
        <f t="shared" si="0"/>
        <v>360</v>
      </c>
      <c r="I16" s="128" t="s">
        <v>223</v>
      </c>
    </row>
    <row r="17" spans="1:10" s="121" customFormat="1" ht="20" customHeight="1">
      <c r="A17" s="125" t="s">
        <v>231</v>
      </c>
      <c r="B17" s="125" t="s">
        <v>224</v>
      </c>
      <c r="C17" s="147">
        <v>44407</v>
      </c>
      <c r="D17" s="125" t="s">
        <v>211</v>
      </c>
      <c r="E17" s="150">
        <v>0</v>
      </c>
      <c r="F17" s="150">
        <v>0</v>
      </c>
      <c r="G17" s="150">
        <v>791</v>
      </c>
      <c r="H17" s="150">
        <f t="shared" si="0"/>
        <v>791</v>
      </c>
      <c r="I17" s="128" t="s">
        <v>223</v>
      </c>
    </row>
    <row r="18" spans="1:10" s="121" customFormat="1" ht="20" customHeight="1">
      <c r="A18" s="125" t="s">
        <v>232</v>
      </c>
      <c r="B18" s="125" t="s">
        <v>233</v>
      </c>
      <c r="C18" s="147">
        <v>44407</v>
      </c>
      <c r="D18" s="125" t="s">
        <v>211</v>
      </c>
      <c r="E18" s="150">
        <v>0</v>
      </c>
      <c r="F18" s="150">
        <v>0</v>
      </c>
      <c r="G18" s="150">
        <v>480</v>
      </c>
      <c r="H18" s="150">
        <f t="shared" si="0"/>
        <v>480</v>
      </c>
      <c r="I18" s="128" t="s">
        <v>223</v>
      </c>
      <c r="J18" s="122"/>
    </row>
    <row r="19" spans="1:10" s="121" customFormat="1" ht="20" customHeight="1">
      <c r="A19" s="125" t="s">
        <v>232</v>
      </c>
      <c r="B19" s="125" t="s">
        <v>222</v>
      </c>
      <c r="C19" s="147">
        <v>44408</v>
      </c>
      <c r="D19" s="125" t="s">
        <v>211</v>
      </c>
      <c r="E19" s="150">
        <v>0</v>
      </c>
      <c r="F19" s="150">
        <v>0</v>
      </c>
      <c r="G19" s="150">
        <v>360</v>
      </c>
      <c r="H19" s="150">
        <f t="shared" si="0"/>
        <v>360</v>
      </c>
      <c r="I19" s="128" t="s">
        <v>223</v>
      </c>
    </row>
    <row r="20" spans="1:10" s="121" customFormat="1" ht="20" customHeight="1">
      <c r="A20" s="125" t="s">
        <v>234</v>
      </c>
      <c r="B20" s="125" t="s">
        <v>235</v>
      </c>
      <c r="C20" s="147">
        <v>44409</v>
      </c>
      <c r="D20" s="125" t="s">
        <v>211</v>
      </c>
      <c r="E20" s="150">
        <v>0</v>
      </c>
      <c r="F20" s="150">
        <v>0</v>
      </c>
      <c r="G20" s="150">
        <v>298</v>
      </c>
      <c r="H20" s="150">
        <f t="shared" si="0"/>
        <v>298</v>
      </c>
      <c r="I20" s="128" t="s">
        <v>223</v>
      </c>
    </row>
    <row r="21" spans="1:10" s="121" customFormat="1" ht="20" customHeight="1">
      <c r="A21" s="125" t="s">
        <v>234</v>
      </c>
      <c r="B21" s="125" t="s">
        <v>236</v>
      </c>
      <c r="C21" s="147">
        <v>44407</v>
      </c>
      <c r="D21" s="125" t="s">
        <v>211</v>
      </c>
      <c r="E21" s="150">
        <v>0</v>
      </c>
      <c r="F21" s="150">
        <v>0</v>
      </c>
      <c r="G21" s="150">
        <v>472</v>
      </c>
      <c r="H21" s="150">
        <f t="shared" si="0"/>
        <v>472</v>
      </c>
      <c r="I21" s="128" t="s">
        <v>223</v>
      </c>
    </row>
    <row r="22" spans="1:10" s="121" customFormat="1" ht="20" customHeight="1">
      <c r="A22" s="125" t="s">
        <v>234</v>
      </c>
      <c r="B22" s="125" t="s">
        <v>237</v>
      </c>
      <c r="C22" s="147">
        <v>44409</v>
      </c>
      <c r="D22" s="125" t="s">
        <v>211</v>
      </c>
      <c r="E22" s="150">
        <v>0</v>
      </c>
      <c r="F22" s="150">
        <v>0</v>
      </c>
      <c r="G22" s="150">
        <v>352</v>
      </c>
      <c r="H22" s="150">
        <f t="shared" si="0"/>
        <v>352</v>
      </c>
      <c r="I22" s="128" t="s">
        <v>223</v>
      </c>
    </row>
    <row r="23" spans="1:10" s="121" customFormat="1" ht="20" customHeight="1">
      <c r="A23" s="125" t="s">
        <v>234</v>
      </c>
      <c r="B23" s="125" t="s">
        <v>238</v>
      </c>
      <c r="C23" s="147">
        <v>44407</v>
      </c>
      <c r="D23" s="125" t="s">
        <v>211</v>
      </c>
      <c r="E23" s="150">
        <v>0</v>
      </c>
      <c r="F23" s="150">
        <v>0</v>
      </c>
      <c r="G23" s="150">
        <v>800</v>
      </c>
      <c r="H23" s="150">
        <f t="shared" si="0"/>
        <v>800</v>
      </c>
      <c r="I23" s="128" t="s">
        <v>223</v>
      </c>
    </row>
    <row r="24" spans="1:10" s="123" customFormat="1" ht="20" customHeight="1">
      <c r="A24" s="125" t="s">
        <v>239</v>
      </c>
      <c r="B24" s="125" t="s">
        <v>240</v>
      </c>
      <c r="C24" s="147">
        <v>44407</v>
      </c>
      <c r="D24" s="125" t="s">
        <v>241</v>
      </c>
      <c r="E24" s="150">
        <v>0</v>
      </c>
      <c r="F24" s="150">
        <v>0</v>
      </c>
      <c r="G24" s="204">
        <v>117.5</v>
      </c>
      <c r="H24" s="206">
        <f>SUM(G24)</f>
        <v>117.5</v>
      </c>
      <c r="I24" s="128" t="s">
        <v>223</v>
      </c>
    </row>
    <row r="25" spans="1:10" s="123" customFormat="1" ht="20" customHeight="1">
      <c r="A25" s="125" t="s">
        <v>239</v>
      </c>
      <c r="B25" s="125" t="s">
        <v>242</v>
      </c>
      <c r="C25" s="147">
        <v>44409</v>
      </c>
      <c r="D25" s="125" t="s">
        <v>243</v>
      </c>
      <c r="E25" s="150">
        <v>0</v>
      </c>
      <c r="F25" s="150">
        <v>0</v>
      </c>
      <c r="G25" s="205"/>
      <c r="H25" s="207"/>
      <c r="I25" s="128" t="s">
        <v>223</v>
      </c>
    </row>
    <row r="26" spans="1:10" s="123" customFormat="1" ht="20" customHeight="1">
      <c r="A26" s="120"/>
      <c r="B26" s="120"/>
      <c r="C26" s="120"/>
      <c r="D26" s="120"/>
      <c r="E26" s="120"/>
      <c r="F26" s="120"/>
      <c r="G26" s="126" t="s">
        <v>244</v>
      </c>
      <c r="H26" s="126">
        <f>SUM(H2:H25)</f>
        <v>14014</v>
      </c>
    </row>
  </sheetData>
  <mergeCells count="2">
    <mergeCell ref="G24:G25"/>
    <mergeCell ref="H24:H2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676B-0E62-4FDA-88F5-39FAF1029E11}">
  <dimension ref="A1:J6"/>
  <sheetViews>
    <sheetView workbookViewId="0">
      <selection activeCell="G19" sqref="G19"/>
    </sheetView>
  </sheetViews>
  <sheetFormatPr defaultRowHeight="14"/>
  <cols>
    <col min="1" max="4" width="8.6640625" style="134"/>
    <col min="5" max="5" width="25.6640625" style="134" customWidth="1"/>
    <col min="6" max="9" width="8.6640625" style="134"/>
    <col min="10" max="10" width="32.9140625" style="134" customWidth="1"/>
    <col min="11" max="16384" width="8.6640625" style="134"/>
  </cols>
  <sheetData>
    <row r="1" spans="1:10" s="131" customFormat="1" ht="29">
      <c r="A1" s="130" t="s">
        <v>245</v>
      </c>
      <c r="B1" s="130" t="s">
        <v>246</v>
      </c>
      <c r="C1" s="130" t="s">
        <v>247</v>
      </c>
      <c r="D1" s="130" t="s">
        <v>248</v>
      </c>
      <c r="E1" s="130" t="s">
        <v>249</v>
      </c>
      <c r="F1" s="130" t="s">
        <v>250</v>
      </c>
      <c r="G1" s="130" t="s">
        <v>251</v>
      </c>
      <c r="H1" s="130" t="s">
        <v>252</v>
      </c>
      <c r="I1" s="130" t="s">
        <v>253</v>
      </c>
      <c r="J1" s="130" t="s">
        <v>254</v>
      </c>
    </row>
    <row r="2" spans="1:10" ht="18.649999999999999" customHeight="1">
      <c r="A2" s="132">
        <v>1</v>
      </c>
      <c r="B2" s="132" t="s">
        <v>255</v>
      </c>
      <c r="C2" s="145" t="s">
        <v>256</v>
      </c>
      <c r="D2" s="145" t="s">
        <v>257</v>
      </c>
      <c r="E2" s="146" t="s">
        <v>258</v>
      </c>
      <c r="F2" s="145"/>
      <c r="G2" s="145">
        <v>163.5</v>
      </c>
      <c r="H2" s="145"/>
      <c r="I2" s="145">
        <f t="shared" ref="I2:I3" si="0">SUM(F2:H2)</f>
        <v>163.5</v>
      </c>
      <c r="J2" s="146" t="s">
        <v>259</v>
      </c>
    </row>
    <row r="3" spans="1:10" ht="18.649999999999999" customHeight="1">
      <c r="A3" s="132">
        <v>2</v>
      </c>
      <c r="B3" s="132" t="s">
        <v>260</v>
      </c>
      <c r="C3" s="145" t="s">
        <v>261</v>
      </c>
      <c r="D3" s="145" t="s">
        <v>262</v>
      </c>
      <c r="E3" s="146" t="s">
        <v>263</v>
      </c>
      <c r="F3" s="145"/>
      <c r="G3" s="145">
        <v>68</v>
      </c>
      <c r="H3" s="145"/>
      <c r="I3" s="145">
        <f t="shared" si="0"/>
        <v>68</v>
      </c>
      <c r="J3" s="146" t="s">
        <v>264</v>
      </c>
    </row>
    <row r="4" spans="1:10" ht="18.649999999999999" customHeight="1">
      <c r="A4" s="132">
        <v>3</v>
      </c>
      <c r="B4" s="132" t="s">
        <v>265</v>
      </c>
      <c r="C4" s="145" t="s">
        <v>266</v>
      </c>
      <c r="D4" s="145" t="s">
        <v>267</v>
      </c>
      <c r="E4" s="146" t="s">
        <v>268</v>
      </c>
      <c r="F4" s="145"/>
      <c r="G4" s="145">
        <v>189.84</v>
      </c>
      <c r="H4" s="145"/>
      <c r="I4" s="145">
        <f>SUM(F4:H4)</f>
        <v>189.84</v>
      </c>
      <c r="J4" s="146" t="s">
        <v>269</v>
      </c>
    </row>
    <row r="5" spans="1:10" ht="18.649999999999999" customHeight="1">
      <c r="A5" s="132">
        <v>4</v>
      </c>
      <c r="B5" s="132" t="s">
        <v>265</v>
      </c>
      <c r="C5" s="145" t="s">
        <v>270</v>
      </c>
      <c r="D5" s="145" t="s">
        <v>271</v>
      </c>
      <c r="E5" s="146" t="s">
        <v>272</v>
      </c>
      <c r="F5" s="145"/>
      <c r="G5" s="145">
        <v>154.38999999999999</v>
      </c>
      <c r="H5" s="145"/>
      <c r="I5" s="145">
        <f t="shared" ref="I5" si="1">SUM(F5:H5)</f>
        <v>154.38999999999999</v>
      </c>
      <c r="J5" s="146" t="s">
        <v>273</v>
      </c>
    </row>
    <row r="6" spans="1:10" ht="18.649999999999999" customHeight="1">
      <c r="A6" s="132"/>
      <c r="B6" s="132"/>
      <c r="C6" s="132"/>
      <c r="D6" s="132"/>
      <c r="E6" s="133"/>
      <c r="F6" s="132"/>
      <c r="G6" s="132"/>
      <c r="H6" s="132"/>
      <c r="I6" s="135">
        <f>SUM(I2:I5)</f>
        <v>575.73</v>
      </c>
      <c r="J6" s="133"/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515C-5DEC-48D0-8B95-16A8EA172514}">
  <dimension ref="A1:G20"/>
  <sheetViews>
    <sheetView workbookViewId="0">
      <selection activeCell="E12" sqref="E12"/>
    </sheetView>
  </sheetViews>
  <sheetFormatPr defaultRowHeight="14"/>
  <cols>
    <col min="1" max="16384" width="8.6640625" style="127"/>
  </cols>
  <sheetData>
    <row r="1" spans="1:7" s="140" customFormat="1" ht="20" customHeight="1">
      <c r="A1" s="139" t="s">
        <v>284</v>
      </c>
      <c r="B1" s="139" t="s">
        <v>285</v>
      </c>
      <c r="C1" s="139" t="s">
        <v>286</v>
      </c>
      <c r="D1" s="139" t="s">
        <v>287</v>
      </c>
      <c r="E1" s="139" t="s">
        <v>288</v>
      </c>
      <c r="F1" s="139" t="s">
        <v>289</v>
      </c>
      <c r="G1" s="139" t="s">
        <v>290</v>
      </c>
    </row>
    <row r="2" spans="1:7" s="140" customFormat="1" ht="20" customHeight="1">
      <c r="A2" s="120">
        <v>1</v>
      </c>
      <c r="B2" s="120" t="s">
        <v>206</v>
      </c>
      <c r="C2" s="120" t="s">
        <v>291</v>
      </c>
      <c r="D2" s="141">
        <v>44407</v>
      </c>
      <c r="E2" s="141">
        <v>44408</v>
      </c>
      <c r="F2" s="120" t="s">
        <v>292</v>
      </c>
      <c r="G2" s="120">
        <v>800</v>
      </c>
    </row>
    <row r="3" spans="1:7" s="140" customFormat="1" ht="20" customHeight="1">
      <c r="A3" s="120">
        <v>2</v>
      </c>
      <c r="B3" s="120" t="s">
        <v>271</v>
      </c>
      <c r="C3" s="120" t="s">
        <v>293</v>
      </c>
      <c r="D3" s="141">
        <v>44407</v>
      </c>
      <c r="E3" s="141">
        <v>44408</v>
      </c>
      <c r="F3" s="120" t="s">
        <v>294</v>
      </c>
      <c r="G3" s="120">
        <v>800</v>
      </c>
    </row>
    <row r="4" spans="1:7" s="140" customFormat="1" ht="20" customHeight="1">
      <c r="A4" s="120">
        <v>3</v>
      </c>
      <c r="B4" s="120" t="s">
        <v>267</v>
      </c>
      <c r="C4" s="120" t="s">
        <v>293</v>
      </c>
      <c r="D4" s="141">
        <v>44407</v>
      </c>
      <c r="E4" s="141">
        <v>44408</v>
      </c>
      <c r="F4" s="120" t="s">
        <v>295</v>
      </c>
      <c r="G4" s="120">
        <v>800</v>
      </c>
    </row>
    <row r="5" spans="1:7" s="140" customFormat="1" ht="20" customHeight="1">
      <c r="A5" s="120">
        <v>4</v>
      </c>
      <c r="B5" s="120" t="s">
        <v>296</v>
      </c>
      <c r="C5" s="120" t="s">
        <v>293</v>
      </c>
      <c r="D5" s="141">
        <v>44407</v>
      </c>
      <c r="E5" s="141">
        <v>44409</v>
      </c>
      <c r="F5" s="142" t="s">
        <v>297</v>
      </c>
      <c r="G5" s="142">
        <v>1600</v>
      </c>
    </row>
    <row r="6" spans="1:7" s="140" customFormat="1" ht="20" customHeight="1">
      <c r="A6" s="120">
        <v>5</v>
      </c>
      <c r="B6" s="143" t="s">
        <v>298</v>
      </c>
      <c r="C6" s="143" t="s">
        <v>299</v>
      </c>
      <c r="D6" s="141">
        <v>44407</v>
      </c>
      <c r="E6" s="141">
        <v>44408</v>
      </c>
      <c r="F6" s="208" t="s">
        <v>300</v>
      </c>
      <c r="G6" s="208">
        <v>800</v>
      </c>
    </row>
    <row r="7" spans="1:7" s="140" customFormat="1" ht="20" customHeight="1">
      <c r="A7" s="120">
        <v>6</v>
      </c>
      <c r="B7" s="143" t="s">
        <v>301</v>
      </c>
      <c r="C7" s="143" t="s">
        <v>299</v>
      </c>
      <c r="D7" s="141">
        <v>44407</v>
      </c>
      <c r="E7" s="141">
        <v>44408</v>
      </c>
      <c r="F7" s="209"/>
      <c r="G7" s="209"/>
    </row>
    <row r="8" spans="1:7" s="140" customFormat="1" ht="20" customHeight="1">
      <c r="F8" s="144" t="s">
        <v>244</v>
      </c>
      <c r="G8" s="144">
        <f>SUM(G2:G7)</f>
        <v>4800</v>
      </c>
    </row>
    <row r="9" spans="1:7" ht="46" customHeight="1">
      <c r="A9" s="210" t="s">
        <v>304</v>
      </c>
      <c r="B9" s="210"/>
      <c r="C9" s="210"/>
      <c r="D9" s="210"/>
      <c r="E9" s="210"/>
      <c r="F9" s="210"/>
      <c r="G9" s="210"/>
    </row>
    <row r="10" spans="1:7" ht="20" customHeight="1"/>
    <row r="11" spans="1:7" ht="20" customHeight="1"/>
    <row r="12" spans="1:7" ht="20" customHeight="1"/>
    <row r="13" spans="1:7" ht="20" customHeight="1"/>
    <row r="14" spans="1:7" ht="20" customHeight="1"/>
    <row r="15" spans="1:7" ht="20" customHeight="1"/>
    <row r="16" spans="1:7" ht="20" customHeight="1"/>
    <row r="17" ht="20" customHeight="1"/>
    <row r="18" ht="20" customHeight="1"/>
    <row r="19" ht="20" customHeight="1"/>
    <row r="20" ht="20" customHeight="1"/>
  </sheetData>
  <mergeCells count="3">
    <mergeCell ref="F6:F7"/>
    <mergeCell ref="G6:G7"/>
    <mergeCell ref="A9:G9"/>
  </mergeCells>
  <phoneticPr fontId="29" type="noConversion"/>
  <conditionalFormatting sqref="A2:A7">
    <cfRule type="duplicateValues" dxfId="8" priority="1"/>
    <cfRule type="duplicateValues" dxfId="7" priority="2"/>
  </conditionalFormatting>
  <conditionalFormatting sqref="A2:A7">
    <cfRule type="duplicateValues" dxfId="6" priority="3"/>
  </conditionalFormatting>
  <conditionalFormatting sqref="B2">
    <cfRule type="duplicateValues" dxfId="5" priority="4"/>
    <cfRule type="duplicateValues" dxfId="4" priority="5"/>
  </conditionalFormatting>
  <conditionalFormatting sqref="B2">
    <cfRule type="duplicateValues" dxfId="3" priority="6"/>
  </conditionalFormatting>
  <conditionalFormatting sqref="B3">
    <cfRule type="duplicateValues" dxfId="2" priority="7"/>
    <cfRule type="duplicateValues" dxfId="1" priority="8"/>
  </conditionalFormatting>
  <conditionalFormatting sqref="B3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北京希尔顿逸林酒店</vt:lpstr>
      <vt:lpstr>大交通明细</vt:lpstr>
      <vt:lpstr>报销</vt:lpstr>
      <vt:lpstr>住宿明细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Guo Haiyan</cp:lastModifiedBy>
  <cp:lastPrinted>2021-07-05T01:04:53Z</cp:lastPrinted>
  <dcterms:created xsi:type="dcterms:W3CDTF">2021-06-29T14:52:00Z</dcterms:created>
  <dcterms:modified xsi:type="dcterms:W3CDTF">2021-08-18T02:15:19Z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