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filterPrivacy="1" codeName="ThisWorkbook" defaultThemeVersion="124226"/>
  <xr:revisionPtr revIDLastSave="0" documentId="13_ncr:1_{AE4CB5D9-B864-FD45-AB3F-23F2E8A5927A}" xr6:coauthVersionLast="47" xr6:coauthVersionMax="47" xr10:uidLastSave="{00000000-0000-0000-0000-000000000000}"/>
  <bookViews>
    <workbookView xWindow="5760" yWindow="500" windowWidth="20560" windowHeight="17500" xr2:uid="{00000000-000D-0000-FFFF-FFFF00000000}"/>
  </bookViews>
  <sheets>
    <sheet name="媒体报价明细" sheetId="5" r:id="rId1"/>
    <sheet name="Sheet1" sheetId="6" r:id="rId2"/>
  </sheets>
  <definedNames>
    <definedName name="_xlnm.Print_Area" localSheetId="0">媒体报价明细!$A$1:$J$97</definedName>
  </definedNames>
  <calcPr calcId="191029"/>
</workbook>
</file>

<file path=xl/calcChain.xml><?xml version="1.0" encoding="utf-8"?>
<calcChain xmlns="http://schemas.openxmlformats.org/spreadsheetml/2006/main">
  <c r="I49" i="5" l="1"/>
  <c r="I42" i="5"/>
  <c r="H50" i="5" l="1"/>
  <c r="H24" i="5" l="1"/>
  <c r="I24" i="5" s="1"/>
  <c r="I22" i="5" l="1"/>
  <c r="I27" i="5"/>
  <c r="I26" i="5"/>
  <c r="I25" i="5"/>
  <c r="I23" i="5"/>
  <c r="I21" i="5"/>
  <c r="I57" i="5" l="1"/>
  <c r="I56" i="5"/>
  <c r="I55" i="5"/>
  <c r="I54" i="5"/>
  <c r="I53" i="5"/>
  <c r="I52" i="5"/>
  <c r="I50" i="5" l="1"/>
  <c r="I70" i="5"/>
  <c r="H15" i="5"/>
  <c r="I66" i="5" l="1"/>
  <c r="I15" i="5"/>
  <c r="H13" i="5"/>
  <c r="I13" i="5" s="1"/>
  <c r="I14" i="5"/>
  <c r="I12" i="5"/>
  <c r="H74" i="5"/>
  <c r="I81" i="5"/>
  <c r="I78" i="5"/>
  <c r="I65" i="5"/>
  <c r="I36" i="5" l="1"/>
  <c r="I35" i="5"/>
  <c r="I11" i="5"/>
  <c r="I10" i="5"/>
  <c r="I29" i="5"/>
  <c r="I80" i="5" l="1"/>
  <c r="I62" i="5" l="1"/>
  <c r="I64" i="5"/>
  <c r="I63" i="5"/>
  <c r="I59" i="5"/>
  <c r="I19" i="5"/>
  <c r="I4" i="5"/>
  <c r="I5" i="5"/>
  <c r="I6" i="5"/>
  <c r="I7" i="5"/>
  <c r="I8" i="5"/>
  <c r="I9" i="5"/>
  <c r="I87" i="5"/>
  <c r="I86" i="5"/>
  <c r="I85" i="5"/>
  <c r="I84" i="5"/>
  <c r="I83" i="5"/>
  <c r="I82" i="5"/>
  <c r="I79" i="5"/>
  <c r="I77" i="5"/>
  <c r="I76" i="5"/>
  <c r="I75" i="5"/>
  <c r="I74" i="5"/>
  <c r="I73" i="5"/>
  <c r="I72" i="5"/>
  <c r="I71" i="5"/>
  <c r="I69" i="5"/>
  <c r="I68" i="5"/>
  <c r="I67" i="5"/>
  <c r="I61" i="5"/>
  <c r="I60" i="5"/>
  <c r="I58" i="5"/>
  <c r="I51" i="5"/>
  <c r="I48" i="5"/>
  <c r="I47" i="5"/>
  <c r="I46" i="5"/>
  <c r="I45" i="5"/>
  <c r="I44" i="5"/>
  <c r="I43" i="5"/>
  <c r="I41" i="5"/>
  <c r="I40" i="5"/>
  <c r="I39" i="5"/>
  <c r="I38" i="5"/>
  <c r="I37" i="5"/>
  <c r="I34" i="5"/>
  <c r="I33" i="5"/>
  <c r="I31" i="5"/>
  <c r="I30" i="5"/>
  <c r="I28" i="5"/>
  <c r="I32" i="5" s="1"/>
  <c r="I18" i="5"/>
  <c r="I17" i="5"/>
  <c r="I88" i="5" l="1"/>
  <c r="I16" i="5"/>
  <c r="I20" i="5"/>
  <c r="J89" i="5" l="1"/>
  <c r="J90" i="5" s="1"/>
  <c r="J91" i="5" s="1"/>
  <c r="J92" i="5" s="1"/>
  <c r="J93" i="5" s="1"/>
</calcChain>
</file>

<file path=xl/sharedStrings.xml><?xml version="1.0" encoding="utf-8"?>
<sst xmlns="http://schemas.openxmlformats.org/spreadsheetml/2006/main" count="309" uniqueCount="160">
  <si>
    <t>项目</t>
  </si>
  <si>
    <t>规格</t>
  </si>
  <si>
    <t>数量</t>
  </si>
  <si>
    <t>单价</t>
    <phoneticPr fontId="7" type="noConversion"/>
  </si>
  <si>
    <t>合计</t>
    <phoneticPr fontId="7" type="noConversion"/>
  </si>
  <si>
    <t>备注</t>
  </si>
  <si>
    <t>NO.</t>
  </si>
  <si>
    <t>单位</t>
  </si>
  <si>
    <t>元</t>
    <phoneticPr fontId="7" type="noConversion"/>
  </si>
  <si>
    <t>航班</t>
  </si>
  <si>
    <t>人</t>
  </si>
  <si>
    <t>次</t>
  </si>
  <si>
    <t>上海口岸</t>
  </si>
  <si>
    <t>澳大利亚境内段</t>
    <phoneticPr fontId="7" type="noConversion"/>
  </si>
  <si>
    <t>机票总计</t>
  </si>
  <si>
    <t>酒店</t>
  </si>
  <si>
    <t>悉尼</t>
    <phoneticPr fontId="7" type="noConversion"/>
  </si>
  <si>
    <t>间</t>
  </si>
  <si>
    <t>晚</t>
  </si>
  <si>
    <t>黄金海岸朗庭酒店 5*或同级，含早餐</t>
    <phoneticPr fontId="7" type="noConversion"/>
  </si>
  <si>
    <t>酒店总计</t>
  </si>
  <si>
    <t>用餐</t>
  </si>
  <si>
    <t>团</t>
  </si>
  <si>
    <t>程</t>
  </si>
  <si>
    <t>用餐总计</t>
    <phoneticPr fontId="7" type="noConversion"/>
  </si>
  <si>
    <t>接待</t>
  </si>
  <si>
    <t>项</t>
    <phoneticPr fontId="7" type="noConversion"/>
  </si>
  <si>
    <t>次</t>
    <phoneticPr fontId="7" type="noConversion"/>
  </si>
  <si>
    <t>百老汇《西贡小姐》演出票</t>
    <phoneticPr fontId="7" type="noConversion"/>
  </si>
  <si>
    <t>用车</t>
  </si>
  <si>
    <t>辆</t>
  </si>
  <si>
    <t>小时</t>
    <phoneticPr fontId="7" type="noConversion"/>
  </si>
  <si>
    <t>机动工作车，全天10小时stand by，超时费另计</t>
    <phoneticPr fontId="7" type="noConversion"/>
  </si>
  <si>
    <t>辆</t>
    <phoneticPr fontId="7" type="noConversion"/>
  </si>
  <si>
    <t>天</t>
    <phoneticPr fontId="7" type="noConversion"/>
  </si>
  <si>
    <t>工作车司机餐补、小费</t>
    <phoneticPr fontId="7" type="noConversion"/>
  </si>
  <si>
    <t>人</t>
    <phoneticPr fontId="7" type="noConversion"/>
  </si>
  <si>
    <t>导游</t>
  </si>
  <si>
    <t>悉尼优秀中文导游，全天10小时工作</t>
    <phoneticPr fontId="7" type="noConversion"/>
  </si>
  <si>
    <t>天</t>
  </si>
  <si>
    <t>黄金海岸优秀中文导游，全天10小时工作</t>
    <phoneticPr fontId="7" type="noConversion"/>
  </si>
  <si>
    <t>司导餐补</t>
    <phoneticPr fontId="7" type="noConversion"/>
  </si>
  <si>
    <t>司导小费</t>
  </si>
  <si>
    <t>签证费</t>
  </si>
  <si>
    <t>保险</t>
  </si>
  <si>
    <t>其他</t>
    <phoneticPr fontId="7" type="noConversion"/>
  </si>
  <si>
    <t>台</t>
    <phoneticPr fontId="7" type="noConversion"/>
  </si>
  <si>
    <t>领队</t>
  </si>
  <si>
    <t>矿泉水</t>
  </si>
  <si>
    <t>2瓶/人/天</t>
  </si>
  <si>
    <t>团队物品</t>
  </si>
  <si>
    <t>电子版出团手册</t>
  </si>
  <si>
    <t>旅游三宝</t>
  </si>
  <si>
    <t>套</t>
  </si>
  <si>
    <t>转换插头</t>
  </si>
  <si>
    <t>个</t>
  </si>
  <si>
    <t>接待总计</t>
  </si>
  <si>
    <t>以上项目合计</t>
  </si>
  <si>
    <t>项目管理费（10%）</t>
    <phoneticPr fontId="7" type="noConversion"/>
  </si>
  <si>
    <t>费用总计(人民币,元)</t>
  </si>
  <si>
    <t>增值税（6%）</t>
  </si>
  <si>
    <t>Total</t>
  </si>
  <si>
    <t>*以上报价未作预定，最终价格将以实际预定时价格为准</t>
  </si>
  <si>
    <t>*以上服务不可拆分使用</t>
  </si>
  <si>
    <t>北京口岸</t>
    <phoneticPr fontId="7" type="noConversion"/>
  </si>
  <si>
    <t>上海口岸-悉尼朗庭酒店 5*或同级，含早餐</t>
    <phoneticPr fontId="7" type="noConversion"/>
  </si>
  <si>
    <t>北京口岸-悉尼朗庭酒店 5*或同级，含早餐</t>
    <phoneticPr fontId="7" type="noConversion"/>
  </si>
  <si>
    <t>亮相会</t>
    <phoneticPr fontId="7" type="noConversion"/>
  </si>
  <si>
    <t>静态拍摄用车司机，全天10小时，超时费另计</t>
    <phoneticPr fontId="7" type="noConversion"/>
  </si>
  <si>
    <t>跟拍工作用车，全天10小时，超时费另计</t>
    <phoneticPr fontId="7" type="noConversion"/>
  </si>
  <si>
    <t>非G10</t>
    <phoneticPr fontId="7" type="noConversion"/>
  </si>
  <si>
    <t>摄影工作团队，含差旅</t>
    <phoneticPr fontId="7" type="noConversion"/>
  </si>
  <si>
    <t>设备，SONY A1/SONY A7S3/DJI MAVIC 3PRO</t>
    <phoneticPr fontId="7" type="noConversion"/>
  </si>
  <si>
    <t>套</t>
    <phoneticPr fontId="7" type="noConversion"/>
  </si>
  <si>
    <t>物料制作、租赁等，预估（车辆管理：清洗、加油、充电、过路费)</t>
    <phoneticPr fontId="7" type="noConversion"/>
  </si>
  <si>
    <t xml:space="preserve">道路动态试驾 </t>
    <phoneticPr fontId="7" type="noConversion"/>
  </si>
  <si>
    <t>动态试驾用车司机，全天10小时，超时费另计</t>
    <phoneticPr fontId="7" type="noConversion"/>
  </si>
  <si>
    <t>物料制作、租赁等，预估（对讲机、车号贴、车辆管理：清洗、加油、充电、过路费）</t>
    <phoneticPr fontId="7" type="noConversion"/>
  </si>
  <si>
    <t>试乘保险</t>
    <phoneticPr fontId="7" type="noConversion"/>
  </si>
  <si>
    <t>悉尼段，25座空调旅游巴士，全天10小时用车，含空驶费</t>
    <phoneticPr fontId="7" type="noConversion"/>
  </si>
  <si>
    <t xml:space="preserve">天 </t>
    <phoneticPr fontId="7" type="noConversion"/>
  </si>
  <si>
    <t>黄金海岸段，25座空调旅游巴士，全天10小时用车，含空驶费</t>
    <phoneticPr fontId="7" type="noConversion"/>
  </si>
  <si>
    <t>北京口岸-悉尼接机-7座商务车司兼导</t>
    <phoneticPr fontId="7" type="noConversion"/>
  </si>
  <si>
    <t>景点门票</t>
    <phoneticPr fontId="7" type="noConversion"/>
  </si>
  <si>
    <t>全程陪同领队服务</t>
  </si>
  <si>
    <t xml:space="preserve">北京/悉尼 国际段经济舱散客票，含税
9月12日 CA173 </t>
    <phoneticPr fontId="7" type="noConversion"/>
  </si>
  <si>
    <t>布里斯班/北京 国际段经济舱散客票，含税
9月17日 QF543 布里斯班-悉尼
9月17日 CA174 悉尼-北京</t>
    <phoneticPr fontId="1" type="noConversion"/>
  </si>
  <si>
    <t>上海口岸	上海/悉尼 国际段经济舱散客票，含税
9月11日 MU561</t>
    <phoneticPr fontId="7" type="noConversion"/>
  </si>
  <si>
    <t>布里斯班/上海  国际段经济舱散客票，含税
9月17日 QF543 布里斯班-悉尼
9月17日 MU736 悉尼-上海</t>
    <phoneticPr fontId="1" type="noConversion"/>
  </si>
  <si>
    <t>布里斯班/上海  国际段经济舱散客票，含税
（公关公司执行工作人员）
9月17日 QF543 布里斯班-悉尼
9月17日 MU736 悉尼-上海</t>
    <phoneticPr fontId="1" type="noConversion"/>
  </si>
  <si>
    <t>摄影，活动及专访全程拍摄，全天10小时，超时费另计</t>
    <phoneticPr fontId="7" type="noConversion"/>
  </si>
  <si>
    <t>悉尼/黄金海岸 经济舱散客票，含税
9月15日 VA527</t>
    <phoneticPr fontId="7" type="noConversion"/>
  </si>
  <si>
    <t>黄金海岸段，7座司兼导10小时</t>
    <phoneticPr fontId="7" type="noConversion"/>
  </si>
  <si>
    <t>试乘车司机餐补、小费</t>
    <phoneticPr fontId="7" type="noConversion"/>
  </si>
  <si>
    <t>黄金海岸司兼导</t>
    <phoneticPr fontId="7" type="noConversion"/>
  </si>
  <si>
    <t>伴手礼</t>
    <phoneticPr fontId="7" type="noConversion"/>
  </si>
  <si>
    <t>羊毛围巾、护手霜</t>
    <phoneticPr fontId="7" type="noConversion"/>
  </si>
  <si>
    <t>采购价</t>
    <phoneticPr fontId="1" type="noConversion"/>
  </si>
  <si>
    <t>件</t>
    <phoneticPr fontId="7" type="noConversion"/>
  </si>
  <si>
    <t>欢迎晚宴，350澳币</t>
    <phoneticPr fontId="7" type="noConversion"/>
  </si>
  <si>
    <t>王巍</t>
    <phoneticPr fontId="1" type="noConversion"/>
  </si>
  <si>
    <t>北京/悉尼 国际段往返全价经济舱票，含税
9月12日 CA173 
9月17日 QF543 布里斯班-悉尼
9月17日 MU736 悉尼-上海</t>
    <phoneticPr fontId="1" type="noConversion"/>
  </si>
  <si>
    <t>车辆城市静态素材拍摄</t>
    <phoneticPr fontId="1" type="noConversion"/>
  </si>
  <si>
    <t>翻译，上午悉尼经销商店参观，4小时起</t>
    <phoneticPr fontId="7" type="noConversion"/>
  </si>
  <si>
    <t>摄影，经销商店参观全程拍摄，半天4小时，超时费另计</t>
    <phoneticPr fontId="7" type="noConversion"/>
  </si>
  <si>
    <t>安盛境外保险</t>
    <phoneticPr fontId="7" type="noConversion"/>
  </si>
  <si>
    <t>澳大利亚个人旅游签证</t>
    <phoneticPr fontId="7" type="noConversion"/>
  </si>
  <si>
    <t>试乘司机15号4人</t>
    <phoneticPr fontId="7" type="noConversion"/>
  </si>
  <si>
    <t>70G流量电话卡</t>
    <phoneticPr fontId="7" type="noConversion"/>
  </si>
  <si>
    <t>加急</t>
    <phoneticPr fontId="7" type="noConversion"/>
  </si>
  <si>
    <t>颈枕、物料</t>
    <phoneticPr fontId="7" type="noConversion"/>
  </si>
  <si>
    <t>定制服装</t>
    <phoneticPr fontId="7" type="noConversion"/>
  </si>
  <si>
    <t>科伦宾动物园</t>
    <phoneticPr fontId="7" type="noConversion"/>
  </si>
  <si>
    <t>签证加急费</t>
    <phoneticPr fontId="1" type="noConversion"/>
  </si>
  <si>
    <t>卫金桥</t>
    <phoneticPr fontId="1" type="noConversion"/>
  </si>
  <si>
    <t>退票重订补差价</t>
    <phoneticPr fontId="1" type="noConversion"/>
  </si>
  <si>
    <t>余勇</t>
    <phoneticPr fontId="1" type="noConversion"/>
  </si>
  <si>
    <t>重新订票费用</t>
    <phoneticPr fontId="1" type="noConversion"/>
  </si>
  <si>
    <t>扣除退票费后</t>
    <phoneticPr fontId="1" type="noConversion"/>
  </si>
  <si>
    <t>海港大桥爬桥取消费</t>
    <phoneticPr fontId="7" type="noConversion"/>
  </si>
  <si>
    <t>黄金海岸</t>
    <phoneticPr fontId="1" type="noConversion"/>
  </si>
  <si>
    <t>黄金海岸15号拍车</t>
    <phoneticPr fontId="7" type="noConversion"/>
  </si>
  <si>
    <t>翻译，1场专访，人工口译，按小时计费，4小时起</t>
  </si>
  <si>
    <t>还车额外清洗熏蒸费用（血渍+咖啡渍）</t>
  </si>
  <si>
    <t>场</t>
  </si>
  <si>
    <t>每场拍摄时长4h</t>
  </si>
  <si>
    <t xml:space="preserve">天 </t>
    <phoneticPr fontId="6" type="noConversion"/>
  </si>
  <si>
    <t>悉尼蓝山当天超时费</t>
    <phoneticPr fontId="6" type="noConversion"/>
  </si>
  <si>
    <t>小时</t>
    <phoneticPr fontId="6" type="noConversion"/>
  </si>
  <si>
    <t>取消蓝山行程，无超时</t>
  </si>
  <si>
    <t>悉尼歌剧院西贡小姐后超时9.14日</t>
  </si>
  <si>
    <t>悉尼段9.13日超时</t>
  </si>
  <si>
    <t>9.16日布里斯班机场送机一人</t>
  </si>
  <si>
    <t>人</t>
    <phoneticPr fontId="0" type="noConversion"/>
  </si>
  <si>
    <t>天</t>
    <phoneticPr fontId="0" type="noConversion"/>
  </si>
  <si>
    <t>9.16日一人悉尼段转机</t>
  </si>
  <si>
    <t>9.14日悉尼单送机一人</t>
  </si>
  <si>
    <t>14号黄金海岸4人，18号4人</t>
  </si>
  <si>
    <t>Day1</t>
  </si>
  <si>
    <t>Ice俱乐部午餐</t>
  </si>
  <si>
    <t>Day2</t>
  </si>
  <si>
    <t>Day3</t>
  </si>
  <si>
    <t>Fishmarket午餐</t>
  </si>
  <si>
    <t>Ribs晚餐</t>
  </si>
  <si>
    <t>Day4</t>
  </si>
  <si>
    <t>Tao午餐</t>
  </si>
  <si>
    <t>吸血鬼晚宴</t>
  </si>
  <si>
    <t>Day5</t>
  </si>
  <si>
    <t>鹈鹕湾午餐</t>
  </si>
  <si>
    <t>钓鱼台晚餐</t>
  </si>
  <si>
    <t>晚餐+加菜</t>
  </si>
  <si>
    <t>晚上酒吧消费</t>
  </si>
  <si>
    <t>Day6</t>
  </si>
  <si>
    <t>机场旁午餐</t>
  </si>
  <si>
    <t>台</t>
  </si>
  <si>
    <t>酒店停车费</t>
  </si>
  <si>
    <t>熏蒸了6小时，225澳币/h</t>
  </si>
  <si>
    <t>接车司机13号悉尼2人，15号还车2人</t>
  </si>
  <si>
    <t>连座</t>
  </si>
  <si>
    <t>结算单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</si>
</sst>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¥&quot;#,##0"/>
    <numFmt numFmtId="165" formatCode="&quot;¥&quot;#,##0.00"/>
    <numFmt numFmtId="166" formatCode="&quot;¥&quot;#,##0.0"/>
  </numFmts>
  <fonts count="1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6"/>
      <name val="微软雅黑"/>
      <family val="2"/>
      <charset val="134"/>
    </font>
    <font>
      <sz val="10"/>
      <name val="Arial"/>
      <family val="2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119">
    <xf numFmtId="0" fontId="0" fillId="0" borderId="0" xfId="0"/>
    <xf numFmtId="0" fontId="5" fillId="3" borderId="0" xfId="1" applyFont="1" applyFill="1"/>
    <xf numFmtId="0" fontId="5" fillId="0" borderId="0" xfId="1" applyFont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" fillId="3" borderId="0" xfId="1" applyFont="1" applyFill="1"/>
    <xf numFmtId="0" fontId="2" fillId="0" borderId="0" xfId="1" applyFont="1"/>
    <xf numFmtId="164" fontId="6" fillId="0" borderId="1" xfId="1" applyNumberFormat="1" applyFont="1" applyBorder="1" applyAlignment="1">
      <alignment horizontal="right"/>
    </xf>
    <xf numFmtId="0" fontId="9" fillId="0" borderId="1" xfId="1" applyFont="1" applyBorder="1" applyAlignment="1">
      <alignment horizontal="left"/>
    </xf>
    <xf numFmtId="0" fontId="10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 wrapText="1"/>
    </xf>
    <xf numFmtId="164" fontId="8" fillId="4" borderId="1" xfId="1" applyNumberFormat="1" applyFont="1" applyFill="1" applyBorder="1" applyAlignment="1">
      <alignment horizontal="right" vertical="center"/>
    </xf>
    <xf numFmtId="0" fontId="9" fillId="4" borderId="1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64" fontId="10" fillId="3" borderId="1" xfId="1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164" fontId="10" fillId="3" borderId="1" xfId="0" applyNumberFormat="1" applyFont="1" applyFill="1" applyBorder="1" applyAlignment="1">
      <alignment horizontal="righ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right"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 vertical="center"/>
    </xf>
    <xf numFmtId="164" fontId="11" fillId="3" borderId="5" xfId="1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 wrapText="1"/>
    </xf>
    <xf numFmtId="164" fontId="10" fillId="3" borderId="5" xfId="1" applyNumberFormat="1" applyFont="1" applyFill="1" applyBorder="1" applyAlignment="1">
      <alignment horizontal="right" vertical="center"/>
    </xf>
    <xf numFmtId="0" fontId="9" fillId="4" borderId="1" xfId="1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12" fillId="3" borderId="0" xfId="1" applyFont="1" applyFill="1"/>
    <xf numFmtId="0" fontId="12" fillId="0" borderId="0" xfId="1" applyFont="1"/>
    <xf numFmtId="0" fontId="13" fillId="3" borderId="0" xfId="1" applyFont="1" applyFill="1"/>
    <xf numFmtId="0" fontId="13" fillId="0" borderId="0" xfId="1" applyFont="1"/>
    <xf numFmtId="165" fontId="10" fillId="0" borderId="1" xfId="1" applyNumberFormat="1" applyFont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3" borderId="1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right" vertical="center" shrinkToFit="1"/>
    </xf>
    <xf numFmtId="0" fontId="2" fillId="3" borderId="1" xfId="1" applyFont="1" applyFill="1" applyBorder="1"/>
    <xf numFmtId="164" fontId="8" fillId="4" borderId="1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64" fontId="2" fillId="3" borderId="0" xfId="1" applyNumberFormat="1" applyFont="1" applyFill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64" fontId="14" fillId="3" borderId="1" xfId="0" applyNumberFormat="1" applyFont="1" applyFill="1" applyBorder="1" applyAlignment="1">
      <alignment horizontal="right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165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" fontId="8" fillId="0" borderId="8" xfId="0" applyNumberFormat="1" applyFont="1" applyBorder="1" applyAlignment="1">
      <alignment horizontal="right" vertical="center"/>
    </xf>
    <xf numFmtId="0" fontId="8" fillId="3" borderId="4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left" vertical="center"/>
    </xf>
    <xf numFmtId="14" fontId="10" fillId="2" borderId="7" xfId="0" applyNumberFormat="1" applyFont="1" applyFill="1" applyBorder="1" applyAlignment="1">
      <alignment horizontal="left" vertical="center"/>
    </xf>
    <xf numFmtId="14" fontId="10" fillId="2" borderId="5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/>
    </xf>
  </cellXfs>
  <cellStyles count="3">
    <cellStyle name="_ET_STYLE_NoName_00_" xfId="1" xr:uid="{00000000-0005-0000-0000-000000000000}"/>
    <cellStyle name="Normal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7"/>
  <sheetViews>
    <sheetView tabSelected="1" view="pageBreakPreview" topLeftCell="A10" zoomScale="86" zoomScaleNormal="100" workbookViewId="0">
      <selection activeCell="J18" sqref="J18"/>
    </sheetView>
  </sheetViews>
  <sheetFormatPr baseColWidth="10" defaultColWidth="9" defaultRowHeight="13"/>
  <cols>
    <col min="1" max="1" width="8.6640625" style="49" customWidth="1"/>
    <col min="2" max="2" width="21.6640625" style="49" customWidth="1"/>
    <col min="3" max="3" width="63.6640625" style="49" customWidth="1"/>
    <col min="4" max="7" width="5.33203125" style="49" customWidth="1"/>
    <col min="8" max="9" width="12.83203125" style="49" customWidth="1"/>
    <col min="10" max="10" width="23.1640625" style="49" customWidth="1"/>
    <col min="11" max="11" width="10" style="48" bestFit="1" customWidth="1"/>
    <col min="12" max="23" width="9" style="48"/>
    <col min="24" max="16384" width="9" style="49"/>
  </cols>
  <sheetData>
    <row r="1" spans="1:23" s="2" customFormat="1" ht="22.5" customHeight="1">
      <c r="A1" s="86" t="s">
        <v>159</v>
      </c>
      <c r="B1" s="87"/>
      <c r="C1" s="87"/>
      <c r="D1" s="87"/>
      <c r="E1" s="87"/>
      <c r="F1" s="87"/>
      <c r="G1" s="87"/>
      <c r="H1" s="87"/>
      <c r="I1" s="87"/>
      <c r="J1" s="8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7" customFormat="1" ht="15" customHeight="1">
      <c r="A2" s="89" t="s">
        <v>0</v>
      </c>
      <c r="B2" s="89"/>
      <c r="C2" s="90" t="s">
        <v>1</v>
      </c>
      <c r="D2" s="92" t="s">
        <v>2</v>
      </c>
      <c r="E2" s="92"/>
      <c r="F2" s="92"/>
      <c r="G2" s="92"/>
      <c r="H2" s="4" t="s">
        <v>3</v>
      </c>
      <c r="I2" s="4" t="s">
        <v>4</v>
      </c>
      <c r="J2" s="5" t="s">
        <v>5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7" customFormat="1" ht="15" customHeight="1">
      <c r="A3" s="89"/>
      <c r="B3" s="89"/>
      <c r="C3" s="91"/>
      <c r="D3" s="3" t="s">
        <v>6</v>
      </c>
      <c r="E3" s="3" t="s">
        <v>7</v>
      </c>
      <c r="F3" s="3" t="s">
        <v>6</v>
      </c>
      <c r="G3" s="3" t="s">
        <v>7</v>
      </c>
      <c r="H3" s="8" t="s">
        <v>8</v>
      </c>
      <c r="I3" s="8" t="s">
        <v>8</v>
      </c>
      <c r="J3" s="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6" customFormat="1" ht="34">
      <c r="A4" s="93" t="s">
        <v>9</v>
      </c>
      <c r="B4" s="97" t="s">
        <v>64</v>
      </c>
      <c r="C4" s="11" t="s">
        <v>85</v>
      </c>
      <c r="D4" s="12">
        <v>4</v>
      </c>
      <c r="E4" s="13" t="s">
        <v>10</v>
      </c>
      <c r="F4" s="14">
        <v>1</v>
      </c>
      <c r="G4" s="14" t="s">
        <v>11</v>
      </c>
      <c r="H4" s="16">
        <v>5436</v>
      </c>
      <c r="I4" s="16">
        <f>D4*F4*H4</f>
        <v>21744</v>
      </c>
      <c r="J4" s="17"/>
    </row>
    <row r="5" spans="1:23" s="6" customFormat="1" ht="51">
      <c r="A5" s="94"/>
      <c r="B5" s="98"/>
      <c r="C5" s="11" t="s">
        <v>86</v>
      </c>
      <c r="D5" s="60">
        <v>4</v>
      </c>
      <c r="E5" s="61" t="s">
        <v>10</v>
      </c>
      <c r="F5" s="62">
        <v>1</v>
      </c>
      <c r="G5" s="62" t="s">
        <v>11</v>
      </c>
      <c r="H5" s="15">
        <v>4920</v>
      </c>
      <c r="I5" s="15">
        <f t="shared" ref="I5:I9" si="0">D5*F5*H5</f>
        <v>19680</v>
      </c>
      <c r="J5" s="17"/>
    </row>
    <row r="6" spans="1:23" s="6" customFormat="1" ht="34">
      <c r="A6" s="94"/>
      <c r="B6" s="97" t="s">
        <v>12</v>
      </c>
      <c r="C6" s="11" t="s">
        <v>87</v>
      </c>
      <c r="D6" s="60">
        <v>8</v>
      </c>
      <c r="E6" s="61" t="s">
        <v>10</v>
      </c>
      <c r="F6" s="62">
        <v>1</v>
      </c>
      <c r="G6" s="62" t="s">
        <v>11</v>
      </c>
      <c r="H6" s="15">
        <v>5718</v>
      </c>
      <c r="I6" s="15">
        <f t="shared" si="0"/>
        <v>45744</v>
      </c>
      <c r="J6" s="17"/>
    </row>
    <row r="7" spans="1:23" s="6" customFormat="1" ht="51">
      <c r="A7" s="94"/>
      <c r="B7" s="99"/>
      <c r="C7" s="11" t="s">
        <v>88</v>
      </c>
      <c r="D7" s="60">
        <v>7</v>
      </c>
      <c r="E7" s="61" t="s">
        <v>10</v>
      </c>
      <c r="F7" s="62">
        <v>1</v>
      </c>
      <c r="G7" s="62" t="s">
        <v>11</v>
      </c>
      <c r="H7" s="15">
        <v>5761</v>
      </c>
      <c r="I7" s="15">
        <f t="shared" si="0"/>
        <v>40327</v>
      </c>
      <c r="J7" s="17"/>
    </row>
    <row r="8" spans="1:23" s="6" customFormat="1" ht="68">
      <c r="A8" s="94"/>
      <c r="B8" s="98"/>
      <c r="C8" s="11" t="s">
        <v>89</v>
      </c>
      <c r="D8" s="60">
        <v>2</v>
      </c>
      <c r="E8" s="61" t="s">
        <v>10</v>
      </c>
      <c r="F8" s="62">
        <v>1</v>
      </c>
      <c r="G8" s="62" t="s">
        <v>11</v>
      </c>
      <c r="H8" s="15">
        <v>5761</v>
      </c>
      <c r="I8" s="15">
        <f t="shared" si="0"/>
        <v>11522</v>
      </c>
      <c r="J8" s="17"/>
    </row>
    <row r="9" spans="1:23" s="6" customFormat="1" ht="34">
      <c r="A9" s="94"/>
      <c r="B9" s="74" t="s">
        <v>13</v>
      </c>
      <c r="C9" s="11" t="s">
        <v>91</v>
      </c>
      <c r="D9" s="12">
        <v>12</v>
      </c>
      <c r="E9" s="13" t="s">
        <v>10</v>
      </c>
      <c r="F9" s="14">
        <v>1</v>
      </c>
      <c r="G9" s="14" t="s">
        <v>11</v>
      </c>
      <c r="H9" s="16">
        <v>1480</v>
      </c>
      <c r="I9" s="16">
        <f t="shared" si="0"/>
        <v>17760</v>
      </c>
      <c r="J9" s="17"/>
    </row>
    <row r="10" spans="1:23" s="6" customFormat="1" ht="68">
      <c r="A10" s="94"/>
      <c r="B10" s="100" t="s">
        <v>100</v>
      </c>
      <c r="C10" s="11" t="s">
        <v>101</v>
      </c>
      <c r="D10" s="12">
        <v>1</v>
      </c>
      <c r="E10" s="66" t="s">
        <v>10</v>
      </c>
      <c r="F10" s="14">
        <v>1</v>
      </c>
      <c r="G10" s="14" t="s">
        <v>11</v>
      </c>
      <c r="H10" s="16">
        <v>40435</v>
      </c>
      <c r="I10" s="16">
        <f t="shared" ref="I10:I11" si="1">D10*F10*H10</f>
        <v>40435</v>
      </c>
      <c r="J10" s="17"/>
    </row>
    <row r="11" spans="1:23" s="6" customFormat="1" ht="34">
      <c r="A11" s="94"/>
      <c r="B11" s="101"/>
      <c r="C11" s="11" t="s">
        <v>91</v>
      </c>
      <c r="D11" s="12">
        <v>1</v>
      </c>
      <c r="E11" s="66" t="s">
        <v>10</v>
      </c>
      <c r="F11" s="14">
        <v>1</v>
      </c>
      <c r="G11" s="14" t="s">
        <v>11</v>
      </c>
      <c r="H11" s="16">
        <v>1480</v>
      </c>
      <c r="I11" s="16">
        <f t="shared" si="1"/>
        <v>1480</v>
      </c>
      <c r="J11" s="17"/>
    </row>
    <row r="12" spans="1:23" s="6" customFormat="1" ht="17">
      <c r="A12" s="94"/>
      <c r="B12" s="100" t="s">
        <v>114</v>
      </c>
      <c r="C12" s="11" t="s">
        <v>115</v>
      </c>
      <c r="D12" s="12">
        <v>1</v>
      </c>
      <c r="E12" s="67" t="s">
        <v>10</v>
      </c>
      <c r="F12" s="14">
        <v>1</v>
      </c>
      <c r="G12" s="14" t="s">
        <v>11</v>
      </c>
      <c r="H12" s="16">
        <v>5111</v>
      </c>
      <c r="I12" s="16">
        <f t="shared" ref="I12" si="2">D12*F12*H12</f>
        <v>5111</v>
      </c>
      <c r="J12" s="17"/>
    </row>
    <row r="13" spans="1:23" s="6" customFormat="1" ht="17">
      <c r="A13" s="94"/>
      <c r="B13" s="101"/>
      <c r="C13" s="11" t="s">
        <v>118</v>
      </c>
      <c r="D13" s="12">
        <v>1</v>
      </c>
      <c r="E13" s="67" t="s">
        <v>10</v>
      </c>
      <c r="F13" s="14">
        <v>1</v>
      </c>
      <c r="G13" s="14" t="s">
        <v>11</v>
      </c>
      <c r="H13" s="16">
        <f>5500-(5618+5761)</f>
        <v>-5879</v>
      </c>
      <c r="I13" s="16">
        <f t="shared" ref="I13:I14" si="3">D13*F13*H13</f>
        <v>-5879</v>
      </c>
      <c r="J13" s="17"/>
    </row>
    <row r="14" spans="1:23" s="6" customFormat="1" ht="17">
      <c r="A14" s="94"/>
      <c r="B14" s="100" t="s">
        <v>116</v>
      </c>
      <c r="C14" s="11" t="s">
        <v>117</v>
      </c>
      <c r="D14" s="12">
        <v>1</v>
      </c>
      <c r="E14" s="67" t="s">
        <v>10</v>
      </c>
      <c r="F14" s="14">
        <v>1</v>
      </c>
      <c r="G14" s="14" t="s">
        <v>11</v>
      </c>
      <c r="H14" s="16">
        <v>28494</v>
      </c>
      <c r="I14" s="16">
        <f t="shared" si="3"/>
        <v>28494</v>
      </c>
      <c r="J14" s="17"/>
    </row>
    <row r="15" spans="1:23" s="6" customFormat="1" ht="17">
      <c r="A15" s="94"/>
      <c r="B15" s="101"/>
      <c r="C15" s="11" t="s">
        <v>118</v>
      </c>
      <c r="D15" s="12">
        <v>1</v>
      </c>
      <c r="E15" s="67" t="s">
        <v>10</v>
      </c>
      <c r="F15" s="14">
        <v>1</v>
      </c>
      <c r="G15" s="14" t="s">
        <v>11</v>
      </c>
      <c r="H15" s="16">
        <f>5500-(H4+H5)</f>
        <v>-4856</v>
      </c>
      <c r="I15" s="16">
        <f>D15*F15*H15</f>
        <v>-4856</v>
      </c>
      <c r="J15" s="17"/>
    </row>
    <row r="16" spans="1:23" s="7" customFormat="1" ht="15" customHeight="1">
      <c r="A16" s="95"/>
      <c r="B16" s="96" t="s">
        <v>14</v>
      </c>
      <c r="C16" s="96"/>
      <c r="D16" s="96"/>
      <c r="E16" s="96"/>
      <c r="F16" s="96"/>
      <c r="G16" s="96"/>
      <c r="H16" s="18"/>
      <c r="I16" s="18">
        <f>SUM(I4:I15)</f>
        <v>221562</v>
      </c>
      <c r="J16" s="1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6" customFormat="1" ht="17">
      <c r="A17" s="94" t="s">
        <v>15</v>
      </c>
      <c r="B17" s="102" t="s">
        <v>16</v>
      </c>
      <c r="C17" s="11" t="s">
        <v>65</v>
      </c>
      <c r="D17" s="12">
        <v>7</v>
      </c>
      <c r="E17" s="13" t="s">
        <v>17</v>
      </c>
      <c r="F17" s="20">
        <v>3</v>
      </c>
      <c r="G17" s="14" t="s">
        <v>18</v>
      </c>
      <c r="H17" s="15">
        <v>2400</v>
      </c>
      <c r="I17" s="16">
        <f t="shared" ref="I17:I19" si="4">D17*F17*H17</f>
        <v>50400</v>
      </c>
      <c r="J17" s="17"/>
    </row>
    <row r="18" spans="1:23" s="6" customFormat="1" ht="17">
      <c r="A18" s="94"/>
      <c r="B18" s="103"/>
      <c r="C18" s="11" t="s">
        <v>66</v>
      </c>
      <c r="D18" s="12">
        <v>5</v>
      </c>
      <c r="E18" s="13" t="s">
        <v>17</v>
      </c>
      <c r="F18" s="14">
        <v>3</v>
      </c>
      <c r="G18" s="14" t="s">
        <v>18</v>
      </c>
      <c r="H18" s="15">
        <v>2400</v>
      </c>
      <c r="I18" s="16">
        <f t="shared" si="4"/>
        <v>36000</v>
      </c>
      <c r="J18" s="17"/>
    </row>
    <row r="19" spans="1:23" s="6" customFormat="1" ht="17">
      <c r="A19" s="94"/>
      <c r="B19" s="76" t="s">
        <v>120</v>
      </c>
      <c r="C19" s="11" t="s">
        <v>19</v>
      </c>
      <c r="D19" s="12">
        <v>12</v>
      </c>
      <c r="E19" s="13" t="s">
        <v>17</v>
      </c>
      <c r="F19" s="14">
        <v>2</v>
      </c>
      <c r="G19" s="14" t="s">
        <v>18</v>
      </c>
      <c r="H19" s="15">
        <v>1900</v>
      </c>
      <c r="I19" s="16">
        <f t="shared" si="4"/>
        <v>45600</v>
      </c>
      <c r="J19" s="17"/>
    </row>
    <row r="20" spans="1:23" s="7" customFormat="1" ht="15" customHeight="1">
      <c r="A20" s="95"/>
      <c r="B20" s="96" t="s">
        <v>20</v>
      </c>
      <c r="C20" s="96"/>
      <c r="D20" s="96"/>
      <c r="E20" s="96"/>
      <c r="F20" s="96"/>
      <c r="G20" s="96"/>
      <c r="H20" s="18"/>
      <c r="I20" s="18">
        <f>SUM(I17:I19)</f>
        <v>132000</v>
      </c>
      <c r="J20" s="19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6" customFormat="1" ht="15" customHeight="1">
      <c r="A21" s="93" t="s">
        <v>21</v>
      </c>
      <c r="B21" s="97" t="s">
        <v>138</v>
      </c>
      <c r="C21" s="21" t="s">
        <v>139</v>
      </c>
      <c r="D21" s="70">
        <v>7</v>
      </c>
      <c r="E21" s="67" t="s">
        <v>10</v>
      </c>
      <c r="F21" s="20">
        <v>1</v>
      </c>
      <c r="G21" s="20" t="s">
        <v>11</v>
      </c>
      <c r="H21" s="22">
        <v>600</v>
      </c>
      <c r="I21" s="22">
        <f t="shared" ref="I21:I27" si="5">D21*F21*H21</f>
        <v>4200</v>
      </c>
      <c r="J21" s="17"/>
    </row>
    <row r="22" spans="1:23" s="6" customFormat="1" ht="15" customHeight="1">
      <c r="A22" s="94"/>
      <c r="B22" s="98"/>
      <c r="C22" s="21" t="s">
        <v>99</v>
      </c>
      <c r="D22" s="70">
        <v>12</v>
      </c>
      <c r="E22" s="67" t="s">
        <v>10</v>
      </c>
      <c r="F22" s="20">
        <v>1</v>
      </c>
      <c r="G22" s="20" t="s">
        <v>11</v>
      </c>
      <c r="H22" s="22">
        <v>1750</v>
      </c>
      <c r="I22" s="22">
        <f t="shared" si="5"/>
        <v>21000</v>
      </c>
      <c r="J22" s="17"/>
    </row>
    <row r="23" spans="1:23" s="6" customFormat="1" ht="15" customHeight="1">
      <c r="A23" s="94"/>
      <c r="B23" s="97" t="s">
        <v>140</v>
      </c>
      <c r="C23" s="21" t="s">
        <v>150</v>
      </c>
      <c r="D23" s="70">
        <v>11</v>
      </c>
      <c r="E23" s="67" t="s">
        <v>10</v>
      </c>
      <c r="F23" s="20">
        <v>1</v>
      </c>
      <c r="G23" s="20" t="s">
        <v>11</v>
      </c>
      <c r="H23" s="22">
        <v>680</v>
      </c>
      <c r="I23" s="22">
        <f t="shared" si="5"/>
        <v>7480</v>
      </c>
      <c r="J23" s="17"/>
    </row>
    <row r="24" spans="1:23" s="6" customFormat="1" ht="15" customHeight="1">
      <c r="A24" s="94"/>
      <c r="B24" s="98"/>
      <c r="C24" s="21" t="s">
        <v>151</v>
      </c>
      <c r="D24" s="70">
        <v>1</v>
      </c>
      <c r="E24" s="67" t="s">
        <v>124</v>
      </c>
      <c r="F24" s="20">
        <v>1</v>
      </c>
      <c r="G24" s="20" t="s">
        <v>11</v>
      </c>
      <c r="H24" s="22">
        <f>936*5</f>
        <v>4680</v>
      </c>
      <c r="I24" s="22">
        <f t="shared" ref="I24" si="6">D24*F24*H24</f>
        <v>4680</v>
      </c>
      <c r="J24" s="17"/>
    </row>
    <row r="25" spans="1:23" s="6" customFormat="1" ht="15" customHeight="1">
      <c r="A25" s="94"/>
      <c r="B25" s="97" t="s">
        <v>141</v>
      </c>
      <c r="C25" s="21" t="s">
        <v>142</v>
      </c>
      <c r="D25" s="70">
        <v>11</v>
      </c>
      <c r="E25" s="67" t="s">
        <v>10</v>
      </c>
      <c r="F25" s="20">
        <v>1</v>
      </c>
      <c r="G25" s="20" t="s">
        <v>11</v>
      </c>
      <c r="H25" s="22">
        <v>825</v>
      </c>
      <c r="I25" s="22">
        <f t="shared" si="5"/>
        <v>9075</v>
      </c>
      <c r="J25" s="17"/>
    </row>
    <row r="26" spans="1:23" s="6" customFormat="1" ht="15" customHeight="1">
      <c r="A26" s="94"/>
      <c r="B26" s="98"/>
      <c r="C26" s="21" t="s">
        <v>143</v>
      </c>
      <c r="D26" s="70">
        <v>10</v>
      </c>
      <c r="E26" s="67" t="s">
        <v>10</v>
      </c>
      <c r="F26" s="20">
        <v>1</v>
      </c>
      <c r="G26" s="20" t="s">
        <v>11</v>
      </c>
      <c r="H26" s="22">
        <v>650</v>
      </c>
      <c r="I26" s="22">
        <f t="shared" si="5"/>
        <v>6500</v>
      </c>
      <c r="J26" s="17"/>
      <c r="K26" s="59"/>
    </row>
    <row r="27" spans="1:23" s="6" customFormat="1" ht="15" customHeight="1">
      <c r="A27" s="94"/>
      <c r="B27" s="97" t="s">
        <v>144</v>
      </c>
      <c r="C27" s="21" t="s">
        <v>145</v>
      </c>
      <c r="D27" s="70">
        <v>10</v>
      </c>
      <c r="E27" s="67" t="s">
        <v>10</v>
      </c>
      <c r="F27" s="20">
        <v>1</v>
      </c>
      <c r="G27" s="20" t="s">
        <v>11</v>
      </c>
      <c r="H27" s="22">
        <v>600</v>
      </c>
      <c r="I27" s="22">
        <f t="shared" si="5"/>
        <v>6000</v>
      </c>
      <c r="J27" s="17"/>
      <c r="K27" s="59"/>
    </row>
    <row r="28" spans="1:23" s="6" customFormat="1" ht="15" customHeight="1">
      <c r="A28" s="94"/>
      <c r="B28" s="98"/>
      <c r="C28" s="21" t="s">
        <v>146</v>
      </c>
      <c r="D28" s="70">
        <v>12</v>
      </c>
      <c r="E28" s="13" t="s">
        <v>10</v>
      </c>
      <c r="F28" s="20">
        <v>1</v>
      </c>
      <c r="G28" s="20" t="s">
        <v>11</v>
      </c>
      <c r="H28" s="22">
        <v>1100</v>
      </c>
      <c r="I28" s="22">
        <f t="shared" ref="I28:I31" si="7">D28*F28*H28</f>
        <v>13200</v>
      </c>
      <c r="J28" s="17"/>
    </row>
    <row r="29" spans="1:23" s="6" customFormat="1" ht="15" customHeight="1">
      <c r="A29" s="94"/>
      <c r="B29" s="97" t="s">
        <v>147</v>
      </c>
      <c r="C29" s="21" t="s">
        <v>148</v>
      </c>
      <c r="D29" s="70">
        <v>10</v>
      </c>
      <c r="E29" s="65" t="s">
        <v>10</v>
      </c>
      <c r="F29" s="20">
        <v>1</v>
      </c>
      <c r="G29" s="20" t="s">
        <v>11</v>
      </c>
      <c r="H29" s="22">
        <v>500</v>
      </c>
      <c r="I29" s="22">
        <f t="shared" si="7"/>
        <v>5000</v>
      </c>
      <c r="J29" s="17"/>
    </row>
    <row r="30" spans="1:23" s="6" customFormat="1" ht="15" customHeight="1">
      <c r="A30" s="94"/>
      <c r="B30" s="98"/>
      <c r="C30" s="21" t="s">
        <v>149</v>
      </c>
      <c r="D30" s="70">
        <v>10</v>
      </c>
      <c r="E30" s="13" t="s">
        <v>10</v>
      </c>
      <c r="F30" s="20">
        <v>1</v>
      </c>
      <c r="G30" s="20" t="s">
        <v>11</v>
      </c>
      <c r="H30" s="22">
        <v>650</v>
      </c>
      <c r="I30" s="22">
        <f t="shared" si="7"/>
        <v>6500</v>
      </c>
      <c r="J30" s="17"/>
    </row>
    <row r="31" spans="1:23" s="6" customFormat="1" ht="15" customHeight="1">
      <c r="A31" s="94"/>
      <c r="B31" s="23" t="s">
        <v>152</v>
      </c>
      <c r="C31" s="21" t="s">
        <v>153</v>
      </c>
      <c r="D31" s="70">
        <v>10</v>
      </c>
      <c r="E31" s="13" t="s">
        <v>10</v>
      </c>
      <c r="F31" s="20">
        <v>1</v>
      </c>
      <c r="G31" s="20" t="s">
        <v>11</v>
      </c>
      <c r="H31" s="22">
        <v>350</v>
      </c>
      <c r="I31" s="22">
        <f t="shared" si="7"/>
        <v>3500</v>
      </c>
      <c r="J31" s="17"/>
    </row>
    <row r="32" spans="1:23" s="7" customFormat="1" ht="15" customHeight="1">
      <c r="A32" s="95"/>
      <c r="B32" s="96" t="s">
        <v>24</v>
      </c>
      <c r="C32" s="96"/>
      <c r="D32" s="96"/>
      <c r="E32" s="96"/>
      <c r="F32" s="96"/>
      <c r="G32" s="96"/>
      <c r="H32" s="18"/>
      <c r="I32" s="18">
        <f>SUM(I21:I31)</f>
        <v>87135</v>
      </c>
      <c r="J32" s="19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10" s="6" customFormat="1" ht="15" customHeight="1">
      <c r="A33" s="93" t="s">
        <v>25</v>
      </c>
      <c r="B33" s="97" t="s">
        <v>67</v>
      </c>
      <c r="C33" s="24" t="s">
        <v>122</v>
      </c>
      <c r="D33" s="12">
        <v>1</v>
      </c>
      <c r="E33" s="13" t="s">
        <v>36</v>
      </c>
      <c r="F33" s="14">
        <v>6</v>
      </c>
      <c r="G33" s="14" t="s">
        <v>31</v>
      </c>
      <c r="H33" s="16">
        <v>600</v>
      </c>
      <c r="I33" s="16">
        <f>D33*F33*H33</f>
        <v>3600</v>
      </c>
      <c r="J33" s="11"/>
    </row>
    <row r="34" spans="1:10" s="6" customFormat="1" ht="15" customHeight="1">
      <c r="A34" s="94"/>
      <c r="B34" s="99"/>
      <c r="C34" s="24" t="s">
        <v>90</v>
      </c>
      <c r="D34" s="12">
        <v>1</v>
      </c>
      <c r="E34" s="13" t="s">
        <v>36</v>
      </c>
      <c r="F34" s="14">
        <v>1</v>
      </c>
      <c r="G34" s="14" t="s">
        <v>39</v>
      </c>
      <c r="H34" s="16">
        <v>8000</v>
      </c>
      <c r="I34" s="16">
        <f t="shared" ref="I34:I41" si="8">D34*F34*H34</f>
        <v>8000</v>
      </c>
      <c r="J34" s="11"/>
    </row>
    <row r="35" spans="1:10" s="6" customFormat="1" ht="15" customHeight="1">
      <c r="A35" s="94"/>
      <c r="B35" s="97" t="s">
        <v>102</v>
      </c>
      <c r="C35" s="71" t="s">
        <v>103</v>
      </c>
      <c r="D35" s="12">
        <v>1</v>
      </c>
      <c r="E35" s="67" t="s">
        <v>36</v>
      </c>
      <c r="F35" s="14">
        <v>4</v>
      </c>
      <c r="G35" s="14" t="s">
        <v>31</v>
      </c>
      <c r="H35" s="16">
        <v>600</v>
      </c>
      <c r="I35" s="16">
        <f>D35*F35*H35</f>
        <v>2400</v>
      </c>
      <c r="J35" s="11"/>
    </row>
    <row r="36" spans="1:10" s="6" customFormat="1" ht="15" customHeight="1">
      <c r="A36" s="94"/>
      <c r="B36" s="99"/>
      <c r="C36" s="71" t="s">
        <v>104</v>
      </c>
      <c r="D36" s="12">
        <v>1</v>
      </c>
      <c r="E36" s="67" t="s">
        <v>36</v>
      </c>
      <c r="F36" s="14">
        <v>4</v>
      </c>
      <c r="G36" s="14" t="s">
        <v>31</v>
      </c>
      <c r="H36" s="16">
        <v>1250</v>
      </c>
      <c r="I36" s="16">
        <f t="shared" ref="I36" si="9">D36*F36*H36</f>
        <v>5000</v>
      </c>
      <c r="J36" s="11"/>
    </row>
    <row r="37" spans="1:10" s="6" customFormat="1" ht="15" customHeight="1">
      <c r="A37" s="94"/>
      <c r="B37" s="99"/>
      <c r="C37" s="24" t="s">
        <v>68</v>
      </c>
      <c r="D37" s="12">
        <v>2</v>
      </c>
      <c r="E37" s="13" t="s">
        <v>36</v>
      </c>
      <c r="F37" s="14">
        <v>1</v>
      </c>
      <c r="G37" s="14" t="s">
        <v>39</v>
      </c>
      <c r="H37" s="16">
        <v>2550</v>
      </c>
      <c r="I37" s="16">
        <f t="shared" si="8"/>
        <v>5100</v>
      </c>
      <c r="J37" s="11"/>
    </row>
    <row r="38" spans="1:10" s="6" customFormat="1" ht="15" customHeight="1">
      <c r="A38" s="94"/>
      <c r="B38" s="99"/>
      <c r="C38" s="24" t="s">
        <v>69</v>
      </c>
      <c r="D38" s="12">
        <v>1</v>
      </c>
      <c r="E38" s="13" t="s">
        <v>46</v>
      </c>
      <c r="F38" s="14">
        <v>1</v>
      </c>
      <c r="G38" s="14" t="s">
        <v>34</v>
      </c>
      <c r="H38" s="16">
        <v>2200</v>
      </c>
      <c r="I38" s="16">
        <f t="shared" si="8"/>
        <v>2200</v>
      </c>
      <c r="J38" s="11" t="s">
        <v>70</v>
      </c>
    </row>
    <row r="39" spans="1:10" s="6" customFormat="1" ht="15" customHeight="1">
      <c r="A39" s="94"/>
      <c r="B39" s="99"/>
      <c r="C39" s="24" t="s">
        <v>71</v>
      </c>
      <c r="D39" s="12">
        <v>3</v>
      </c>
      <c r="E39" s="13" t="s">
        <v>36</v>
      </c>
      <c r="F39" s="50">
        <v>2</v>
      </c>
      <c r="G39" s="50" t="s">
        <v>39</v>
      </c>
      <c r="H39" s="16">
        <v>8000</v>
      </c>
      <c r="I39" s="16">
        <f t="shared" si="8"/>
        <v>48000</v>
      </c>
      <c r="J39" s="11" t="s">
        <v>125</v>
      </c>
    </row>
    <row r="40" spans="1:10" s="6" customFormat="1" ht="15" customHeight="1">
      <c r="A40" s="94"/>
      <c r="B40" s="99"/>
      <c r="C40" s="24" t="s">
        <v>72</v>
      </c>
      <c r="D40" s="12">
        <v>1</v>
      </c>
      <c r="E40" s="13" t="s">
        <v>73</v>
      </c>
      <c r="F40" s="14">
        <v>1</v>
      </c>
      <c r="G40" s="14" t="s">
        <v>11</v>
      </c>
      <c r="H40" s="16">
        <v>0</v>
      </c>
      <c r="I40" s="16">
        <f t="shared" si="8"/>
        <v>0</v>
      </c>
      <c r="J40" s="11"/>
    </row>
    <row r="41" spans="1:10" s="6" customFormat="1" ht="15" customHeight="1">
      <c r="A41" s="94"/>
      <c r="B41" s="99"/>
      <c r="C41" s="24" t="s">
        <v>74</v>
      </c>
      <c r="D41" s="12">
        <v>1</v>
      </c>
      <c r="E41" s="13" t="s">
        <v>26</v>
      </c>
      <c r="F41" s="14">
        <v>2</v>
      </c>
      <c r="G41" s="14" t="s">
        <v>154</v>
      </c>
      <c r="H41" s="16">
        <v>2100</v>
      </c>
      <c r="I41" s="16">
        <f t="shared" si="8"/>
        <v>4200</v>
      </c>
      <c r="J41" s="11"/>
    </row>
    <row r="42" spans="1:10" s="6" customFormat="1" ht="15" customHeight="1">
      <c r="A42" s="94"/>
      <c r="B42" s="98"/>
      <c r="C42" s="71" t="s">
        <v>155</v>
      </c>
      <c r="D42" s="12">
        <v>2</v>
      </c>
      <c r="E42" s="67" t="s">
        <v>30</v>
      </c>
      <c r="F42" s="14">
        <v>3</v>
      </c>
      <c r="G42" s="14" t="s">
        <v>39</v>
      </c>
      <c r="H42" s="16">
        <v>300</v>
      </c>
      <c r="I42" s="16">
        <f t="shared" ref="I42" si="10">D42*F42*H42</f>
        <v>1800</v>
      </c>
      <c r="J42" s="11"/>
    </row>
    <row r="43" spans="1:10" s="6" customFormat="1" ht="15" customHeight="1">
      <c r="A43" s="94"/>
      <c r="B43" s="97" t="s">
        <v>75</v>
      </c>
      <c r="C43" s="24" t="s">
        <v>76</v>
      </c>
      <c r="D43" s="12">
        <v>4</v>
      </c>
      <c r="E43" s="13" t="s">
        <v>36</v>
      </c>
      <c r="F43" s="14">
        <v>1</v>
      </c>
      <c r="G43" s="14" t="s">
        <v>34</v>
      </c>
      <c r="H43" s="16">
        <v>2550</v>
      </c>
      <c r="I43" s="16">
        <f t="shared" ref="I43:I48" si="11">H43*D43*F43</f>
        <v>10200</v>
      </c>
      <c r="J43" s="11"/>
    </row>
    <row r="44" spans="1:10" s="6" customFormat="1" ht="15" customHeight="1">
      <c r="A44" s="94"/>
      <c r="B44" s="99"/>
      <c r="C44" s="24" t="s">
        <v>69</v>
      </c>
      <c r="D44" s="12">
        <v>1</v>
      </c>
      <c r="E44" s="13" t="s">
        <v>46</v>
      </c>
      <c r="F44" s="14">
        <v>1</v>
      </c>
      <c r="G44" s="14" t="s">
        <v>34</v>
      </c>
      <c r="H44" s="16">
        <v>2200</v>
      </c>
      <c r="I44" s="16">
        <f t="shared" si="11"/>
        <v>2200</v>
      </c>
      <c r="J44" s="11" t="s">
        <v>70</v>
      </c>
    </row>
    <row r="45" spans="1:10" s="6" customFormat="1" ht="15" customHeight="1">
      <c r="A45" s="94"/>
      <c r="B45" s="99"/>
      <c r="C45" s="24" t="s">
        <v>71</v>
      </c>
      <c r="D45" s="12">
        <v>3</v>
      </c>
      <c r="E45" s="13" t="s">
        <v>36</v>
      </c>
      <c r="F45" s="14">
        <v>2</v>
      </c>
      <c r="G45" s="14" t="s">
        <v>39</v>
      </c>
      <c r="H45" s="16">
        <v>8000</v>
      </c>
      <c r="I45" s="16">
        <f t="shared" si="11"/>
        <v>48000</v>
      </c>
      <c r="J45" s="11" t="s">
        <v>125</v>
      </c>
    </row>
    <row r="46" spans="1:10" s="6" customFormat="1" ht="15" customHeight="1">
      <c r="A46" s="94"/>
      <c r="B46" s="99"/>
      <c r="C46" s="24" t="s">
        <v>72</v>
      </c>
      <c r="D46" s="12">
        <v>1</v>
      </c>
      <c r="E46" s="13" t="s">
        <v>73</v>
      </c>
      <c r="F46" s="14">
        <v>2</v>
      </c>
      <c r="G46" s="14" t="s">
        <v>34</v>
      </c>
      <c r="H46" s="16">
        <v>0</v>
      </c>
      <c r="I46" s="16">
        <f t="shared" si="11"/>
        <v>0</v>
      </c>
      <c r="J46" s="11"/>
    </row>
    <row r="47" spans="1:10" s="6" customFormat="1" ht="15" customHeight="1">
      <c r="A47" s="94"/>
      <c r="B47" s="99"/>
      <c r="C47" s="24" t="s">
        <v>77</v>
      </c>
      <c r="D47" s="12">
        <v>4</v>
      </c>
      <c r="E47" s="13" t="s">
        <v>30</v>
      </c>
      <c r="F47" s="14">
        <v>2</v>
      </c>
      <c r="G47" s="14" t="s">
        <v>34</v>
      </c>
      <c r="H47" s="16">
        <v>2300</v>
      </c>
      <c r="I47" s="16">
        <f t="shared" si="11"/>
        <v>18400</v>
      </c>
      <c r="J47" s="11"/>
    </row>
    <row r="48" spans="1:10" s="6" customFormat="1" ht="15" customHeight="1">
      <c r="A48" s="94"/>
      <c r="B48" s="99"/>
      <c r="C48" s="24" t="s">
        <v>78</v>
      </c>
      <c r="D48" s="72">
        <v>14</v>
      </c>
      <c r="E48" s="13" t="s">
        <v>36</v>
      </c>
      <c r="F48" s="20">
        <v>1</v>
      </c>
      <c r="G48" s="20" t="s">
        <v>27</v>
      </c>
      <c r="H48" s="22">
        <v>200</v>
      </c>
      <c r="I48" s="16">
        <f t="shared" si="11"/>
        <v>2800</v>
      </c>
      <c r="J48" s="11"/>
    </row>
    <row r="49" spans="1:10" s="6" customFormat="1" ht="15" customHeight="1">
      <c r="A49" s="94"/>
      <c r="B49" s="99"/>
      <c r="C49" s="71" t="s">
        <v>155</v>
      </c>
      <c r="D49" s="12">
        <v>4</v>
      </c>
      <c r="E49" s="67" t="s">
        <v>30</v>
      </c>
      <c r="F49" s="14">
        <v>4</v>
      </c>
      <c r="G49" s="14" t="s">
        <v>39</v>
      </c>
      <c r="H49" s="16">
        <v>300</v>
      </c>
      <c r="I49" s="16">
        <f t="shared" ref="I49" si="12">D49*F49*H49</f>
        <v>4800</v>
      </c>
      <c r="J49" s="11"/>
    </row>
    <row r="50" spans="1:10" s="6" customFormat="1" ht="15" customHeight="1">
      <c r="A50" s="94"/>
      <c r="B50" s="98"/>
      <c r="C50" s="71" t="s">
        <v>123</v>
      </c>
      <c r="D50" s="12">
        <v>1</v>
      </c>
      <c r="E50" s="67" t="s">
        <v>26</v>
      </c>
      <c r="F50" s="14">
        <v>1</v>
      </c>
      <c r="G50" s="14" t="s">
        <v>11</v>
      </c>
      <c r="H50" s="16">
        <f>1350*5</f>
        <v>6750</v>
      </c>
      <c r="I50" s="16">
        <f t="shared" ref="I50" si="13">H50*D50*F50</f>
        <v>6750</v>
      </c>
      <c r="J50" s="11" t="s">
        <v>156</v>
      </c>
    </row>
    <row r="51" spans="1:10" s="6" customFormat="1" ht="17">
      <c r="A51" s="94"/>
      <c r="B51" s="114" t="s">
        <v>29</v>
      </c>
      <c r="C51" s="11" t="s">
        <v>79</v>
      </c>
      <c r="D51" s="25">
        <v>1</v>
      </c>
      <c r="E51" s="26" t="s">
        <v>30</v>
      </c>
      <c r="F51" s="25">
        <v>4</v>
      </c>
      <c r="G51" s="25" t="s">
        <v>80</v>
      </c>
      <c r="H51" s="27">
        <v>5600</v>
      </c>
      <c r="I51" s="27">
        <f>D51*F51*H51</f>
        <v>22400</v>
      </c>
      <c r="J51" s="11"/>
    </row>
    <row r="52" spans="1:10" s="6" customFormat="1" ht="17">
      <c r="A52" s="94"/>
      <c r="B52" s="115"/>
      <c r="C52" s="73" t="s">
        <v>136</v>
      </c>
      <c r="D52" s="80">
        <v>1</v>
      </c>
      <c r="E52" s="81" t="s">
        <v>30</v>
      </c>
      <c r="F52" s="80">
        <v>1</v>
      </c>
      <c r="G52" s="80" t="s">
        <v>126</v>
      </c>
      <c r="H52" s="82">
        <v>1000</v>
      </c>
      <c r="I52" s="82">
        <f>D52*F52*H52</f>
        <v>1000</v>
      </c>
      <c r="J52" s="11"/>
    </row>
    <row r="53" spans="1:10" s="6" customFormat="1" ht="17">
      <c r="A53" s="94"/>
      <c r="B53" s="115"/>
      <c r="C53" s="73" t="s">
        <v>127</v>
      </c>
      <c r="D53" s="80">
        <v>1</v>
      </c>
      <c r="E53" s="81" t="s">
        <v>30</v>
      </c>
      <c r="F53" s="80">
        <v>4</v>
      </c>
      <c r="G53" s="80" t="s">
        <v>128</v>
      </c>
      <c r="H53" s="82">
        <v>0</v>
      </c>
      <c r="I53" s="82">
        <f t="shared" ref="I53:I56" si="14">D53*F53*H53</f>
        <v>0</v>
      </c>
      <c r="J53" s="83" t="s">
        <v>129</v>
      </c>
    </row>
    <row r="54" spans="1:10" s="6" customFormat="1" ht="17">
      <c r="A54" s="94"/>
      <c r="B54" s="115"/>
      <c r="C54" s="73" t="s">
        <v>130</v>
      </c>
      <c r="D54" s="80">
        <v>1</v>
      </c>
      <c r="E54" s="81" t="s">
        <v>30</v>
      </c>
      <c r="F54" s="80">
        <v>4</v>
      </c>
      <c r="G54" s="80" t="s">
        <v>128</v>
      </c>
      <c r="H54" s="82">
        <v>1000</v>
      </c>
      <c r="I54" s="82">
        <f t="shared" si="14"/>
        <v>4000</v>
      </c>
      <c r="J54" s="29"/>
    </row>
    <row r="55" spans="1:10" s="6" customFormat="1" ht="17">
      <c r="A55" s="94"/>
      <c r="B55" s="115"/>
      <c r="C55" s="73" t="s">
        <v>131</v>
      </c>
      <c r="D55" s="80">
        <v>1</v>
      </c>
      <c r="E55" s="81" t="s">
        <v>30</v>
      </c>
      <c r="F55" s="80">
        <v>1</v>
      </c>
      <c r="G55" s="80" t="s">
        <v>128</v>
      </c>
      <c r="H55" s="82">
        <v>1000</v>
      </c>
      <c r="I55" s="82">
        <f t="shared" si="14"/>
        <v>1000</v>
      </c>
      <c r="J55" s="29"/>
    </row>
    <row r="56" spans="1:10" s="6" customFormat="1" ht="17">
      <c r="A56" s="94"/>
      <c r="B56" s="115"/>
      <c r="C56" s="73" t="s">
        <v>132</v>
      </c>
      <c r="D56" s="70">
        <v>1</v>
      </c>
      <c r="E56" s="84" t="s">
        <v>133</v>
      </c>
      <c r="F56" s="85">
        <v>1</v>
      </c>
      <c r="G56" s="85" t="s">
        <v>134</v>
      </c>
      <c r="H56" s="82">
        <v>1000</v>
      </c>
      <c r="I56" s="82">
        <f t="shared" si="14"/>
        <v>1000</v>
      </c>
      <c r="J56" s="29"/>
    </row>
    <row r="57" spans="1:10" s="6" customFormat="1" ht="16">
      <c r="A57" s="94"/>
      <c r="B57" s="115"/>
      <c r="C57" s="71" t="s">
        <v>135</v>
      </c>
      <c r="D57" s="70">
        <v>1</v>
      </c>
      <c r="E57" s="84" t="s">
        <v>133</v>
      </c>
      <c r="F57" s="85">
        <v>1</v>
      </c>
      <c r="G57" s="85" t="s">
        <v>134</v>
      </c>
      <c r="H57" s="82">
        <v>1250</v>
      </c>
      <c r="I57" s="82">
        <f t="shared" ref="I57" si="15">H57*D57*F57</f>
        <v>1250</v>
      </c>
      <c r="J57" s="29"/>
    </row>
    <row r="58" spans="1:10" s="6" customFormat="1" ht="17">
      <c r="A58" s="94"/>
      <c r="B58" s="115"/>
      <c r="C58" s="11" t="s">
        <v>81</v>
      </c>
      <c r="D58" s="25">
        <v>1</v>
      </c>
      <c r="E58" s="26" t="s">
        <v>30</v>
      </c>
      <c r="F58" s="25">
        <v>2</v>
      </c>
      <c r="G58" s="25" t="s">
        <v>80</v>
      </c>
      <c r="H58" s="27">
        <v>5600</v>
      </c>
      <c r="I58" s="27">
        <f t="shared" ref="I58:I87" si="16">D58*F58*H58</f>
        <v>11200</v>
      </c>
      <c r="J58" s="11"/>
    </row>
    <row r="59" spans="1:10" s="6" customFormat="1" ht="17">
      <c r="A59" s="94"/>
      <c r="B59" s="115"/>
      <c r="C59" s="11" t="s">
        <v>92</v>
      </c>
      <c r="D59" s="25">
        <v>1</v>
      </c>
      <c r="E59" s="26" t="s">
        <v>30</v>
      </c>
      <c r="F59" s="25">
        <v>1</v>
      </c>
      <c r="G59" s="25" t="s">
        <v>80</v>
      </c>
      <c r="H59" s="27">
        <v>5600</v>
      </c>
      <c r="I59" s="27">
        <f t="shared" ref="I59" si="17">D59*F59*H59</f>
        <v>5600</v>
      </c>
      <c r="J59" s="11"/>
    </row>
    <row r="60" spans="1:10" s="6" customFormat="1" ht="17">
      <c r="A60" s="94"/>
      <c r="B60" s="115"/>
      <c r="C60" s="11" t="s">
        <v>82</v>
      </c>
      <c r="D60" s="25">
        <v>1</v>
      </c>
      <c r="E60" s="26" t="s">
        <v>33</v>
      </c>
      <c r="F60" s="25">
        <v>0</v>
      </c>
      <c r="G60" s="25" t="s">
        <v>27</v>
      </c>
      <c r="H60" s="51">
        <v>4800</v>
      </c>
      <c r="I60" s="27">
        <f t="shared" si="16"/>
        <v>0</v>
      </c>
      <c r="J60" s="38"/>
    </row>
    <row r="61" spans="1:10" s="6" customFormat="1" ht="15" customHeight="1">
      <c r="A61" s="94"/>
      <c r="B61" s="115"/>
      <c r="C61" s="11" t="s">
        <v>32</v>
      </c>
      <c r="D61" s="25">
        <v>1</v>
      </c>
      <c r="E61" s="26" t="s">
        <v>33</v>
      </c>
      <c r="F61" s="25">
        <v>6</v>
      </c>
      <c r="G61" s="25" t="s">
        <v>34</v>
      </c>
      <c r="H61" s="27">
        <v>3350</v>
      </c>
      <c r="I61" s="27">
        <f>D61*F61*H61</f>
        <v>20100</v>
      </c>
      <c r="J61" s="28"/>
    </row>
    <row r="62" spans="1:10" s="6" customFormat="1" ht="15" customHeight="1">
      <c r="A62" s="94"/>
      <c r="B62" s="115"/>
      <c r="C62" s="11" t="s">
        <v>94</v>
      </c>
      <c r="D62" s="25">
        <v>1</v>
      </c>
      <c r="E62" s="26" t="s">
        <v>36</v>
      </c>
      <c r="F62" s="25">
        <v>1</v>
      </c>
      <c r="G62" s="25" t="s">
        <v>34</v>
      </c>
      <c r="H62" s="27">
        <v>5600</v>
      </c>
      <c r="I62" s="27">
        <f t="shared" ref="I62" si="18">D62*F62*H62</f>
        <v>5600</v>
      </c>
      <c r="J62" s="29"/>
    </row>
    <row r="63" spans="1:10" s="6" customFormat="1" ht="15" customHeight="1">
      <c r="A63" s="94"/>
      <c r="B63" s="115"/>
      <c r="C63" s="11" t="s">
        <v>107</v>
      </c>
      <c r="D63" s="25">
        <v>4</v>
      </c>
      <c r="E63" s="26" t="s">
        <v>36</v>
      </c>
      <c r="F63" s="25">
        <v>1</v>
      </c>
      <c r="G63" s="25" t="s">
        <v>34</v>
      </c>
      <c r="H63" s="27">
        <v>2550</v>
      </c>
      <c r="I63" s="27">
        <f t="shared" ref="I63:I64" si="19">D63*F63*H63</f>
        <v>10200</v>
      </c>
      <c r="J63" s="29"/>
    </row>
    <row r="64" spans="1:10" s="6" customFormat="1" ht="15" customHeight="1">
      <c r="A64" s="94"/>
      <c r="B64" s="115"/>
      <c r="C64" s="11" t="s">
        <v>93</v>
      </c>
      <c r="D64" s="25">
        <v>9</v>
      </c>
      <c r="E64" s="26" t="s">
        <v>36</v>
      </c>
      <c r="F64" s="25">
        <v>1</v>
      </c>
      <c r="G64" s="25" t="s">
        <v>34</v>
      </c>
      <c r="H64" s="27">
        <v>300</v>
      </c>
      <c r="I64" s="27">
        <f t="shared" si="19"/>
        <v>2700</v>
      </c>
      <c r="J64" s="29"/>
    </row>
    <row r="65" spans="1:10" s="6" customFormat="1" ht="15" customHeight="1">
      <c r="A65" s="94"/>
      <c r="B65" s="115"/>
      <c r="C65" s="11" t="s">
        <v>157</v>
      </c>
      <c r="D65" s="25">
        <v>2</v>
      </c>
      <c r="E65" s="26" t="s">
        <v>36</v>
      </c>
      <c r="F65" s="25">
        <v>2</v>
      </c>
      <c r="G65" s="25" t="s">
        <v>27</v>
      </c>
      <c r="H65" s="27">
        <v>1200</v>
      </c>
      <c r="I65" s="27">
        <f t="shared" ref="I65" si="20">D65*F65*H65</f>
        <v>4800</v>
      </c>
      <c r="J65" s="29"/>
    </row>
    <row r="66" spans="1:10" s="6" customFormat="1" ht="15" customHeight="1">
      <c r="A66" s="94"/>
      <c r="B66" s="115"/>
      <c r="C66" s="11" t="s">
        <v>137</v>
      </c>
      <c r="D66" s="25">
        <v>4</v>
      </c>
      <c r="E66" s="26" t="s">
        <v>36</v>
      </c>
      <c r="F66" s="25">
        <v>2</v>
      </c>
      <c r="G66" s="25" t="s">
        <v>27</v>
      </c>
      <c r="H66" s="27">
        <v>1200</v>
      </c>
      <c r="I66" s="27">
        <f t="shared" ref="I66" si="21">D66*F66*H66</f>
        <v>9600</v>
      </c>
      <c r="J66" s="29"/>
    </row>
    <row r="67" spans="1:10" s="6" customFormat="1" ht="15" customHeight="1">
      <c r="A67" s="94"/>
      <c r="B67" s="116"/>
      <c r="C67" s="11" t="s">
        <v>35</v>
      </c>
      <c r="D67" s="25">
        <v>1</v>
      </c>
      <c r="E67" s="26" t="s">
        <v>36</v>
      </c>
      <c r="F67" s="25">
        <v>6</v>
      </c>
      <c r="G67" s="25" t="s">
        <v>34</v>
      </c>
      <c r="H67" s="27">
        <v>300</v>
      </c>
      <c r="I67" s="27">
        <f t="shared" si="16"/>
        <v>1800</v>
      </c>
      <c r="J67" s="29"/>
    </row>
    <row r="68" spans="1:10" s="6" customFormat="1" ht="15" customHeight="1">
      <c r="A68" s="94"/>
      <c r="B68" s="117" t="s">
        <v>37</v>
      </c>
      <c r="C68" s="11" t="s">
        <v>38</v>
      </c>
      <c r="D68" s="25">
        <v>1</v>
      </c>
      <c r="E68" s="26" t="s">
        <v>10</v>
      </c>
      <c r="F68" s="25">
        <v>2</v>
      </c>
      <c r="G68" s="25" t="s">
        <v>39</v>
      </c>
      <c r="H68" s="30">
        <v>2000</v>
      </c>
      <c r="I68" s="27">
        <f t="shared" si="16"/>
        <v>4000</v>
      </c>
      <c r="J68" s="31"/>
    </row>
    <row r="69" spans="1:10" s="6" customFormat="1" ht="15" customHeight="1">
      <c r="A69" s="94"/>
      <c r="B69" s="117"/>
      <c r="C69" s="11" t="s">
        <v>40</v>
      </c>
      <c r="D69" s="25">
        <v>1</v>
      </c>
      <c r="E69" s="26" t="s">
        <v>10</v>
      </c>
      <c r="F69" s="25">
        <v>2</v>
      </c>
      <c r="G69" s="25" t="s">
        <v>39</v>
      </c>
      <c r="H69" s="30">
        <v>2000</v>
      </c>
      <c r="I69" s="27">
        <f t="shared" si="16"/>
        <v>4000</v>
      </c>
      <c r="J69" s="31"/>
    </row>
    <row r="70" spans="1:10" s="6" customFormat="1" ht="15" customHeight="1">
      <c r="A70" s="94"/>
      <c r="B70" s="117"/>
      <c r="C70" s="11" t="s">
        <v>121</v>
      </c>
      <c r="D70" s="25">
        <v>1</v>
      </c>
      <c r="E70" s="26" t="s">
        <v>10</v>
      </c>
      <c r="F70" s="25">
        <v>1</v>
      </c>
      <c r="G70" s="25" t="s">
        <v>39</v>
      </c>
      <c r="H70" s="30">
        <v>2000</v>
      </c>
      <c r="I70" s="27">
        <f t="shared" ref="I70" si="22">D70*F70*H70</f>
        <v>2000</v>
      </c>
      <c r="J70" s="75"/>
    </row>
    <row r="71" spans="1:10" s="6" customFormat="1" ht="15" customHeight="1">
      <c r="A71" s="94"/>
      <c r="B71" s="117"/>
      <c r="C71" s="77" t="s">
        <v>41</v>
      </c>
      <c r="D71" s="25">
        <v>2</v>
      </c>
      <c r="E71" s="26" t="s">
        <v>36</v>
      </c>
      <c r="F71" s="25">
        <v>8</v>
      </c>
      <c r="G71" s="25" t="s">
        <v>27</v>
      </c>
      <c r="H71" s="30">
        <v>150</v>
      </c>
      <c r="I71" s="27">
        <f t="shared" si="16"/>
        <v>2400</v>
      </c>
      <c r="J71" s="31"/>
    </row>
    <row r="72" spans="1:10" s="6" customFormat="1" ht="15" customHeight="1">
      <c r="A72" s="94"/>
      <c r="B72" s="117"/>
      <c r="C72" s="78" t="s">
        <v>42</v>
      </c>
      <c r="D72" s="12">
        <v>11</v>
      </c>
      <c r="E72" s="13" t="s">
        <v>10</v>
      </c>
      <c r="F72" s="20">
        <v>6</v>
      </c>
      <c r="G72" s="20" t="s">
        <v>39</v>
      </c>
      <c r="H72" s="22">
        <v>60</v>
      </c>
      <c r="I72" s="27">
        <f t="shared" si="16"/>
        <v>3960</v>
      </c>
      <c r="J72" s="17"/>
    </row>
    <row r="73" spans="1:10" s="6" customFormat="1" ht="15" customHeight="1">
      <c r="A73" s="94"/>
      <c r="B73" s="99" t="s">
        <v>83</v>
      </c>
      <c r="C73" s="79" t="s">
        <v>119</v>
      </c>
      <c r="D73" s="72">
        <v>12</v>
      </c>
      <c r="E73" s="13" t="s">
        <v>10</v>
      </c>
      <c r="F73" s="14">
        <v>1</v>
      </c>
      <c r="G73" s="14" t="s">
        <v>27</v>
      </c>
      <c r="H73" s="16">
        <v>250</v>
      </c>
      <c r="I73" s="16">
        <f t="shared" si="16"/>
        <v>3000</v>
      </c>
      <c r="J73" s="17"/>
    </row>
    <row r="74" spans="1:10" s="6" customFormat="1" ht="15" customHeight="1">
      <c r="A74" s="94"/>
      <c r="B74" s="99"/>
      <c r="C74" s="79" t="s">
        <v>112</v>
      </c>
      <c r="D74" s="72">
        <v>11</v>
      </c>
      <c r="E74" s="13" t="s">
        <v>10</v>
      </c>
      <c r="F74" s="14">
        <v>1</v>
      </c>
      <c r="G74" s="14" t="s">
        <v>27</v>
      </c>
      <c r="H74" s="16">
        <f>72*5</f>
        <v>360</v>
      </c>
      <c r="I74" s="16">
        <f t="shared" si="16"/>
        <v>3960</v>
      </c>
      <c r="J74" s="17"/>
    </row>
    <row r="75" spans="1:10" s="6" customFormat="1" ht="15" customHeight="1">
      <c r="A75" s="94"/>
      <c r="B75" s="99"/>
      <c r="C75" s="79" t="s">
        <v>28</v>
      </c>
      <c r="D75" s="72">
        <v>12</v>
      </c>
      <c r="E75" s="13" t="s">
        <v>10</v>
      </c>
      <c r="F75" s="14">
        <v>1</v>
      </c>
      <c r="G75" s="14" t="s">
        <v>27</v>
      </c>
      <c r="H75" s="16">
        <v>1100</v>
      </c>
      <c r="I75" s="16">
        <f t="shared" si="16"/>
        <v>13200</v>
      </c>
      <c r="J75" s="77" t="s">
        <v>158</v>
      </c>
    </row>
    <row r="76" spans="1:10" s="6" customFormat="1" ht="15" customHeight="1">
      <c r="A76" s="94"/>
      <c r="B76" s="10" t="s">
        <v>95</v>
      </c>
      <c r="C76" s="77" t="s">
        <v>96</v>
      </c>
      <c r="D76" s="72">
        <v>25</v>
      </c>
      <c r="E76" s="13" t="s">
        <v>10</v>
      </c>
      <c r="F76" s="20">
        <v>1</v>
      </c>
      <c r="G76" s="20" t="s">
        <v>26</v>
      </c>
      <c r="H76" s="22">
        <v>1000</v>
      </c>
      <c r="I76" s="27">
        <f t="shared" si="16"/>
        <v>25000</v>
      </c>
      <c r="J76" s="52"/>
    </row>
    <row r="77" spans="1:10" s="6" customFormat="1" ht="15" customHeight="1">
      <c r="A77" s="94"/>
      <c r="B77" s="10" t="s">
        <v>43</v>
      </c>
      <c r="C77" s="78" t="s">
        <v>106</v>
      </c>
      <c r="D77" s="12">
        <v>11</v>
      </c>
      <c r="E77" s="13" t="s">
        <v>10</v>
      </c>
      <c r="F77" s="14">
        <v>1</v>
      </c>
      <c r="G77" s="14" t="s">
        <v>11</v>
      </c>
      <c r="H77" s="16">
        <v>1500</v>
      </c>
      <c r="I77" s="27">
        <f t="shared" si="16"/>
        <v>16500</v>
      </c>
      <c r="J77" s="73"/>
    </row>
    <row r="78" spans="1:10" s="6" customFormat="1" ht="15" customHeight="1">
      <c r="A78" s="94"/>
      <c r="B78" s="68" t="s">
        <v>113</v>
      </c>
      <c r="C78" s="78" t="s">
        <v>109</v>
      </c>
      <c r="D78" s="12">
        <v>2</v>
      </c>
      <c r="E78" s="67" t="s">
        <v>10</v>
      </c>
      <c r="F78" s="14">
        <v>1</v>
      </c>
      <c r="G78" s="14" t="s">
        <v>11</v>
      </c>
      <c r="H78" s="16">
        <v>1700</v>
      </c>
      <c r="I78" s="27">
        <f t="shared" ref="I78" si="23">D78*F78*H78</f>
        <v>3400</v>
      </c>
      <c r="J78" s="11"/>
    </row>
    <row r="79" spans="1:10" s="6" customFormat="1" ht="15" customHeight="1">
      <c r="A79" s="94"/>
      <c r="B79" s="33" t="s">
        <v>44</v>
      </c>
      <c r="C79" s="34" t="s">
        <v>105</v>
      </c>
      <c r="D79" s="12">
        <v>14</v>
      </c>
      <c r="E79" s="14" t="s">
        <v>10</v>
      </c>
      <c r="F79" s="14">
        <v>1</v>
      </c>
      <c r="G79" s="14" t="s">
        <v>11</v>
      </c>
      <c r="H79" s="16">
        <v>280</v>
      </c>
      <c r="I79" s="27">
        <f t="shared" si="16"/>
        <v>3920</v>
      </c>
      <c r="J79" s="11"/>
    </row>
    <row r="80" spans="1:10" s="6" customFormat="1" ht="15" customHeight="1">
      <c r="A80" s="94"/>
      <c r="B80" s="35" t="s">
        <v>45</v>
      </c>
      <c r="C80" s="34" t="s">
        <v>110</v>
      </c>
      <c r="D80" s="12">
        <v>14</v>
      </c>
      <c r="E80" s="14" t="s">
        <v>10</v>
      </c>
      <c r="F80" s="14">
        <v>1</v>
      </c>
      <c r="G80" s="14" t="s">
        <v>98</v>
      </c>
      <c r="H80" s="37">
        <v>350</v>
      </c>
      <c r="I80" s="27">
        <f t="shared" ref="I80" si="24">D80*F80*H80</f>
        <v>4900</v>
      </c>
      <c r="J80" s="63"/>
    </row>
    <row r="81" spans="1:23" s="6" customFormat="1" ht="15" customHeight="1">
      <c r="A81" s="94"/>
      <c r="B81" s="35" t="s">
        <v>45</v>
      </c>
      <c r="C81" s="34" t="s">
        <v>111</v>
      </c>
      <c r="D81" s="72">
        <v>25</v>
      </c>
      <c r="E81" s="14" t="s">
        <v>10</v>
      </c>
      <c r="F81" s="14">
        <v>1</v>
      </c>
      <c r="G81" s="14" t="s">
        <v>98</v>
      </c>
      <c r="H81" s="37">
        <v>350</v>
      </c>
      <c r="I81" s="27">
        <f t="shared" ref="I81" si="25">D81*F81*H81</f>
        <v>8750</v>
      </c>
      <c r="J81" s="69"/>
    </row>
    <row r="82" spans="1:23" s="6" customFormat="1" ht="15" customHeight="1">
      <c r="A82" s="94"/>
      <c r="B82" s="35" t="s">
        <v>45</v>
      </c>
      <c r="C82" s="34" t="s">
        <v>108</v>
      </c>
      <c r="D82" s="12">
        <v>12</v>
      </c>
      <c r="E82" s="36" t="s">
        <v>46</v>
      </c>
      <c r="F82" s="14">
        <v>6</v>
      </c>
      <c r="G82" s="14" t="s">
        <v>34</v>
      </c>
      <c r="H82" s="37">
        <v>50</v>
      </c>
      <c r="I82" s="27">
        <f t="shared" si="16"/>
        <v>3600</v>
      </c>
      <c r="J82" s="38"/>
    </row>
    <row r="83" spans="1:23" s="6" customFormat="1" ht="15" customHeight="1">
      <c r="A83" s="94"/>
      <c r="B83" s="10" t="s">
        <v>47</v>
      </c>
      <c r="C83" s="11" t="s">
        <v>84</v>
      </c>
      <c r="D83" s="12">
        <v>1</v>
      </c>
      <c r="E83" s="13" t="s">
        <v>10</v>
      </c>
      <c r="F83" s="20">
        <v>1</v>
      </c>
      <c r="G83" s="20" t="s">
        <v>23</v>
      </c>
      <c r="H83" s="39">
        <v>20000</v>
      </c>
      <c r="I83" s="27">
        <f t="shared" si="16"/>
        <v>20000</v>
      </c>
      <c r="J83" s="38"/>
    </row>
    <row r="84" spans="1:23" s="6" customFormat="1" ht="15" customHeight="1">
      <c r="A84" s="94"/>
      <c r="B84" s="10" t="s">
        <v>48</v>
      </c>
      <c r="C84" s="32" t="s">
        <v>49</v>
      </c>
      <c r="D84" s="12">
        <v>11</v>
      </c>
      <c r="E84" s="13" t="s">
        <v>10</v>
      </c>
      <c r="F84" s="14">
        <v>6</v>
      </c>
      <c r="G84" s="14" t="s">
        <v>39</v>
      </c>
      <c r="H84" s="37">
        <v>0</v>
      </c>
      <c r="I84" s="27">
        <f t="shared" si="16"/>
        <v>0</v>
      </c>
      <c r="J84" s="38"/>
    </row>
    <row r="85" spans="1:23" s="6" customFormat="1" ht="15" customHeight="1">
      <c r="A85" s="94"/>
      <c r="B85" s="97" t="s">
        <v>50</v>
      </c>
      <c r="C85" s="11" t="s">
        <v>51</v>
      </c>
      <c r="D85" s="12">
        <v>1</v>
      </c>
      <c r="E85" s="13" t="s">
        <v>22</v>
      </c>
      <c r="F85" s="20">
        <v>1</v>
      </c>
      <c r="G85" s="20" t="s">
        <v>11</v>
      </c>
      <c r="H85" s="39">
        <v>0</v>
      </c>
      <c r="I85" s="27">
        <f t="shared" si="16"/>
        <v>0</v>
      </c>
      <c r="J85" s="38"/>
    </row>
    <row r="86" spans="1:23" s="6" customFormat="1" ht="15" customHeight="1">
      <c r="A86" s="94"/>
      <c r="B86" s="99"/>
      <c r="C86" s="11" t="s">
        <v>52</v>
      </c>
      <c r="D86" s="12">
        <v>14</v>
      </c>
      <c r="E86" s="13" t="s">
        <v>10</v>
      </c>
      <c r="F86" s="20">
        <v>1</v>
      </c>
      <c r="G86" s="20" t="s">
        <v>53</v>
      </c>
      <c r="H86" s="39">
        <v>0</v>
      </c>
      <c r="I86" s="27">
        <f t="shared" si="16"/>
        <v>0</v>
      </c>
      <c r="J86" s="38"/>
    </row>
    <row r="87" spans="1:23" s="6" customFormat="1" ht="15" customHeight="1">
      <c r="A87" s="94"/>
      <c r="B87" s="98"/>
      <c r="C87" s="11" t="s">
        <v>54</v>
      </c>
      <c r="D87" s="12">
        <v>14</v>
      </c>
      <c r="E87" s="13" t="s">
        <v>55</v>
      </c>
      <c r="F87" s="20">
        <v>1</v>
      </c>
      <c r="G87" s="20" t="s">
        <v>11</v>
      </c>
      <c r="H87" s="39">
        <v>0</v>
      </c>
      <c r="I87" s="27">
        <f t="shared" si="16"/>
        <v>0</v>
      </c>
      <c r="J87" s="38"/>
    </row>
    <row r="88" spans="1:23" s="7" customFormat="1" ht="15" customHeight="1">
      <c r="A88" s="95"/>
      <c r="B88" s="96" t="s">
        <v>56</v>
      </c>
      <c r="C88" s="96"/>
      <c r="D88" s="96"/>
      <c r="E88" s="96"/>
      <c r="F88" s="96"/>
      <c r="G88" s="96"/>
      <c r="H88" s="53"/>
      <c r="I88" s="18">
        <f>SUM(I33:I87)</f>
        <v>398290</v>
      </c>
      <c r="J88" s="4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s="43" customFormat="1" ht="15" customHeight="1">
      <c r="A89" s="112" t="s">
        <v>57</v>
      </c>
      <c r="B89" s="118"/>
      <c r="C89" s="118"/>
      <c r="D89" s="118"/>
      <c r="E89" s="118"/>
      <c r="F89" s="118"/>
      <c r="G89" s="118"/>
      <c r="H89" s="54"/>
      <c r="I89" s="54"/>
      <c r="J89" s="41">
        <f>I88+I32+I20+I16</f>
        <v>838987</v>
      </c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</row>
    <row r="90" spans="1:23" s="45" customFormat="1" ht="15" customHeight="1">
      <c r="A90" s="112" t="s">
        <v>58</v>
      </c>
      <c r="B90" s="113"/>
      <c r="C90" s="113"/>
      <c r="D90" s="113"/>
      <c r="E90" s="113"/>
      <c r="F90" s="113"/>
      <c r="G90" s="113"/>
      <c r="H90" s="55"/>
      <c r="I90" s="55"/>
      <c r="J90" s="56">
        <f>J89*0.1</f>
        <v>83898.700000000012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</row>
    <row r="91" spans="1:23" s="45" customFormat="1" ht="15.75" customHeight="1">
      <c r="A91" s="106" t="s">
        <v>59</v>
      </c>
      <c r="B91" s="107"/>
      <c r="C91" s="107"/>
      <c r="D91" s="107"/>
      <c r="E91" s="107"/>
      <c r="F91" s="107"/>
      <c r="G91" s="107"/>
      <c r="H91" s="57"/>
      <c r="I91" s="57"/>
      <c r="J91" s="56">
        <f>J89+J90</f>
        <v>922885.7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</row>
    <row r="92" spans="1:23" s="45" customFormat="1" ht="15.75" customHeight="1">
      <c r="A92" s="106" t="s">
        <v>60</v>
      </c>
      <c r="B92" s="107"/>
      <c r="C92" s="107"/>
      <c r="D92" s="107"/>
      <c r="E92" s="107"/>
      <c r="F92" s="107"/>
      <c r="G92" s="107"/>
      <c r="H92" s="57"/>
      <c r="I92" s="57"/>
      <c r="J92" s="46">
        <f>J91*0.06</f>
        <v>55373.141999999993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</row>
    <row r="93" spans="1:23" s="45" customFormat="1" ht="15.75" customHeight="1">
      <c r="A93" s="108" t="s">
        <v>61</v>
      </c>
      <c r="B93" s="109"/>
      <c r="C93" s="109"/>
      <c r="D93" s="109"/>
      <c r="E93" s="109"/>
      <c r="F93" s="109"/>
      <c r="G93" s="109"/>
      <c r="H93" s="58"/>
      <c r="I93" s="58"/>
      <c r="J93" s="47">
        <f>J91+J92</f>
        <v>978258.84199999995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</row>
    <row r="94" spans="1:23" ht="16">
      <c r="A94" s="111" t="s">
        <v>97</v>
      </c>
      <c r="B94" s="111"/>
      <c r="C94" s="111"/>
      <c r="D94" s="111"/>
      <c r="E94" s="111"/>
      <c r="F94" s="111"/>
      <c r="G94" s="111"/>
      <c r="H94" s="111"/>
      <c r="I94" s="111"/>
      <c r="J94" s="64">
        <v>899390.6</v>
      </c>
    </row>
    <row r="95" spans="1:23" ht="16">
      <c r="A95" s="110" t="s">
        <v>62</v>
      </c>
      <c r="B95" s="110"/>
      <c r="C95" s="110"/>
      <c r="D95" s="110"/>
      <c r="E95" s="110"/>
      <c r="F95" s="110"/>
      <c r="G95" s="110"/>
      <c r="H95" s="110"/>
      <c r="I95" s="110"/>
      <c r="J95" s="110"/>
    </row>
    <row r="96" spans="1:23" ht="16">
      <c r="A96" s="110" t="s">
        <v>63</v>
      </c>
      <c r="B96" s="110"/>
      <c r="C96" s="110"/>
      <c r="D96" s="110"/>
      <c r="E96" s="110"/>
      <c r="F96" s="110"/>
      <c r="G96" s="110"/>
      <c r="H96" s="110"/>
      <c r="I96" s="110"/>
      <c r="J96" s="110"/>
    </row>
    <row r="97" spans="1:10" ht="14">
      <c r="A97" s="104"/>
      <c r="B97" s="105"/>
      <c r="C97" s="105"/>
      <c r="D97" s="105"/>
      <c r="E97" s="105"/>
      <c r="F97" s="105"/>
      <c r="G97" s="105"/>
      <c r="H97" s="105"/>
      <c r="I97" s="105"/>
      <c r="J97" s="105"/>
    </row>
  </sheetData>
  <mergeCells count="39">
    <mergeCell ref="A90:G90"/>
    <mergeCell ref="A33:A88"/>
    <mergeCell ref="B33:B34"/>
    <mergeCell ref="B51:B67"/>
    <mergeCell ref="B68:B72"/>
    <mergeCell ref="B73:B75"/>
    <mergeCell ref="A89:G89"/>
    <mergeCell ref="B85:B87"/>
    <mergeCell ref="B88:G88"/>
    <mergeCell ref="B43:B50"/>
    <mergeCell ref="B35:B42"/>
    <mergeCell ref="A97:J97"/>
    <mergeCell ref="A91:G91"/>
    <mergeCell ref="A92:G92"/>
    <mergeCell ref="A93:G93"/>
    <mergeCell ref="A95:J95"/>
    <mergeCell ref="A96:J96"/>
    <mergeCell ref="A94:I94"/>
    <mergeCell ref="A17:A20"/>
    <mergeCell ref="B17:B18"/>
    <mergeCell ref="B20:G20"/>
    <mergeCell ref="B32:G32"/>
    <mergeCell ref="B21:B22"/>
    <mergeCell ref="A21:A32"/>
    <mergeCell ref="B25:B26"/>
    <mergeCell ref="B27:B28"/>
    <mergeCell ref="B23:B24"/>
    <mergeCell ref="B29:B30"/>
    <mergeCell ref="A1:J1"/>
    <mergeCell ref="A2:B3"/>
    <mergeCell ref="C2:C3"/>
    <mergeCell ref="D2:G2"/>
    <mergeCell ref="A4:A16"/>
    <mergeCell ref="B16:G16"/>
    <mergeCell ref="B4:B5"/>
    <mergeCell ref="B6:B8"/>
    <mergeCell ref="B10:B11"/>
    <mergeCell ref="B12:B13"/>
    <mergeCell ref="B14:B15"/>
  </mergeCells>
  <phoneticPr fontId="1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A06-CFF9-9843-AED1-122FC80CFF4A}">
  <dimension ref="A1"/>
  <sheetViews>
    <sheetView workbookViewId="0"/>
  </sheetViews>
  <sheetFormatPr baseColWidth="10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媒体报价明细</vt:lpstr>
      <vt:lpstr>Sheet1</vt:lpstr>
      <vt:lpstr>媒体报价明细!Print_Area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2010-06-24T03:23:33Z</cp:lastPrinted>
  <dcterms:created xsi:type="dcterms:W3CDTF">1996-12-17T01:32:42Z</dcterms:created>
  <dcterms:modified xsi:type="dcterms:W3CDTF">2023-10-12T16:21:34Z</dcterms:modified>
</cp:coreProperties>
</file>