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地接社" sheetId="14" r:id="rId1"/>
    <sheet name="Sheet1" sheetId="20" state="hidden" r:id="rId2"/>
    <sheet name="汇总" sheetId="19" r:id="rId3"/>
  </sheets>
  <definedNames>
    <definedName name="_xlnm.Print_Area" localSheetId="0">地接社!$A$1:$H$38</definedName>
    <definedName name="_xlnm.Print_Area" localSheetId="2">汇总!$A$1:$G$14</definedName>
    <definedName name="_xlnm.Print_Titles" localSheetId="0">地接社!$10:$10</definedName>
    <definedName name="_xlnm.Print_Titles" localSheetId="2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<sst xmlns="http://schemas.openxmlformats.org/spreadsheetml/2006/main" count="72" uniqueCount="63">
  <si>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先声药业会务服务报价表</t>
  </si>
  <si>
    <t>报价时，请把这列删除，谢谢！</t>
  </si>
  <si>
    <t>项目名称：北京大学医院管理项目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</si>
  <si>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</si>
  <si>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活动时间：7.20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</si>
  <si>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 xml:space="preserve">: </t>
    </r>
    <r>
      <rPr>
        <b/>
        <sz val="10"/>
        <rFont val="宋体"/>
        <charset val="134"/>
      </rPr>
      <t>高博</t>
    </r>
  </si>
  <si>
    <t>活动地点：南京紫金山庄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</si>
  <si>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 18910960303</t>
    </r>
  </si>
  <si>
    <t>拟参加人数：55+10</t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</si>
  <si>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</si>
  <si>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</si>
  <si>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</si>
  <si>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</si>
  <si>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</si>
  <si>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</si>
  <si>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</si>
  <si>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</si>
  <si>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小交通</t>
  </si>
  <si>
    <t>帕萨特或同级</t>
  </si>
  <si>
    <t>属地-沈阳接送机</t>
  </si>
  <si>
    <t>属地-沈阳接送站</t>
  </si>
  <si>
    <t>属地-大连接送机</t>
  </si>
  <si>
    <t>属地-大连接送站</t>
  </si>
  <si>
    <t>南京接送机</t>
  </si>
  <si>
    <t>南京接送站</t>
  </si>
  <si>
    <t>考斯特</t>
  </si>
  <si>
    <t>7.20下午3:00-5:30紫金山庄-鼓楼医院往返接送4辆</t>
  </si>
  <si>
    <t>7.19、7.20全天租车2台-酒店备车
8小时100公里，超时50元/小时5元/公里。</t>
  </si>
  <si>
    <t>7.21上午半天租车2台-酒店备车
半天包车，4小时50公里，超时50元/小时5元/公里</t>
  </si>
  <si>
    <t>别克GL8</t>
  </si>
  <si>
    <t>7.19、7.20全天租车2台-酒店备车</t>
  </si>
  <si>
    <t>7.21上午半天租车2台-酒店备车</t>
  </si>
  <si>
    <t>上会人员</t>
  </si>
  <si>
    <t>酒店协助</t>
  </si>
  <si>
    <t>7.19-7.21三天1人</t>
  </si>
  <si>
    <t>接机接站</t>
  </si>
  <si>
    <t>7.19各一人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</si>
  <si>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</si>
  <si>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</si>
  <si>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</si>
  <si>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</si>
  <si>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</si>
  <si>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</si>
  <si>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</si>
  <si>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</si>
  <si>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预算</t>
  </si>
  <si>
    <t>预算110%</t>
  </si>
  <si>
    <t>酒店</t>
  </si>
  <si>
    <t>会务公司</t>
  </si>
  <si>
    <t>滴滴</t>
  </si>
  <si>
    <t>物料</t>
  </si>
  <si>
    <t>剩余</t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</si>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</sst>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%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color theme="1"/>
      <name val="Arial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4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51" applyNumberFormat="0" applyAlignment="0" applyProtection="0">
      <alignment vertical="center"/>
    </xf>
    <xf numFmtId="0" fontId="28" fillId="11" borderId="52" applyNumberFormat="0" applyAlignment="0" applyProtection="0">
      <alignment vertical="center"/>
    </xf>
    <xf numFmtId="0" fontId="29" fillId="11" borderId="51" applyNumberFormat="0" applyAlignment="0" applyProtection="0">
      <alignment vertical="center"/>
    </xf>
    <xf numFmtId="0" fontId="30" fillId="12" borderId="53" applyNumberFormat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/>
  </cellStyleXfs>
  <cellXfs count="12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right" vertical="center" wrapText="1"/>
    </xf>
    <xf numFmtId="0" fontId="8" fillId="2" borderId="36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right" vertical="center" wrapText="1"/>
    </xf>
    <xf numFmtId="0" fontId="8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right" vertical="center"/>
    </xf>
    <xf numFmtId="9" fontId="8" fillId="2" borderId="41" xfId="0" applyNumberFormat="1" applyFont="1" applyFill="1" applyBorder="1" applyAlignment="1">
      <alignment horizontal="center" vertical="center"/>
    </xf>
    <xf numFmtId="178" fontId="7" fillId="2" borderId="42" xfId="0" applyNumberFormat="1" applyFont="1" applyFill="1" applyBorder="1" applyAlignment="1">
      <alignment horizontal="center" vertical="center"/>
    </xf>
    <xf numFmtId="178" fontId="8" fillId="2" borderId="43" xfId="0" applyNumberFormat="1" applyFont="1" applyFill="1" applyBorder="1" applyAlignment="1">
      <alignment horizontal="center" vertical="center"/>
    </xf>
    <xf numFmtId="178" fontId="8" fillId="2" borderId="44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right" vertical="center" wrapText="1"/>
    </xf>
    <xf numFmtId="0" fontId="8" fillId="7" borderId="36" xfId="0" applyFont="1" applyFill="1" applyBorder="1" applyAlignment="1">
      <alignment horizontal="right" vertical="center" wrapText="1"/>
    </xf>
    <xf numFmtId="177" fontId="8" fillId="7" borderId="37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40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/>
    </xf>
    <xf numFmtId="10" fontId="12" fillId="2" borderId="41" xfId="0" applyNumberFormat="1" applyFont="1" applyFill="1" applyBorder="1" applyAlignment="1">
      <alignment horizontal="center" vertical="center"/>
    </xf>
    <xf numFmtId="9" fontId="8" fillId="2" borderId="42" xfId="0" applyNumberFormat="1" applyFont="1" applyFill="1" applyBorder="1" applyAlignment="1">
      <alignment horizontal="center" vertical="center"/>
    </xf>
    <xf numFmtId="9" fontId="8" fillId="2" borderId="43" xfId="0" applyNumberFormat="1" applyFont="1" applyFill="1" applyBorder="1" applyAlignment="1">
      <alignment horizontal="center" vertical="center"/>
    </xf>
    <xf numFmtId="9" fontId="8" fillId="2" borderId="44" xfId="0" applyNumberFormat="1" applyFont="1" applyFill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0" fontId="8" fillId="7" borderId="45" xfId="0" applyFont="1" applyFill="1" applyBorder="1" applyAlignment="1">
      <alignment horizontal="right" vertical="center" wrapText="1"/>
    </xf>
    <xf numFmtId="0" fontId="8" fillId="7" borderId="46" xfId="0" applyFont="1" applyFill="1" applyBorder="1" applyAlignment="1">
      <alignment horizontal="right" vertical="center" wrapText="1"/>
    </xf>
    <xf numFmtId="176" fontId="8" fillId="5" borderId="47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8"/>
  <sheetViews>
    <sheetView tabSelected="1" zoomScale="85" zoomScaleNormal="85" workbookViewId="0">
      <selection activeCell="N10" sqref="N10"/>
    </sheetView>
  </sheetViews>
  <sheetFormatPr defaultColWidth="9" defaultRowHeight="13.2"/>
  <cols>
    <col min="1" max="1" width="12.1" style="40" customWidth="1"/>
    <col min="2" max="2" width="13.8" style="40" customWidth="1"/>
    <col min="3" max="3" width="37.1" style="41" customWidth="1"/>
    <col min="4" max="4" width="7.7" style="42" customWidth="1"/>
    <col min="5" max="5" width="6.8" style="42" customWidth="1"/>
    <col min="6" max="6" width="7.1" style="42" customWidth="1"/>
    <col min="7" max="7" width="14.9" style="42" customWidth="1"/>
    <col min="8" max="8" width="9" style="1"/>
    <col min="9" max="9" width="50.1" style="43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4" t="s">
        <v>0</v>
      </c>
      <c r="B3" s="44"/>
      <c r="C3" s="44"/>
      <c r="D3" s="44"/>
      <c r="E3" s="44"/>
      <c r="F3" s="44"/>
      <c r="G3" s="44"/>
      <c r="I3" s="121" t="s">
        <v>1</v>
      </c>
    </row>
    <row r="4" s="2" customFormat="1" ht="17.25" customHeight="1" spans="1:9">
      <c r="A4" s="45" t="s">
        <v>2</v>
      </c>
      <c r="B4" s="45"/>
      <c r="C4" s="46"/>
      <c r="D4" s="47" t="s">
        <v>3</v>
      </c>
      <c r="E4" s="48"/>
      <c r="F4" s="48"/>
      <c r="G4" s="48"/>
      <c r="I4" s="122"/>
    </row>
    <row r="5" s="2" customFormat="1" ht="17.25" customHeight="1" spans="1:11">
      <c r="A5" s="47" t="s">
        <v>4</v>
      </c>
      <c r="B5" s="47"/>
      <c r="C5" s="49"/>
      <c r="D5" s="47" t="s">
        <v>5</v>
      </c>
      <c r="E5" s="48"/>
      <c r="F5" s="48"/>
      <c r="G5" s="48"/>
      <c r="I5" s="122"/>
      <c r="K5"/>
    </row>
    <row r="6" s="2" customFormat="1" ht="17.25" customHeight="1" spans="1:9">
      <c r="A6" s="47" t="s">
        <v>6</v>
      </c>
      <c r="B6" s="47"/>
      <c r="C6" s="48"/>
      <c r="D6" s="47" t="s">
        <v>7</v>
      </c>
      <c r="E6" s="48"/>
      <c r="F6" s="48"/>
      <c r="G6" s="48"/>
      <c r="I6" s="122"/>
    </row>
    <row r="7" s="2" customFormat="1" ht="17.25" customHeight="1" spans="1:12">
      <c r="A7" s="47" t="s">
        <v>8</v>
      </c>
      <c r="B7" s="47"/>
      <c r="C7" s="48"/>
      <c r="D7" s="50"/>
      <c r="E7" s="48"/>
      <c r="F7" s="48"/>
      <c r="G7" s="48"/>
      <c r="I7" s="122"/>
      <c r="K7"/>
      <c r="L7"/>
    </row>
    <row r="8" s="2" customFormat="1" ht="17.25" customHeight="1" spans="1:9">
      <c r="A8" s="47"/>
      <c r="B8" s="47"/>
      <c r="C8" s="48"/>
      <c r="D8" s="50"/>
      <c r="E8" s="48"/>
      <c r="F8" s="48"/>
      <c r="G8" s="48"/>
      <c r="I8" s="122"/>
    </row>
    <row r="9" s="2" customFormat="1" ht="22.8" customHeight="1" spans="1:9">
      <c r="A9" s="51" t="s">
        <v>9</v>
      </c>
      <c r="B9" s="52"/>
      <c r="C9" s="52"/>
      <c r="D9" s="53"/>
      <c r="E9" s="54"/>
      <c r="F9" s="54"/>
      <c r="G9" s="55"/>
      <c r="I9" s="123"/>
    </row>
    <row r="10" s="39" customFormat="1" ht="27.75" customHeight="1" spans="1:9">
      <c r="A10" s="56" t="s">
        <v>10</v>
      </c>
      <c r="B10" s="57"/>
      <c r="C10" s="58" t="s">
        <v>11</v>
      </c>
      <c r="D10" s="59" t="s">
        <v>12</v>
      </c>
      <c r="E10" s="60" t="s">
        <v>13</v>
      </c>
      <c r="F10" s="60" t="s">
        <v>14</v>
      </c>
      <c r="G10" s="61" t="s">
        <v>15</v>
      </c>
      <c r="I10" s="124"/>
    </row>
    <row r="11" s="39" customFormat="1" ht="13.95" customHeight="1" spans="1:9">
      <c r="A11" s="62" t="s">
        <v>16</v>
      </c>
      <c r="B11" s="63"/>
      <c r="C11" s="63"/>
      <c r="D11" s="62"/>
      <c r="E11" s="63"/>
      <c r="F11" s="63"/>
      <c r="G11" s="64"/>
      <c r="I11" s="124"/>
    </row>
    <row r="12" s="2" customFormat="1" ht="17.25" customHeight="1" spans="1:9">
      <c r="A12" s="65" t="s">
        <v>17</v>
      </c>
      <c r="B12" s="66" t="s">
        <v>18</v>
      </c>
      <c r="C12" s="67" t="s">
        <v>19</v>
      </c>
      <c r="D12" s="68">
        <v>230</v>
      </c>
      <c r="E12" s="69">
        <v>22</v>
      </c>
      <c r="F12" s="69">
        <v>2</v>
      </c>
      <c r="G12" s="70">
        <f>F12*E12*D12</f>
        <v>10120</v>
      </c>
      <c r="H12" s="71"/>
      <c r="I12" s="124"/>
    </row>
    <row r="13" s="2" customFormat="1" ht="17.25" customHeight="1" spans="1:9">
      <c r="A13" s="72"/>
      <c r="B13" s="73"/>
      <c r="C13" s="67" t="s">
        <v>20</v>
      </c>
      <c r="D13" s="68">
        <v>230</v>
      </c>
      <c r="E13" s="69">
        <v>22</v>
      </c>
      <c r="F13" s="69">
        <v>2</v>
      </c>
      <c r="G13" s="70">
        <f t="shared" ref="G13:G24" si="0">F13*E13*D13</f>
        <v>10120</v>
      </c>
      <c r="H13" s="71"/>
      <c r="I13" s="124"/>
    </row>
    <row r="14" s="2" customFormat="1" ht="17.25" customHeight="1" spans="1:9">
      <c r="A14" s="72"/>
      <c r="B14" s="73"/>
      <c r="C14" s="67" t="s">
        <v>21</v>
      </c>
      <c r="D14" s="68">
        <v>230</v>
      </c>
      <c r="E14" s="69">
        <v>3</v>
      </c>
      <c r="F14" s="69">
        <v>2</v>
      </c>
      <c r="G14" s="70">
        <f t="shared" si="0"/>
        <v>1380</v>
      </c>
      <c r="H14" s="71"/>
      <c r="I14" s="124"/>
    </row>
    <row r="15" s="2" customFormat="1" ht="17.25" customHeight="1" spans="1:9">
      <c r="A15" s="72"/>
      <c r="B15" s="73"/>
      <c r="C15" s="67" t="s">
        <v>22</v>
      </c>
      <c r="D15" s="68">
        <v>230</v>
      </c>
      <c r="E15" s="69">
        <v>3</v>
      </c>
      <c r="F15" s="69">
        <v>2</v>
      </c>
      <c r="G15" s="70">
        <f t="shared" si="0"/>
        <v>1380</v>
      </c>
      <c r="H15" s="71"/>
      <c r="I15" s="124"/>
    </row>
    <row r="16" s="2" customFormat="1" ht="17.25" customHeight="1" spans="1:9">
      <c r="A16" s="72"/>
      <c r="B16" s="73"/>
      <c r="C16" s="67" t="s">
        <v>23</v>
      </c>
      <c r="D16" s="68">
        <v>350</v>
      </c>
      <c r="E16" s="69">
        <v>44</v>
      </c>
      <c r="F16" s="69">
        <v>2</v>
      </c>
      <c r="G16" s="70">
        <f t="shared" si="0"/>
        <v>30800</v>
      </c>
      <c r="H16" s="71"/>
      <c r="I16" s="124"/>
    </row>
    <row r="17" s="2" customFormat="1" ht="17.25" customHeight="1" spans="1:9">
      <c r="A17" s="72"/>
      <c r="B17" s="74"/>
      <c r="C17" s="67" t="s">
        <v>24</v>
      </c>
      <c r="D17" s="68">
        <v>250</v>
      </c>
      <c r="E17" s="69">
        <v>6</v>
      </c>
      <c r="F17" s="69">
        <v>2</v>
      </c>
      <c r="G17" s="70">
        <f t="shared" si="0"/>
        <v>3000</v>
      </c>
      <c r="H17" s="71"/>
      <c r="I17" s="124"/>
    </row>
    <row r="18" s="2" customFormat="1" ht="17.25" customHeight="1" spans="1:9">
      <c r="A18" s="72"/>
      <c r="B18" s="75" t="s">
        <v>25</v>
      </c>
      <c r="C18" s="67" t="s">
        <v>26</v>
      </c>
      <c r="D18" s="68">
        <v>800</v>
      </c>
      <c r="E18" s="69">
        <v>4</v>
      </c>
      <c r="F18" s="69">
        <v>1</v>
      </c>
      <c r="G18" s="70">
        <f t="shared" si="0"/>
        <v>3200</v>
      </c>
      <c r="H18" s="71"/>
      <c r="I18" s="124"/>
    </row>
    <row r="19" s="2" customFormat="1" ht="25" customHeight="1" spans="1:9">
      <c r="A19" s="72"/>
      <c r="B19" s="66" t="s">
        <v>18</v>
      </c>
      <c r="C19" s="67" t="s">
        <v>27</v>
      </c>
      <c r="D19" s="68">
        <v>650</v>
      </c>
      <c r="E19" s="69">
        <v>2</v>
      </c>
      <c r="F19" s="69">
        <v>2</v>
      </c>
      <c r="G19" s="70">
        <f t="shared" si="0"/>
        <v>2600</v>
      </c>
      <c r="H19" s="71"/>
      <c r="I19" s="124"/>
    </row>
    <row r="20" s="2" customFormat="1" ht="28" customHeight="1" spans="1:9">
      <c r="A20" s="72"/>
      <c r="B20" s="74"/>
      <c r="C20" s="67" t="s">
        <v>28</v>
      </c>
      <c r="D20" s="68">
        <v>500</v>
      </c>
      <c r="E20" s="69">
        <v>2</v>
      </c>
      <c r="F20" s="69">
        <v>1</v>
      </c>
      <c r="G20" s="70">
        <f t="shared" si="0"/>
        <v>1000</v>
      </c>
      <c r="H20" s="71"/>
      <c r="I20" s="124"/>
    </row>
    <row r="21" s="2" customFormat="1" ht="17.25" customHeight="1" spans="1:9">
      <c r="A21" s="72"/>
      <c r="B21" s="66" t="s">
        <v>29</v>
      </c>
      <c r="C21" s="67" t="s">
        <v>30</v>
      </c>
      <c r="D21" s="68">
        <v>850</v>
      </c>
      <c r="E21" s="69">
        <v>2</v>
      </c>
      <c r="F21" s="69">
        <v>2</v>
      </c>
      <c r="G21" s="70">
        <f t="shared" si="0"/>
        <v>3400</v>
      </c>
      <c r="H21" s="71"/>
      <c r="I21" s="124"/>
    </row>
    <row r="22" s="2" customFormat="1" ht="17.25" customHeight="1" spans="1:9">
      <c r="A22" s="76"/>
      <c r="B22" s="74"/>
      <c r="C22" s="67" t="s">
        <v>31</v>
      </c>
      <c r="D22" s="68">
        <v>600</v>
      </c>
      <c r="E22" s="69">
        <v>2</v>
      </c>
      <c r="F22" s="69">
        <v>1</v>
      </c>
      <c r="G22" s="70">
        <f t="shared" si="0"/>
        <v>1200</v>
      </c>
      <c r="H22" s="71"/>
      <c r="I22" s="124"/>
    </row>
    <row r="23" s="2" customFormat="1" ht="17.25" customHeight="1" spans="1:9">
      <c r="A23" s="77" t="s">
        <v>32</v>
      </c>
      <c r="B23" s="73" t="s">
        <v>33</v>
      </c>
      <c r="C23" s="78" t="s">
        <v>34</v>
      </c>
      <c r="D23" s="79">
        <v>400</v>
      </c>
      <c r="E23" s="80">
        <v>3</v>
      </c>
      <c r="F23" s="80">
        <v>1</v>
      </c>
      <c r="G23" s="70">
        <f t="shared" si="0"/>
        <v>1200</v>
      </c>
      <c r="H23" s="71"/>
      <c r="I23" s="124"/>
    </row>
    <row r="24" s="2" customFormat="1" ht="17.25" customHeight="1" spans="1:9">
      <c r="A24" s="81"/>
      <c r="B24" s="82" t="s">
        <v>35</v>
      </c>
      <c r="C24" s="83" t="s">
        <v>36</v>
      </c>
      <c r="D24" s="84">
        <v>400</v>
      </c>
      <c r="E24" s="80">
        <v>2</v>
      </c>
      <c r="F24" s="80">
        <v>1</v>
      </c>
      <c r="G24" s="70">
        <f t="shared" si="0"/>
        <v>800</v>
      </c>
      <c r="H24" s="71"/>
      <c r="I24" s="124"/>
    </row>
    <row r="25" s="2" customFormat="1" ht="17.25" customHeight="1" spans="1:9">
      <c r="A25" s="85" t="s">
        <v>37</v>
      </c>
      <c r="B25" s="86"/>
      <c r="C25" s="86"/>
      <c r="D25" s="87"/>
      <c r="E25" s="86"/>
      <c r="F25" s="86"/>
      <c r="G25" s="88">
        <f>SUM(G12:G24)</f>
        <v>70200</v>
      </c>
      <c r="I25" s="123"/>
    </row>
    <row r="26" s="39" customFormat="1" ht="17.25" customHeight="1" spans="1:9">
      <c r="A26" s="62" t="s">
        <v>38</v>
      </c>
      <c r="B26" s="63"/>
      <c r="C26" s="63"/>
      <c r="D26" s="62"/>
      <c r="E26" s="63"/>
      <c r="F26" s="63"/>
      <c r="G26" s="64"/>
      <c r="I26" s="124"/>
    </row>
    <row r="27" s="39" customFormat="1" ht="17.25" customHeight="1" spans="1:9">
      <c r="A27" s="89" t="s">
        <v>39</v>
      </c>
      <c r="B27" s="90"/>
      <c r="C27" s="91" t="s">
        <v>39</v>
      </c>
      <c r="D27" s="92">
        <v>0</v>
      </c>
      <c r="E27" s="69">
        <v>0</v>
      </c>
      <c r="F27" s="69">
        <v>0</v>
      </c>
      <c r="G27" s="93">
        <f t="shared" ref="G27" si="1">F27*E27*D27</f>
        <v>0</v>
      </c>
      <c r="H27" s="71"/>
      <c r="I27" s="124"/>
    </row>
    <row r="28" s="2" customFormat="1" ht="17.25" customHeight="1" spans="1:9">
      <c r="A28" s="94" t="s">
        <v>40</v>
      </c>
      <c r="B28" s="95"/>
      <c r="C28" s="96"/>
      <c r="D28" s="97">
        <v>0.06</v>
      </c>
      <c r="E28" s="98"/>
      <c r="F28" s="99"/>
      <c r="G28" s="100">
        <f>(G25+G27)*D28</f>
        <v>4212</v>
      </c>
      <c r="I28" s="123"/>
    </row>
    <row r="29" s="2" customFormat="1" ht="17.25" customHeight="1" spans="1:9">
      <c r="A29" s="101" t="s">
        <v>41</v>
      </c>
      <c r="B29" s="102"/>
      <c r="C29" s="102"/>
      <c r="D29" s="101"/>
      <c r="E29" s="102"/>
      <c r="F29" s="102"/>
      <c r="G29" s="103">
        <f>G25+G28+G27</f>
        <v>74412</v>
      </c>
      <c r="I29" s="123"/>
    </row>
    <row r="30" s="39" customFormat="1" ht="17.25" customHeight="1" spans="1:9">
      <c r="A30" s="104" t="s">
        <v>42</v>
      </c>
      <c r="B30" s="105"/>
      <c r="C30" s="105"/>
      <c r="D30" s="104"/>
      <c r="E30" s="105"/>
      <c r="F30" s="105"/>
      <c r="G30" s="106"/>
      <c r="I30" s="124"/>
    </row>
    <row r="31" s="2" customFormat="1" ht="17.25" customHeight="1" spans="1:9">
      <c r="A31" s="107" t="s">
        <v>43</v>
      </c>
      <c r="B31" s="108"/>
      <c r="C31" s="109"/>
      <c r="D31" s="110">
        <v>0.06</v>
      </c>
      <c r="E31" s="111"/>
      <c r="F31" s="112"/>
      <c r="G31" s="113">
        <f>G29*D31</f>
        <v>4464.72</v>
      </c>
      <c r="I31" s="123"/>
    </row>
    <row r="32" s="2" customFormat="1" ht="17.25" customHeight="1" spans="1:9">
      <c r="A32" s="114" t="s">
        <v>44</v>
      </c>
      <c r="B32" s="115"/>
      <c r="C32" s="115"/>
      <c r="D32" s="114"/>
      <c r="E32" s="115"/>
      <c r="F32" s="115"/>
      <c r="G32" s="116">
        <f>G29+G31</f>
        <v>78876.72</v>
      </c>
      <c r="I32" s="123"/>
    </row>
    <row r="33" s="2" customFormat="1" ht="34.5" customHeight="1" spans="1:9">
      <c r="A33" s="117"/>
      <c r="B33" s="118"/>
      <c r="C33" s="118"/>
      <c r="D33" s="118"/>
      <c r="E33" s="118"/>
      <c r="F33" s="118"/>
      <c r="G33" s="119"/>
      <c r="I33" s="123"/>
    </row>
    <row r="34" s="2" customFormat="1" spans="1:9">
      <c r="A34" s="1"/>
      <c r="B34" s="1"/>
      <c r="C34" s="1"/>
      <c r="D34" s="1"/>
      <c r="E34" s="1"/>
      <c r="F34" s="1"/>
      <c r="G34" s="1"/>
      <c r="I34" s="123"/>
    </row>
    <row r="35" s="2" customFormat="1" ht="12.75" customHeight="1" spans="1:9">
      <c r="A35" s="120"/>
      <c r="B35" s="120"/>
      <c r="C35" s="120"/>
      <c r="D35" s="120"/>
      <c r="E35" s="120"/>
      <c r="F35" s="120"/>
      <c r="G35" s="120"/>
      <c r="I35" s="123"/>
    </row>
    <row r="36" s="2" customFormat="1" ht="11.4" spans="1:9">
      <c r="A36" s="120"/>
      <c r="B36" s="120"/>
      <c r="C36" s="120"/>
      <c r="D36" s="120"/>
      <c r="E36" s="120"/>
      <c r="F36" s="120"/>
      <c r="G36" s="120"/>
      <c r="I36" s="123"/>
    </row>
    <row r="37" s="3" customFormat="1" spans="1:9">
      <c r="A37" s="40"/>
      <c r="B37" s="40"/>
      <c r="C37" s="41"/>
      <c r="D37" s="42"/>
      <c r="E37" s="42"/>
      <c r="F37" s="42"/>
      <c r="G37" s="42"/>
      <c r="I37" s="125"/>
    </row>
    <row r="38" s="3" customFormat="1" spans="1:9">
      <c r="A38" s="40"/>
      <c r="B38" s="40"/>
      <c r="C38" s="41"/>
      <c r="D38" s="42"/>
      <c r="E38" s="42"/>
      <c r="F38" s="42"/>
      <c r="G38" s="42"/>
      <c r="I38" s="125"/>
    </row>
  </sheetData>
  <mergeCells count="35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25:C25"/>
    <mergeCell ref="D25:F25"/>
    <mergeCell ref="A26:C26"/>
    <mergeCell ref="D26:G26"/>
    <mergeCell ref="A27:B27"/>
    <mergeCell ref="A28:B28"/>
    <mergeCell ref="D28:F28"/>
    <mergeCell ref="A29:C29"/>
    <mergeCell ref="D29:F29"/>
    <mergeCell ref="A30:C30"/>
    <mergeCell ref="D30:G30"/>
    <mergeCell ref="A31:B31"/>
    <mergeCell ref="D31:F31"/>
    <mergeCell ref="A32:C32"/>
    <mergeCell ref="D32:F32"/>
    <mergeCell ref="A33:G33"/>
    <mergeCell ref="A12:A22"/>
    <mergeCell ref="A23:A24"/>
    <mergeCell ref="B12:B17"/>
    <mergeCell ref="B19:B20"/>
    <mergeCell ref="B21:B22"/>
    <mergeCell ref="D35:G36"/>
    <mergeCell ref="A35:C36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:B9"/>
    </sheetView>
  </sheetViews>
  <sheetFormatPr defaultColWidth="9" defaultRowHeight="15.6" outlineLevelCol="1"/>
  <sheetData>
    <row r="1" spans="1:2">
      <c r="A1" s="2"/>
      <c r="B1" s="2"/>
    </row>
    <row r="2" spans="1:2">
      <c r="A2" s="37" t="s">
        <v>45</v>
      </c>
      <c r="B2" s="37">
        <v>35340</v>
      </c>
    </row>
    <row r="3" spans="1:2">
      <c r="A3" s="38" t="s">
        <v>46</v>
      </c>
      <c r="B3" s="38">
        <f>B2*1.1</f>
        <v>38874</v>
      </c>
    </row>
    <row r="4" spans="1:2">
      <c r="A4" s="37" t="s">
        <v>47</v>
      </c>
      <c r="B4" s="37">
        <v>28164</v>
      </c>
    </row>
    <row r="5" spans="1:2">
      <c r="A5" s="37" t="s">
        <v>48</v>
      </c>
      <c r="B5" s="37">
        <v>5512</v>
      </c>
    </row>
    <row r="6" spans="1:2">
      <c r="A6" s="37" t="s">
        <v>49</v>
      </c>
      <c r="B6" s="37">
        <v>1500</v>
      </c>
    </row>
    <row r="7" spans="1:2">
      <c r="A7" s="37" t="s">
        <v>50</v>
      </c>
      <c r="B7" s="37">
        <v>1000</v>
      </c>
    </row>
    <row r="8" spans="1:2">
      <c r="A8" s="38" t="s">
        <v>51</v>
      </c>
      <c r="B8" s="38">
        <f>B3-B4-B5-B6-B7</f>
        <v>2698</v>
      </c>
    </row>
    <row r="9" spans="1:2">
      <c r="A9" s="2"/>
      <c r="B9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B18" sqref="B18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52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53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54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55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56</v>
      </c>
      <c r="B9" s="23"/>
      <c r="C9" s="24" t="s">
        <v>11</v>
      </c>
      <c r="D9" s="24" t="s">
        <v>12</v>
      </c>
      <c r="E9" s="24" t="s">
        <v>13</v>
      </c>
      <c r="F9" s="24" t="s">
        <v>14</v>
      </c>
      <c r="G9" s="25" t="s">
        <v>15</v>
      </c>
    </row>
    <row r="10" customFormat="1" ht="15.6" spans="1:7">
      <c r="A10" s="26" t="s">
        <v>47</v>
      </c>
      <c r="B10" s="27" t="s">
        <v>57</v>
      </c>
      <c r="C10" s="28" t="s">
        <v>58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59</v>
      </c>
      <c r="B11" s="27" t="s">
        <v>60</v>
      </c>
      <c r="C11" s="28" t="s">
        <v>61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62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地接社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2020-07-08T09:21:00Z</cp:lastPrinted>
  <dcterms:modified xsi:type="dcterms:W3CDTF">2024-07-10T06:09:06Z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2052-12.1.0.16929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