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🇸🇬新加坡报销/杨苗苗垫款&amp;报销/差旅报销-2/"/>
    </mc:Choice>
  </mc:AlternateContent>
  <xr:revisionPtr revIDLastSave="0" documentId="8_{632FF8D2-2700-7C4C-ACDB-C178B2180F0A}" xr6:coauthVersionLast="47" xr6:coauthVersionMax="47" xr10:uidLastSave="{00000000-0000-0000-0000-000000000000}"/>
  <bookViews>
    <workbookView xWindow="28540" yWindow="880" windowWidth="24220" windowHeight="20240" xr2:uid="{00000000-000D-0000-FFFF-FFFF00000000}"/>
  </bookViews>
  <sheets>
    <sheet name="员工差旅明细" sheetId="2" r:id="rId1"/>
    <sheet name="其他报销明细" sheetId="4" r:id="rId2"/>
  </sheets>
  <definedNames>
    <definedName name="_xlnm.Print_Area" localSheetId="1">其他报销明细!$A$1:$K$27</definedName>
    <definedName name="_xlnm.Print_Area" localSheetId="0">员工差旅明细!$A$1:$J$48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G39" i="2"/>
  <c r="F39" i="2"/>
  <c r="G40" i="2"/>
  <c r="G38" i="2"/>
  <c r="F38" i="2"/>
  <c r="G29" i="2"/>
  <c r="G28" i="2"/>
  <c r="F29" i="2"/>
  <c r="F28" i="2"/>
  <c r="F27" i="2"/>
  <c r="F21" i="2"/>
  <c r="F20" i="2"/>
  <c r="F19" i="2"/>
  <c r="F18" i="2"/>
  <c r="G18" i="2"/>
  <c r="G17" i="2"/>
  <c r="F17" i="2"/>
  <c r="G16" i="2"/>
  <c r="F16" i="2"/>
  <c r="G26" i="2"/>
  <c r="F26" i="2"/>
  <c r="G27" i="2"/>
  <c r="F42" i="2" l="1"/>
  <c r="I22" i="4" l="1"/>
  <c r="G25" i="4" s="1"/>
  <c r="H22" i="4"/>
  <c r="B25" i="4" s="1"/>
  <c r="K25" i="4" s="1"/>
  <c r="G22" i="4"/>
  <c r="H43" i="2" l="1"/>
  <c r="F46" i="2" s="1"/>
  <c r="G43" i="2"/>
  <c r="A46" i="2" s="1"/>
  <c r="J46" i="2" l="1"/>
</calcChain>
</file>

<file path=xl/sharedStrings.xml><?xml version="1.0" encoding="utf-8"?>
<sst xmlns="http://schemas.openxmlformats.org/spreadsheetml/2006/main" count="93" uniqueCount="68">
  <si>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</si>
  <si>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</si>
  <si>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</si>
  <si>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</si>
  <si>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</si>
  <si>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</si>
  <si>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</si>
  <si>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</si>
  <si>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</si>
  <si>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</si>
  <si>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</si>
  <si>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</si>
  <si>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</si>
  <si>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</si>
  <si>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</si>
  <si>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</si>
  <si>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</si>
  <si>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</si>
  <si>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</si>
  <si>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</si>
  <si>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</si>
  <si>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</si>
  <si>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</si>
  <si>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</si>
  <si>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</si>
  <si>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</si>
  <si>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</si>
  <si>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</si>
  <si>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合计</t>
    <phoneticPr fontId="1" type="noConversion"/>
  </si>
  <si>
    <t>【员工差旅报销单】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</si>
  <si>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</si>
  <si>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</si>
  <si>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</si>
  <si>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【其他报销单】</t>
    <phoneticPr fontId="1" type="noConversion"/>
  </si>
  <si>
    <t>交通</t>
    <phoneticPr fontId="1" type="noConversion"/>
  </si>
  <si>
    <t>0824，机场</t>
    <phoneticPr fontId="1" type="noConversion"/>
  </si>
  <si>
    <t>0830，晚餐，新币141.5</t>
    <phoneticPr fontId="1" type="noConversion"/>
  </si>
  <si>
    <t>0825，新币32</t>
    <phoneticPr fontId="1" type="noConversion"/>
  </si>
  <si>
    <t>0826，新币71.2</t>
    <phoneticPr fontId="1" type="noConversion"/>
  </si>
  <si>
    <t>0820，公司-火山</t>
    <phoneticPr fontId="1" type="noConversion"/>
  </si>
  <si>
    <t>踩点餐费，新币93.52</t>
    <phoneticPr fontId="1" type="noConversion"/>
  </si>
  <si>
    <t>踩点餐费，新币67.62</t>
    <phoneticPr fontId="1" type="noConversion"/>
  </si>
  <si>
    <t>机场打包60+90</t>
    <phoneticPr fontId="1" type="noConversion"/>
  </si>
  <si>
    <t>0824，家-机场，高速票</t>
    <phoneticPr fontId="1" type="noConversion"/>
  </si>
  <si>
    <t>0804，踩点打车，住宿酒店-客户酒店，新币14.8</t>
    <phoneticPr fontId="1" type="noConversion"/>
  </si>
  <si>
    <t>0806，踩点场地-晚餐餐厅，新币13.91</t>
    <phoneticPr fontId="1" type="noConversion"/>
  </si>
  <si>
    <t>0806，踩点酒店-机场，新币37.29</t>
    <phoneticPr fontId="1" type="noConversion"/>
  </si>
  <si>
    <t>踩点住宿酒店，3晚</t>
    <phoneticPr fontId="1" type="noConversion"/>
  </si>
  <si>
    <t>买邮箱</t>
    <phoneticPr fontId="1" type="noConversion"/>
  </si>
  <si>
    <t>杨苗苗</t>
    <phoneticPr fontId="1" type="noConversion"/>
  </si>
  <si>
    <t>北京、新加坡</t>
    <phoneticPr fontId="1" type="noConversion"/>
  </si>
  <si>
    <t>HMZA-250826-ZJT691</t>
    <phoneticPr fontId="1" type="noConversion"/>
  </si>
  <si>
    <t>0803，踩点，家-机场</t>
    <phoneticPr fontId="1" type="noConversion"/>
  </si>
  <si>
    <t>0825，车站- MO，新币18.54，汇率5.5645</t>
    <phoneticPr fontId="1" type="noConversion"/>
  </si>
  <si>
    <t>0825，新币11.9，汇率5.5645</t>
    <phoneticPr fontId="1" type="noConversion"/>
  </si>
  <si>
    <t>0803，踩点打车，新币30.65，汇率5.5248</t>
    <phoneticPr fontId="1" type="noConversion"/>
  </si>
  <si>
    <t xml:space="preserve">0804，踩点打车，新币21.8，汇率5.5475 </t>
    <phoneticPr fontId="1" type="noConversion"/>
  </si>
  <si>
    <t>0805，踩点打车，踩点餐厅-住宿酒店，新币20.23，汇率5.5553</t>
    <phoneticPr fontId="1" type="noConversion"/>
  </si>
  <si>
    <t>0806，踩点艾迪逊-餐厅，新币13.24，汇率5.5544</t>
    <phoneticPr fontId="1" type="noConversion"/>
  </si>
  <si>
    <t>0825，去马来买票，新币4.6</t>
    <phoneticPr fontId="1" type="noConversion"/>
  </si>
  <si>
    <t>0825，回新加坡买票，新币4.8</t>
    <phoneticPr fontId="1" type="noConversion"/>
  </si>
  <si>
    <t>0824，公司-机场，滴滴</t>
    <phoneticPr fontId="1" type="noConversion"/>
  </si>
  <si>
    <t>0824，家-公司，滴滴</t>
    <phoneticPr fontId="1" type="noConversion"/>
  </si>
  <si>
    <t>0901，车站-家，滴滴</t>
    <phoneticPr fontId="1" type="noConversion"/>
  </si>
  <si>
    <t>0829，晚餐，新币355.9，汇率5.5453 元</t>
    <phoneticPr fontId="1" type="noConversion"/>
  </si>
  <si>
    <t>0829，指甲刀，新币2.2</t>
    <phoneticPr fontId="1" type="noConversion"/>
  </si>
  <si>
    <t>0803，手机卡，新币12，汇率5.5248 元</t>
    <phoneticPr fontId="1" type="noConversion"/>
  </si>
  <si>
    <t>杂费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</si>
</sst>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9"/>
      <color rgb="FFFF00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>
      <alignment vertical="center"/>
    </xf>
    <xf numFmtId="177" fontId="8" fillId="0" borderId="0" xfId="1" applyNumberFormat="1" applyFont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10" fillId="0" borderId="0" xfId="4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1" xfId="1" applyFont="1" applyBorder="1">
      <alignment vertical="center"/>
    </xf>
    <xf numFmtId="179" fontId="8" fillId="2" borderId="1" xfId="1" applyNumberFormat="1" applyFont="1" applyFill="1" applyBorder="1" applyAlignment="1">
      <alignment horizontal="left" vertical="center"/>
    </xf>
    <xf numFmtId="179" fontId="8" fillId="4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179" fontId="8" fillId="0" borderId="1" xfId="1" applyNumberFormat="1" applyFont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179" fontId="8" fillId="0" borderId="1" xfId="1" applyNumberFormat="1" applyFont="1" applyFill="1" applyBorder="1" applyAlignment="1">
      <alignment horizontal="center" vertical="center"/>
    </xf>
    <xf numFmtId="0" fontId="8" fillId="0" borderId="1" xfId="1" applyFont="1" applyFill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4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abSelected="1" topLeftCell="A19" zoomScale="164" zoomScaleNormal="100" workbookViewId="0">
      <selection activeCell="F23" sqref="F23:F38"/>
    </sheetView>
  </sheetViews>
  <sheetFormatPr baseColWidth="10" defaultColWidth="8.83203125" defaultRowHeight="14"/>
  <cols>
    <col min="1" max="2" width="2.1640625" customWidth="1"/>
    <col min="3" max="3" width="12.1640625" customWidth="1"/>
    <col min="4" max="4" width="0.83203125" customWidth="1"/>
    <col min="5" max="5" width="18" customWidth="1"/>
    <col min="6" max="6" width="11.6640625" customWidth="1"/>
    <col min="7" max="7" width="11.1640625" customWidth="1"/>
    <col min="8" max="8" width="1" customWidth="1"/>
    <col min="9" max="9" width="11.83203125" customWidth="1"/>
    <col min="10" max="10" width="48.5" bestFit="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5" spans="1:10" ht="17">
      <c r="A5" s="28" t="s">
        <v>29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7">
      <c r="A6" s="31"/>
      <c r="B6" s="31"/>
      <c r="C6" s="2"/>
      <c r="D6" s="2"/>
      <c r="E6" s="2"/>
      <c r="F6" s="2"/>
      <c r="G6" s="2"/>
      <c r="H6" s="2"/>
      <c r="I6" s="2"/>
      <c r="J6" s="3"/>
    </row>
    <row r="7" spans="1:10" ht="18.75" customHeight="1">
      <c r="A7" s="31"/>
      <c r="B7" s="31"/>
      <c r="C7" s="8"/>
      <c r="D7" s="8"/>
      <c r="E7" s="8"/>
      <c r="F7" s="8"/>
      <c r="G7" s="8"/>
      <c r="H7" s="8"/>
      <c r="I7" s="8"/>
      <c r="J7" s="8"/>
    </row>
    <row r="8" spans="1:10" ht="18.75" customHeight="1">
      <c r="A8" s="31"/>
      <c r="B8" s="31"/>
      <c r="C8" s="9" t="s">
        <v>0</v>
      </c>
      <c r="D8" s="9"/>
      <c r="E8" s="36" t="s">
        <v>49</v>
      </c>
      <c r="F8" s="36"/>
      <c r="G8" s="9" t="s">
        <v>2</v>
      </c>
      <c r="H8" s="8"/>
      <c r="I8" s="36"/>
      <c r="J8" s="36"/>
    </row>
    <row r="9" spans="1:10" ht="18.75" customHeight="1">
      <c r="A9" s="31"/>
      <c r="B9" s="31"/>
      <c r="C9" s="9" t="s">
        <v>1</v>
      </c>
      <c r="D9" s="9"/>
      <c r="E9" s="36" t="s">
        <v>50</v>
      </c>
      <c r="F9" s="36"/>
      <c r="G9" s="9" t="s">
        <v>4</v>
      </c>
      <c r="H9" s="8"/>
      <c r="I9" s="36"/>
      <c r="J9" s="36"/>
    </row>
    <row r="10" spans="1:10" ht="18.75" customHeight="1">
      <c r="A10" s="31"/>
      <c r="B10" s="31"/>
      <c r="C10" s="9" t="s">
        <v>3</v>
      </c>
      <c r="D10" s="9"/>
      <c r="E10" s="36"/>
      <c r="F10" s="36"/>
      <c r="G10" s="9" t="s">
        <v>31</v>
      </c>
      <c r="H10" s="8"/>
      <c r="I10" s="36" t="s">
        <v>51</v>
      </c>
      <c r="J10" s="36"/>
    </row>
    <row r="11" spans="1:10" ht="18.75" customHeight="1">
      <c r="A11" s="31"/>
      <c r="B11" s="31"/>
      <c r="C11" s="8"/>
      <c r="D11" s="8"/>
      <c r="E11" s="8"/>
      <c r="F11" s="8"/>
      <c r="G11" s="8"/>
      <c r="H11" s="8"/>
      <c r="I11" s="8"/>
      <c r="J11" s="8"/>
    </row>
    <row r="12" spans="1:10">
      <c r="A12" s="31"/>
      <c r="B12" s="31"/>
      <c r="C12" s="8"/>
      <c r="D12" s="8"/>
      <c r="E12" s="8"/>
      <c r="F12" s="8"/>
      <c r="G12" s="8"/>
      <c r="H12" s="8"/>
      <c r="I12" s="8"/>
      <c r="J12" s="8"/>
    </row>
    <row r="13" spans="1:10">
      <c r="A13" s="35" t="s">
        <v>5</v>
      </c>
      <c r="B13" s="35"/>
      <c r="C13" s="14" t="s">
        <v>6</v>
      </c>
      <c r="D13" s="35" t="s">
        <v>7</v>
      </c>
      <c r="E13" s="35"/>
      <c r="F13" s="14" t="s">
        <v>8</v>
      </c>
      <c r="G13" s="14" t="s">
        <v>9</v>
      </c>
      <c r="H13" s="35" t="s">
        <v>10</v>
      </c>
      <c r="I13" s="35"/>
      <c r="J13" s="14" t="s">
        <v>11</v>
      </c>
    </row>
    <row r="14" spans="1:10" ht="18" customHeight="1">
      <c r="A14" s="30">
        <v>1</v>
      </c>
      <c r="B14" s="30"/>
      <c r="C14" s="30" t="s">
        <v>12</v>
      </c>
      <c r="D14" s="30" t="s">
        <v>13</v>
      </c>
      <c r="E14" s="30"/>
      <c r="F14" s="16">
        <v>0</v>
      </c>
      <c r="G14" s="16"/>
      <c r="H14" s="29"/>
      <c r="I14" s="29"/>
      <c r="J14" s="17" t="s">
        <v>32</v>
      </c>
    </row>
    <row r="15" spans="1:10" ht="18" customHeight="1">
      <c r="A15" s="24"/>
      <c r="B15" s="24"/>
      <c r="C15" s="30"/>
      <c r="D15" s="50" t="s">
        <v>15</v>
      </c>
      <c r="E15" s="51"/>
      <c r="F15" s="16">
        <v>68</v>
      </c>
      <c r="G15" s="56"/>
      <c r="H15" s="39">
        <v>68</v>
      </c>
      <c r="I15" s="40"/>
      <c r="J15" s="17" t="s">
        <v>52</v>
      </c>
    </row>
    <row r="16" spans="1:10" ht="18" customHeight="1">
      <c r="A16" s="30">
        <v>2</v>
      </c>
      <c r="B16" s="30"/>
      <c r="C16" s="30"/>
      <c r="D16" s="52"/>
      <c r="E16" s="53"/>
      <c r="F16" s="27">
        <f>30.65*5.5248</f>
        <v>169.33511999999999</v>
      </c>
      <c r="G16" s="57">
        <f>30.65*5.5248</f>
        <v>169.33511999999999</v>
      </c>
      <c r="H16" s="29"/>
      <c r="I16" s="29"/>
      <c r="J16" s="17" t="s">
        <v>55</v>
      </c>
    </row>
    <row r="17" spans="1:10" ht="18" customHeight="1">
      <c r="A17" s="30">
        <v>3</v>
      </c>
      <c r="B17" s="30"/>
      <c r="C17" s="30"/>
      <c r="D17" s="52"/>
      <c r="E17" s="53"/>
      <c r="F17" s="27">
        <f>21.8*5.5475</f>
        <v>120.9355</v>
      </c>
      <c r="G17" s="57">
        <f>21.8*5.5475</f>
        <v>120.9355</v>
      </c>
      <c r="H17" s="29"/>
      <c r="I17" s="29"/>
      <c r="J17" s="17" t="s">
        <v>56</v>
      </c>
    </row>
    <row r="18" spans="1:10" ht="18" customHeight="1">
      <c r="A18" s="30">
        <v>4</v>
      </c>
      <c r="B18" s="30"/>
      <c r="C18" s="30"/>
      <c r="D18" s="52"/>
      <c r="E18" s="53"/>
      <c r="F18" s="57">
        <f>14.8*5.5475</f>
        <v>82.103000000000009</v>
      </c>
      <c r="G18" s="57">
        <f>14.8*5.5475</f>
        <v>82.103000000000009</v>
      </c>
      <c r="H18" s="29"/>
      <c r="I18" s="29"/>
      <c r="J18" s="17" t="s">
        <v>44</v>
      </c>
    </row>
    <row r="19" spans="1:10" ht="18" customHeight="1">
      <c r="A19" s="30">
        <v>5</v>
      </c>
      <c r="B19" s="30"/>
      <c r="C19" s="30"/>
      <c r="D19" s="52"/>
      <c r="E19" s="53"/>
      <c r="F19" s="57">
        <f>20.23*5.5553</f>
        <v>112.383719</v>
      </c>
      <c r="G19" s="57">
        <v>110.43</v>
      </c>
      <c r="H19" s="32"/>
      <c r="I19" s="32"/>
      <c r="J19" s="25" t="s">
        <v>57</v>
      </c>
    </row>
    <row r="20" spans="1:10" ht="18" customHeight="1">
      <c r="A20" s="30">
        <v>6</v>
      </c>
      <c r="B20" s="30"/>
      <c r="C20" s="30"/>
      <c r="D20" s="52"/>
      <c r="E20" s="53"/>
      <c r="F20" s="57">
        <f>13.24*5.5544</f>
        <v>73.540255999999999</v>
      </c>
      <c r="G20" s="57">
        <v>72.27</v>
      </c>
      <c r="H20" s="32"/>
      <c r="I20" s="32"/>
      <c r="J20" s="25" t="s">
        <v>58</v>
      </c>
    </row>
    <row r="21" spans="1:10" ht="18" customHeight="1">
      <c r="A21" s="30">
        <v>7</v>
      </c>
      <c r="B21" s="30"/>
      <c r="C21" s="30"/>
      <c r="D21" s="52"/>
      <c r="E21" s="53"/>
      <c r="F21" s="57">
        <f>13.91*5.5544</f>
        <v>77.261704000000009</v>
      </c>
      <c r="G21" s="57">
        <v>75.930000000000007</v>
      </c>
      <c r="H21" s="32"/>
      <c r="I21" s="32"/>
      <c r="J21" s="25" t="s">
        <v>45</v>
      </c>
    </row>
    <row r="22" spans="1:10" ht="18" customHeight="1">
      <c r="A22" s="30">
        <v>8</v>
      </c>
      <c r="B22" s="30"/>
      <c r="C22" s="30"/>
      <c r="D22" s="52"/>
      <c r="E22" s="53"/>
      <c r="F22" s="57">
        <v>208.99</v>
      </c>
      <c r="G22" s="57">
        <v>208.99</v>
      </c>
      <c r="H22" s="32"/>
      <c r="I22" s="32"/>
      <c r="J22" s="25" t="s">
        <v>46</v>
      </c>
    </row>
    <row r="23" spans="1:10" ht="18" customHeight="1">
      <c r="A23" s="30">
        <v>9</v>
      </c>
      <c r="B23" s="30"/>
      <c r="C23" s="30"/>
      <c r="D23" s="52"/>
      <c r="E23" s="53"/>
      <c r="F23" s="57">
        <v>13</v>
      </c>
      <c r="G23" s="16">
        <v>13</v>
      </c>
      <c r="H23" s="29"/>
      <c r="I23" s="29"/>
      <c r="J23" s="17" t="s">
        <v>43</v>
      </c>
    </row>
    <row r="24" spans="1:10" ht="18" customHeight="1">
      <c r="A24" s="30">
        <v>9</v>
      </c>
      <c r="B24" s="30"/>
      <c r="C24" s="30"/>
      <c r="D24" s="52"/>
      <c r="E24" s="53"/>
      <c r="F24" s="57">
        <v>197.8</v>
      </c>
      <c r="G24" s="16">
        <v>197.8</v>
      </c>
      <c r="H24" s="29"/>
      <c r="I24" s="29"/>
      <c r="J24" s="17" t="s">
        <v>62</v>
      </c>
    </row>
    <row r="25" spans="1:10" ht="18" customHeight="1">
      <c r="A25" s="30">
        <v>9</v>
      </c>
      <c r="B25" s="30"/>
      <c r="C25" s="30"/>
      <c r="D25" s="52"/>
      <c r="E25" s="53"/>
      <c r="F25" s="57">
        <v>64.900000000000006</v>
      </c>
      <c r="G25" s="16">
        <v>64.900000000000006</v>
      </c>
      <c r="H25" s="29"/>
      <c r="I25" s="29"/>
      <c r="J25" s="17" t="s">
        <v>61</v>
      </c>
    </row>
    <row r="26" spans="1:10" ht="18" customHeight="1">
      <c r="A26" s="30">
        <v>10</v>
      </c>
      <c r="B26" s="30"/>
      <c r="C26" s="30"/>
      <c r="D26" s="52"/>
      <c r="E26" s="53"/>
      <c r="F26" s="57">
        <f>18.54*5.645</f>
        <v>104.65829999999998</v>
      </c>
      <c r="G26" s="57">
        <f>18.54*5.645</f>
        <v>104.65829999999998</v>
      </c>
      <c r="H26" s="58"/>
      <c r="I26" s="58"/>
      <c r="J26" s="59" t="s">
        <v>53</v>
      </c>
    </row>
    <row r="27" spans="1:10" ht="18" customHeight="1">
      <c r="A27" s="30">
        <v>11</v>
      </c>
      <c r="B27" s="30"/>
      <c r="C27" s="30"/>
      <c r="D27" s="52"/>
      <c r="E27" s="53"/>
      <c r="F27" s="57">
        <f>11.9*5.5645</f>
        <v>66.217550000000003</v>
      </c>
      <c r="G27" s="16">
        <f>11.9*5.5645</f>
        <v>66.217550000000003</v>
      </c>
      <c r="H27" s="29"/>
      <c r="I27" s="29"/>
      <c r="J27" s="17" t="s">
        <v>54</v>
      </c>
    </row>
    <row r="28" spans="1:10" ht="18" customHeight="1">
      <c r="A28" s="30">
        <v>12</v>
      </c>
      <c r="B28" s="30"/>
      <c r="C28" s="30"/>
      <c r="D28" s="52"/>
      <c r="E28" s="53"/>
      <c r="F28" s="57">
        <f>4.6*5.5645</f>
        <v>25.596699999999998</v>
      </c>
      <c r="G28" s="16">
        <f>4.6*5.5645</f>
        <v>25.596699999999998</v>
      </c>
      <c r="H28" s="29"/>
      <c r="I28" s="29"/>
      <c r="J28" s="26" t="s">
        <v>59</v>
      </c>
    </row>
    <row r="29" spans="1:10" ht="18" customHeight="1">
      <c r="A29" s="30">
        <v>13</v>
      </c>
      <c r="B29" s="30"/>
      <c r="C29" s="30"/>
      <c r="D29" s="52"/>
      <c r="E29" s="53"/>
      <c r="F29" s="57">
        <f>4.8*5.5645</f>
        <v>26.709599999999998</v>
      </c>
      <c r="G29" s="16">
        <f>4.8*5.5645</f>
        <v>26.709599999999998</v>
      </c>
      <c r="H29" s="29"/>
      <c r="I29" s="29"/>
      <c r="J29" s="26" t="s">
        <v>60</v>
      </c>
    </row>
    <row r="30" spans="1:10" ht="18" customHeight="1">
      <c r="A30" s="30">
        <v>9</v>
      </c>
      <c r="B30" s="30"/>
      <c r="C30" s="30"/>
      <c r="D30" s="54"/>
      <c r="E30" s="55"/>
      <c r="F30" s="57">
        <v>102</v>
      </c>
      <c r="G30" s="16"/>
      <c r="H30" s="39">
        <v>102</v>
      </c>
      <c r="I30" s="40"/>
      <c r="J30" s="26" t="s">
        <v>63</v>
      </c>
    </row>
    <row r="31" spans="1:10" ht="18" customHeight="1">
      <c r="A31" s="30">
        <v>14</v>
      </c>
      <c r="B31" s="30"/>
      <c r="C31" s="30"/>
      <c r="D31" s="30" t="s">
        <v>17</v>
      </c>
      <c r="E31" s="30"/>
      <c r="F31" s="57">
        <v>3040.75</v>
      </c>
      <c r="G31" s="16">
        <v>3040.75</v>
      </c>
      <c r="H31" s="29"/>
      <c r="I31" s="29"/>
      <c r="J31" s="17" t="s">
        <v>47</v>
      </c>
    </row>
    <row r="32" spans="1:10" ht="18" customHeight="1">
      <c r="A32" s="30">
        <v>15</v>
      </c>
      <c r="B32" s="30"/>
      <c r="C32" s="30"/>
      <c r="D32" s="30" t="s">
        <v>18</v>
      </c>
      <c r="E32" s="30"/>
      <c r="F32" s="57">
        <v>523.80999999999995</v>
      </c>
      <c r="G32" s="16">
        <v>523.80999999999995</v>
      </c>
      <c r="H32" s="29"/>
      <c r="I32" s="29"/>
      <c r="J32" s="17" t="s">
        <v>40</v>
      </c>
    </row>
    <row r="33" spans="1:10" ht="18" customHeight="1">
      <c r="A33" s="30">
        <v>16</v>
      </c>
      <c r="B33" s="30"/>
      <c r="C33" s="30"/>
      <c r="D33" s="30"/>
      <c r="E33" s="30"/>
      <c r="F33" s="62">
        <v>378.21</v>
      </c>
      <c r="G33" s="24">
        <v>378.21</v>
      </c>
      <c r="H33" s="29"/>
      <c r="I33" s="29"/>
      <c r="J33" s="17" t="s">
        <v>41</v>
      </c>
    </row>
    <row r="34" spans="1:10" ht="18" customHeight="1">
      <c r="A34" s="30">
        <v>17</v>
      </c>
      <c r="B34" s="30"/>
      <c r="C34" s="30"/>
      <c r="D34" s="30"/>
      <c r="E34" s="30"/>
      <c r="F34" s="57">
        <v>61</v>
      </c>
      <c r="G34" s="16">
        <v>61</v>
      </c>
      <c r="H34" s="29"/>
      <c r="I34" s="29"/>
      <c r="J34" s="17" t="s">
        <v>35</v>
      </c>
    </row>
    <row r="35" spans="1:10" ht="18" customHeight="1">
      <c r="A35" s="30">
        <v>18</v>
      </c>
      <c r="B35" s="30"/>
      <c r="C35" s="30"/>
      <c r="D35" s="30"/>
      <c r="E35" s="30"/>
      <c r="F35" s="57">
        <v>788.93</v>
      </c>
      <c r="G35" s="16">
        <v>788.93</v>
      </c>
      <c r="H35" s="29"/>
      <c r="I35" s="29"/>
      <c r="J35" s="22" t="s">
        <v>36</v>
      </c>
    </row>
    <row r="36" spans="1:10" ht="18" customHeight="1">
      <c r="A36" s="30">
        <v>19</v>
      </c>
      <c r="B36" s="30"/>
      <c r="C36" s="30"/>
      <c r="D36" s="30"/>
      <c r="E36" s="30"/>
      <c r="F36" s="57">
        <v>179.22</v>
      </c>
      <c r="G36" s="16">
        <v>179.22</v>
      </c>
      <c r="H36" s="29"/>
      <c r="I36" s="29"/>
      <c r="J36" s="17" t="s">
        <v>37</v>
      </c>
    </row>
    <row r="37" spans="1:10" ht="18" customHeight="1">
      <c r="A37" s="30">
        <v>20</v>
      </c>
      <c r="B37" s="30"/>
      <c r="C37" s="30"/>
      <c r="D37" s="30"/>
      <c r="E37" s="30"/>
      <c r="F37" s="57">
        <v>397.92</v>
      </c>
      <c r="G37" s="16">
        <v>397.92</v>
      </c>
      <c r="H37" s="29"/>
      <c r="I37" s="29"/>
      <c r="J37" s="17" t="s">
        <v>38</v>
      </c>
    </row>
    <row r="38" spans="1:10" ht="18" customHeight="1">
      <c r="A38" s="30">
        <v>21</v>
      </c>
      <c r="B38" s="30"/>
      <c r="C38" s="30"/>
      <c r="D38" s="30"/>
      <c r="E38" s="30"/>
      <c r="F38" s="57">
        <f>355.9*5.5453</f>
        <v>1973.5722699999999</v>
      </c>
      <c r="G38" s="16">
        <f>355.9*5.5453</f>
        <v>1973.5722699999999</v>
      </c>
      <c r="H38" s="29"/>
      <c r="I38" s="29"/>
      <c r="J38" s="17" t="s">
        <v>64</v>
      </c>
    </row>
    <row r="39" spans="1:10" ht="18" customHeight="1">
      <c r="A39" s="30">
        <v>23</v>
      </c>
      <c r="B39" s="30"/>
      <c r="C39" s="30" t="s">
        <v>20</v>
      </c>
      <c r="D39" s="37" t="s">
        <v>67</v>
      </c>
      <c r="E39" s="38"/>
      <c r="F39" s="16">
        <f>12*5.5453</f>
        <v>66.543599999999998</v>
      </c>
      <c r="G39" s="16">
        <f>12*5.5453</f>
        <v>66.543599999999998</v>
      </c>
      <c r="H39" s="29"/>
      <c r="I39" s="29"/>
      <c r="J39" s="22" t="s">
        <v>66</v>
      </c>
    </row>
    <row r="40" spans="1:10" ht="18" customHeight="1">
      <c r="A40" s="30">
        <v>24</v>
      </c>
      <c r="B40" s="30"/>
      <c r="C40" s="30"/>
      <c r="D40" s="37" t="s">
        <v>67</v>
      </c>
      <c r="E40" s="38"/>
      <c r="F40" s="16">
        <v>12.26</v>
      </c>
      <c r="G40" s="16">
        <f>2.2*5.5453</f>
        <v>12.199660000000002</v>
      </c>
      <c r="H40" s="29"/>
      <c r="I40" s="29"/>
      <c r="J40" s="22" t="s">
        <v>65</v>
      </c>
    </row>
    <row r="41" spans="1:10" ht="18" customHeight="1">
      <c r="A41" s="30">
        <v>25</v>
      </c>
      <c r="B41" s="30"/>
      <c r="C41" s="30"/>
      <c r="D41" s="37" t="s">
        <v>67</v>
      </c>
      <c r="E41" s="38"/>
      <c r="F41" s="16">
        <v>183</v>
      </c>
      <c r="G41" s="16"/>
      <c r="H41" s="29">
        <v>183</v>
      </c>
      <c r="I41" s="29"/>
      <c r="J41" s="22" t="s">
        <v>48</v>
      </c>
    </row>
    <row r="42" spans="1:10" ht="18" customHeight="1">
      <c r="A42" s="30">
        <v>27</v>
      </c>
      <c r="B42" s="30"/>
      <c r="C42" s="30"/>
      <c r="D42" s="37" t="s">
        <v>67</v>
      </c>
      <c r="E42" s="38"/>
      <c r="F42" s="16">
        <f>150</f>
        <v>150</v>
      </c>
      <c r="G42" s="16">
        <v>150</v>
      </c>
      <c r="H42" s="29"/>
      <c r="I42" s="29"/>
      <c r="J42" s="22" t="s">
        <v>42</v>
      </c>
    </row>
    <row r="43" spans="1:10" ht="18" customHeight="1">
      <c r="A43" s="35" t="s">
        <v>28</v>
      </c>
      <c r="B43" s="35"/>
      <c r="C43" s="35"/>
      <c r="D43" s="35"/>
      <c r="E43" s="35"/>
      <c r="F43" s="18">
        <f>SUM(F14:F41)</f>
        <v>9118.6473190000015</v>
      </c>
      <c r="G43" s="18">
        <f>SUM(G14:G41)</f>
        <v>8761.0313000000024</v>
      </c>
      <c r="H43" s="34">
        <f>SUM(H14:I41)</f>
        <v>353</v>
      </c>
      <c r="I43" s="34"/>
      <c r="J43" s="19"/>
    </row>
    <row r="44" spans="1:10" ht="18" customHeight="1">
      <c r="A44" s="25"/>
      <c r="B44" s="25"/>
      <c r="C44" s="25"/>
      <c r="D44" s="25"/>
      <c r="E44" s="25"/>
      <c r="F44" s="25"/>
      <c r="G44" s="25"/>
      <c r="H44" s="60"/>
      <c r="I44" s="61"/>
      <c r="J44" s="25"/>
    </row>
    <row r="45" spans="1:10" ht="18" customHeight="1">
      <c r="A45" s="35" t="s">
        <v>9</v>
      </c>
      <c r="B45" s="35"/>
      <c r="C45" s="35"/>
      <c r="D45" s="35"/>
      <c r="E45" s="35"/>
      <c r="F45" s="35" t="s">
        <v>22</v>
      </c>
      <c r="G45" s="35"/>
      <c r="H45" s="35"/>
      <c r="I45" s="35"/>
      <c r="J45" s="14" t="s">
        <v>23</v>
      </c>
    </row>
    <row r="46" spans="1:10" ht="18" customHeight="1">
      <c r="A46" s="33">
        <f>G43</f>
        <v>8761.0313000000024</v>
      </c>
      <c r="B46" s="33"/>
      <c r="C46" s="33"/>
      <c r="D46" s="33"/>
      <c r="E46" s="33"/>
      <c r="F46" s="33">
        <f>H43</f>
        <v>353</v>
      </c>
      <c r="G46" s="33"/>
      <c r="H46" s="33"/>
      <c r="I46" s="33"/>
      <c r="J46" s="21">
        <f>SUM(A46:I46)</f>
        <v>9114.0313000000024</v>
      </c>
    </row>
    <row r="47" spans="1:10">
      <c r="A47" s="25"/>
      <c r="B47" s="25"/>
      <c r="C47" s="25"/>
      <c r="D47" s="25"/>
      <c r="E47" s="25"/>
      <c r="F47" s="25"/>
      <c r="G47" s="25"/>
      <c r="H47" s="25"/>
      <c r="I47" s="25"/>
      <c r="J47" s="25"/>
    </row>
    <row r="48" spans="1:10">
      <c r="A48" s="25" t="s">
        <v>24</v>
      </c>
      <c r="B48" s="25"/>
      <c r="C48" s="25"/>
      <c r="D48" s="25"/>
      <c r="E48" s="25" t="s">
        <v>25</v>
      </c>
      <c r="F48" s="25" t="s">
        <v>26</v>
      </c>
      <c r="G48" s="25"/>
      <c r="H48" s="25"/>
      <c r="I48" s="25" t="s">
        <v>27</v>
      </c>
      <c r="J48" s="25"/>
    </row>
  </sheetData>
  <mergeCells count="91">
    <mergeCell ref="H30:I30"/>
    <mergeCell ref="A24:B24"/>
    <mergeCell ref="A25:B25"/>
    <mergeCell ref="A30:B30"/>
    <mergeCell ref="H24:I24"/>
    <mergeCell ref="D15:E30"/>
    <mergeCell ref="H25:I25"/>
    <mergeCell ref="H15:I15"/>
    <mergeCell ref="A5:J5"/>
    <mergeCell ref="A41:B41"/>
    <mergeCell ref="I8:J8"/>
    <mergeCell ref="I9:J9"/>
    <mergeCell ref="I10:J10"/>
    <mergeCell ref="H31:I31"/>
    <mergeCell ref="E8:F8"/>
    <mergeCell ref="E9:F9"/>
    <mergeCell ref="E10:F10"/>
    <mergeCell ref="H34:I34"/>
    <mergeCell ref="H35:I35"/>
    <mergeCell ref="H13:I13"/>
    <mergeCell ref="H14:I14"/>
    <mergeCell ref="H26:I26"/>
    <mergeCell ref="D31:E31"/>
    <mergeCell ref="D13:E13"/>
    <mergeCell ref="D14:E14"/>
    <mergeCell ref="A13:B13"/>
    <mergeCell ref="A14:B14"/>
    <mergeCell ref="A26:B26"/>
    <mergeCell ref="A31:B31"/>
    <mergeCell ref="A19:B19"/>
    <mergeCell ref="A20:B20"/>
    <mergeCell ref="A21:B21"/>
    <mergeCell ref="A22:B22"/>
    <mergeCell ref="A23:B23"/>
    <mergeCell ref="A27:B27"/>
    <mergeCell ref="A28:B28"/>
    <mergeCell ref="A29:B29"/>
    <mergeCell ref="F46:I46"/>
    <mergeCell ref="A46:E46"/>
    <mergeCell ref="H43:I43"/>
    <mergeCell ref="D40:E40"/>
    <mergeCell ref="H40:I40"/>
    <mergeCell ref="D41:E41"/>
    <mergeCell ref="H41:I41"/>
    <mergeCell ref="D42:E42"/>
    <mergeCell ref="A43:E43"/>
    <mergeCell ref="A45:E45"/>
    <mergeCell ref="F45:I45"/>
    <mergeCell ref="A40:B40"/>
    <mergeCell ref="H42:I42"/>
    <mergeCell ref="H16:I16"/>
    <mergeCell ref="H17:I17"/>
    <mergeCell ref="H18:I18"/>
    <mergeCell ref="H19:I19"/>
    <mergeCell ref="H20:I20"/>
    <mergeCell ref="H38:I38"/>
    <mergeCell ref="H39:I39"/>
    <mergeCell ref="D32:E38"/>
    <mergeCell ref="C14:C38"/>
    <mergeCell ref="D39:E39"/>
    <mergeCell ref="H29:I29"/>
    <mergeCell ref="H32:I32"/>
    <mergeCell ref="H33:I33"/>
    <mergeCell ref="H36:I36"/>
    <mergeCell ref="H37:I37"/>
    <mergeCell ref="H21:I21"/>
    <mergeCell ref="H22:I22"/>
    <mergeCell ref="H23:I23"/>
    <mergeCell ref="H27:I27"/>
    <mergeCell ref="H28:I28"/>
    <mergeCell ref="A6:B6"/>
    <mergeCell ref="A7:B7"/>
    <mergeCell ref="A8:B8"/>
    <mergeCell ref="A9:B9"/>
    <mergeCell ref="A10:B10"/>
    <mergeCell ref="A11:B11"/>
    <mergeCell ref="A12:B12"/>
    <mergeCell ref="A16:B16"/>
    <mergeCell ref="A17:B17"/>
    <mergeCell ref="A18:B18"/>
    <mergeCell ref="A32:B32"/>
    <mergeCell ref="A33:B33"/>
    <mergeCell ref="A36:B36"/>
    <mergeCell ref="A37:B37"/>
    <mergeCell ref="A38:B38"/>
    <mergeCell ref="A34:B34"/>
    <mergeCell ref="A35:B35"/>
    <mergeCell ref="A39:B39"/>
    <mergeCell ref="C39:C42"/>
    <mergeCell ref="A42:B42"/>
    <mergeCell ref="H44:I4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topLeftCell="A10" zoomScale="150" zoomScaleNormal="100" workbookViewId="0">
      <selection activeCell="K14" sqref="K14"/>
    </sheetView>
  </sheetViews>
  <sheetFormatPr baseColWidth="10"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7">
      <c r="B5" s="28" t="s">
        <v>33</v>
      </c>
      <c r="C5" s="28"/>
      <c r="D5" s="28"/>
      <c r="E5" s="28"/>
      <c r="F5" s="28"/>
      <c r="G5" s="28"/>
      <c r="H5" s="28"/>
      <c r="I5" s="28"/>
      <c r="J5" s="28"/>
      <c r="K5" s="28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 ht="18.75" customHeight="1">
      <c r="B8" s="7"/>
      <c r="C8" s="8"/>
      <c r="D8" s="9" t="s">
        <v>0</v>
      </c>
      <c r="E8" s="9"/>
      <c r="F8" s="36"/>
      <c r="G8" s="36"/>
      <c r="H8" s="9" t="s">
        <v>2</v>
      </c>
      <c r="I8" s="8"/>
      <c r="J8" s="36"/>
      <c r="K8" s="49"/>
    </row>
    <row r="9" spans="2:16" ht="18.75" customHeight="1">
      <c r="B9" s="7"/>
      <c r="C9" s="8"/>
      <c r="D9" s="9" t="s">
        <v>1</v>
      </c>
      <c r="E9" s="9"/>
      <c r="F9" s="36"/>
      <c r="G9" s="36"/>
      <c r="H9" s="9" t="s">
        <v>4</v>
      </c>
      <c r="I9" s="8"/>
      <c r="J9" s="36"/>
      <c r="K9" s="49"/>
    </row>
    <row r="10" spans="2:16" ht="18.75" customHeight="1">
      <c r="B10" s="7"/>
      <c r="C10" s="8"/>
      <c r="D10" s="9" t="s">
        <v>3</v>
      </c>
      <c r="E10" s="9"/>
      <c r="F10" s="36"/>
      <c r="G10" s="36"/>
      <c r="H10" s="9" t="s">
        <v>30</v>
      </c>
      <c r="I10" s="8"/>
      <c r="J10" s="36"/>
      <c r="K10" s="49"/>
    </row>
    <row r="11" spans="2:16" ht="18.75" customHeight="1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41" t="s">
        <v>5</v>
      </c>
      <c r="C13" s="43"/>
      <c r="D13" s="13" t="s">
        <v>6</v>
      </c>
      <c r="E13" s="41" t="s">
        <v>7</v>
      </c>
      <c r="F13" s="43"/>
      <c r="G13" s="14" t="s">
        <v>8</v>
      </c>
      <c r="H13" s="15" t="s">
        <v>9</v>
      </c>
      <c r="I13" s="41" t="s">
        <v>10</v>
      </c>
      <c r="J13" s="43"/>
      <c r="K13" s="14" t="s">
        <v>11</v>
      </c>
    </row>
    <row r="14" spans="2:16" ht="18" customHeight="1">
      <c r="B14" s="37">
        <v>1</v>
      </c>
      <c r="C14" s="38"/>
      <c r="D14" s="46" t="s">
        <v>34</v>
      </c>
      <c r="E14" s="30" t="s">
        <v>15</v>
      </c>
      <c r="F14" s="30"/>
      <c r="G14" s="16">
        <v>34</v>
      </c>
      <c r="H14" s="16">
        <v>34</v>
      </c>
      <c r="I14" s="39"/>
      <c r="J14" s="40"/>
      <c r="K14" s="17" t="s">
        <v>39</v>
      </c>
    </row>
    <row r="15" spans="2:16" ht="18" customHeight="1">
      <c r="B15" s="37">
        <v>2</v>
      </c>
      <c r="C15" s="38"/>
      <c r="D15" s="47"/>
      <c r="G15" s="16">
        <v>0</v>
      </c>
      <c r="H15" s="16"/>
      <c r="I15" s="39"/>
      <c r="J15" s="40"/>
      <c r="K15" s="17" t="s">
        <v>16</v>
      </c>
    </row>
    <row r="16" spans="2:16" ht="18" customHeight="1">
      <c r="B16" s="37">
        <v>3</v>
      </c>
      <c r="C16" s="38"/>
      <c r="D16" s="47"/>
      <c r="E16" s="37"/>
      <c r="F16" s="38"/>
      <c r="G16" s="16">
        <v>0</v>
      </c>
      <c r="H16" s="16"/>
      <c r="I16" s="39"/>
      <c r="J16" s="40"/>
      <c r="K16" s="17" t="s">
        <v>14</v>
      </c>
      <c r="P16" s="23"/>
    </row>
    <row r="17" spans="2:11" ht="18" customHeight="1">
      <c r="B17" s="37">
        <v>4</v>
      </c>
      <c r="C17" s="38"/>
      <c r="D17" s="47"/>
      <c r="E17" s="37"/>
      <c r="F17" s="38"/>
      <c r="G17" s="16">
        <v>0</v>
      </c>
      <c r="H17" s="16"/>
      <c r="I17" s="39"/>
      <c r="J17" s="40"/>
      <c r="K17" s="17" t="s">
        <v>19</v>
      </c>
    </row>
    <row r="18" spans="2:11" ht="18" customHeight="1">
      <c r="B18" s="37">
        <v>5</v>
      </c>
      <c r="C18" s="38"/>
      <c r="D18" s="48"/>
      <c r="E18" s="37"/>
      <c r="F18" s="38"/>
      <c r="G18" s="16">
        <v>0</v>
      </c>
      <c r="H18" s="16"/>
      <c r="I18" s="39"/>
      <c r="J18" s="40"/>
      <c r="K18" s="22"/>
    </row>
    <row r="19" spans="2:11" ht="18" customHeight="1">
      <c r="B19" s="37">
        <v>6</v>
      </c>
      <c r="C19" s="38"/>
      <c r="D19" s="46" t="s">
        <v>20</v>
      </c>
      <c r="E19" s="30"/>
      <c r="F19" s="30"/>
      <c r="G19" s="16">
        <v>0</v>
      </c>
      <c r="H19" s="16"/>
      <c r="I19" s="39"/>
      <c r="J19" s="40"/>
      <c r="K19" s="17"/>
    </row>
    <row r="20" spans="2:11" ht="18" customHeight="1">
      <c r="B20" s="37">
        <v>7</v>
      </c>
      <c r="C20" s="38"/>
      <c r="D20" s="47"/>
      <c r="E20" s="30"/>
      <c r="F20" s="30"/>
      <c r="G20" s="16">
        <v>0</v>
      </c>
      <c r="H20" s="16"/>
      <c r="I20" s="39"/>
      <c r="J20" s="40"/>
      <c r="K20" s="17"/>
    </row>
    <row r="21" spans="2:11" ht="18" customHeight="1">
      <c r="B21" s="37">
        <v>8</v>
      </c>
      <c r="C21" s="38"/>
      <c r="D21" s="48"/>
      <c r="E21" s="30"/>
      <c r="F21" s="30"/>
      <c r="G21" s="16">
        <v>0</v>
      </c>
      <c r="H21" s="16"/>
      <c r="I21" s="39"/>
      <c r="J21" s="40"/>
      <c r="K21" s="17"/>
    </row>
    <row r="22" spans="2:11" ht="18" customHeight="1">
      <c r="B22" s="41" t="s">
        <v>21</v>
      </c>
      <c r="C22" s="42"/>
      <c r="D22" s="42"/>
      <c r="E22" s="42"/>
      <c r="F22" s="43"/>
      <c r="G22" s="18">
        <f>SUM(G14:G21)</f>
        <v>34</v>
      </c>
      <c r="H22" s="18">
        <f>SUM(H14:H21)</f>
        <v>34</v>
      </c>
      <c r="I22" s="44">
        <f>SUM(I14:J21)</f>
        <v>0</v>
      </c>
      <c r="J22" s="45"/>
      <c r="K22" s="19"/>
    </row>
    <row r="23" spans="2:11" ht="18" customHeight="1">
      <c r="B23" s="8"/>
      <c r="C23" s="8"/>
      <c r="D23" s="8"/>
      <c r="E23" s="8"/>
      <c r="F23" s="8"/>
      <c r="G23" s="8"/>
      <c r="H23" s="8"/>
      <c r="I23" s="8"/>
      <c r="J23" s="20"/>
      <c r="K23" s="8"/>
    </row>
    <row r="24" spans="2:11" ht="18" customHeight="1">
      <c r="B24" s="35" t="s">
        <v>9</v>
      </c>
      <c r="C24" s="35"/>
      <c r="D24" s="35"/>
      <c r="E24" s="35"/>
      <c r="F24" s="35"/>
      <c r="G24" s="35" t="s">
        <v>22</v>
      </c>
      <c r="H24" s="35"/>
      <c r="I24" s="35"/>
      <c r="J24" s="35"/>
      <c r="K24" s="14" t="s">
        <v>23</v>
      </c>
    </row>
    <row r="25" spans="2:11" ht="18" customHeight="1">
      <c r="B25" s="33">
        <f>H22</f>
        <v>34</v>
      </c>
      <c r="C25" s="33"/>
      <c r="D25" s="33"/>
      <c r="E25" s="33"/>
      <c r="F25" s="33"/>
      <c r="G25" s="33">
        <f>I22</f>
        <v>0</v>
      </c>
      <c r="H25" s="33"/>
      <c r="I25" s="33"/>
      <c r="J25" s="33"/>
      <c r="K25" s="21">
        <f>SUM(B25:J25)</f>
        <v>34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24</v>
      </c>
      <c r="C27" s="8"/>
      <c r="D27" s="8"/>
      <c r="E27" s="8"/>
      <c r="F27" s="8" t="s">
        <v>25</v>
      </c>
      <c r="G27" s="8" t="s">
        <v>26</v>
      </c>
      <c r="H27" s="8"/>
      <c r="I27" s="8"/>
      <c r="J27" s="8" t="s">
        <v>27</v>
      </c>
      <c r="K27" s="8"/>
    </row>
  </sheetData>
  <mergeCells count="41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2025-11-04T14:44:49Z</dcterms:modified>
</cp:coreProperties>
</file>