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9年度\2019年 甲状腺讲者支持项目\"/>
    </mc:Choice>
  </mc:AlternateContent>
  <xr:revisionPtr revIDLastSave="0" documentId="13_ncr:1_{F25218AD-DCE3-4305-9204-ABE402AE77AC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总结算金额明细" sheetId="14" r:id="rId1"/>
    <sheet name="整体结算单" sheetId="15" r:id="rId2"/>
    <sheet name="0511 湖北恩施" sheetId="2" r:id="rId3"/>
    <sheet name="0518 江西赣州" sheetId="3" r:id="rId4"/>
    <sheet name="0525 福建福州" sheetId="4" r:id="rId5"/>
    <sheet name="0525 安徽芜湖" sheetId="5" r:id="rId6"/>
    <sheet name="0615 江西南昌" sheetId="16" r:id="rId7"/>
    <sheet name="0615 辽宁沈阳" sheetId="6" r:id="rId8"/>
    <sheet name="0628 山西太原" sheetId="9" r:id="rId9"/>
    <sheet name="0630 江西南昌 " sheetId="26" r:id="rId10"/>
    <sheet name="0705 河南郑州" sheetId="11" r:id="rId11"/>
    <sheet name="0713 青海西宁" sheetId="12" r:id="rId12"/>
    <sheet name="0726 内蒙包头" sheetId="10" r:id="rId13"/>
    <sheet name="0802 吉林长春" sheetId="17" r:id="rId14"/>
    <sheet name="0802 山东青岛" sheetId="7" r:id="rId15"/>
    <sheet name="0803 福建宁德" sheetId="8" r:id="rId16"/>
    <sheet name="0810 山东淄博" sheetId="19" r:id="rId17"/>
    <sheet name="0815 福建厦门" sheetId="20" r:id="rId18"/>
    <sheet name="8月23日 吉林长春" sheetId="21" r:id="rId19"/>
    <sheet name="8月30日 甘肃兰州" sheetId="22" r:id="rId20"/>
    <sheet name="8月30日 山西太原" sheetId="23" r:id="rId21"/>
    <sheet name="0830  新疆阿克苏" sheetId="24" r:id="rId22"/>
    <sheet name="0906 巴州" sheetId="27" r:id="rId23"/>
    <sheet name="0905 重庆泸州" sheetId="25" r:id="rId24"/>
    <sheet name="1018 福建泉州" sheetId="28" r:id="rId25"/>
    <sheet name="1019 安徽合肥" sheetId="29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2" l="1"/>
  <c r="K25" i="14" l="1"/>
  <c r="J25" i="14"/>
  <c r="I25" i="14"/>
  <c r="H25" i="14"/>
  <c r="G25" i="14"/>
  <c r="F25" i="14"/>
  <c r="K24" i="14"/>
  <c r="J24" i="14"/>
  <c r="I24" i="14"/>
  <c r="H24" i="14"/>
  <c r="G24" i="14"/>
  <c r="F24" i="14"/>
  <c r="K23" i="14"/>
  <c r="J23" i="14"/>
  <c r="I23" i="14"/>
  <c r="H23" i="14"/>
  <c r="G23" i="14"/>
  <c r="F23" i="14"/>
  <c r="K22" i="14"/>
  <c r="J22" i="14"/>
  <c r="I22" i="14"/>
  <c r="H22" i="14"/>
  <c r="G22" i="14"/>
  <c r="F22" i="14"/>
  <c r="K21" i="14"/>
  <c r="J21" i="14"/>
  <c r="I21" i="14"/>
  <c r="H21" i="14"/>
  <c r="G21" i="14"/>
  <c r="F21" i="14"/>
  <c r="K20" i="14"/>
  <c r="J20" i="14"/>
  <c r="I20" i="14"/>
  <c r="H20" i="14"/>
  <c r="G20" i="14"/>
  <c r="F20" i="14"/>
  <c r="K19" i="14"/>
  <c r="J19" i="14"/>
  <c r="I19" i="14"/>
  <c r="H19" i="14"/>
  <c r="G19" i="14"/>
  <c r="F19" i="14"/>
  <c r="K17" i="14"/>
  <c r="J17" i="14"/>
  <c r="I17" i="14"/>
  <c r="H17" i="14"/>
  <c r="G17" i="14"/>
  <c r="F17" i="14"/>
  <c r="K16" i="14" l="1"/>
  <c r="J16" i="14"/>
  <c r="I16" i="14"/>
  <c r="H16" i="14"/>
  <c r="G16" i="14"/>
  <c r="F16" i="14"/>
  <c r="K15" i="14"/>
  <c r="J15" i="14"/>
  <c r="I15" i="14"/>
  <c r="H15" i="14"/>
  <c r="G15" i="14"/>
  <c r="F15" i="14"/>
  <c r="K14" i="14"/>
  <c r="J14" i="14"/>
  <c r="I14" i="14"/>
  <c r="H14" i="14"/>
  <c r="G14" i="14"/>
  <c r="F14" i="14"/>
  <c r="K13" i="14"/>
  <c r="J13" i="14"/>
  <c r="I13" i="14"/>
  <c r="H13" i="14"/>
  <c r="G13" i="14"/>
  <c r="F13" i="14"/>
  <c r="K12" i="14"/>
  <c r="J12" i="14"/>
  <c r="I12" i="14"/>
  <c r="H12" i="14"/>
  <c r="G12" i="14"/>
  <c r="F12" i="14"/>
  <c r="K11" i="14"/>
  <c r="J11" i="14"/>
  <c r="I11" i="14"/>
  <c r="H11" i="14"/>
  <c r="G11" i="14"/>
  <c r="F11" i="14"/>
  <c r="K10" i="14" l="1"/>
  <c r="J10" i="14"/>
  <c r="I10" i="14"/>
  <c r="H10" i="14"/>
  <c r="G10" i="14"/>
  <c r="F10" i="14"/>
  <c r="K9" i="14"/>
  <c r="J9" i="14"/>
  <c r="I9" i="14"/>
  <c r="H9" i="14"/>
  <c r="K8" i="14"/>
  <c r="J8" i="14"/>
  <c r="I8" i="14"/>
  <c r="H8" i="14"/>
  <c r="G8" i="14"/>
  <c r="F8" i="14"/>
  <c r="K7" i="14"/>
  <c r="J7" i="14"/>
  <c r="I7" i="14"/>
  <c r="H7" i="14"/>
  <c r="G7" i="14"/>
  <c r="F7" i="14"/>
  <c r="K6" i="14"/>
  <c r="J6" i="14"/>
  <c r="I6" i="14"/>
  <c r="H6" i="14"/>
  <c r="G6" i="14"/>
  <c r="F6" i="14"/>
  <c r="K5" i="14"/>
  <c r="J5" i="14"/>
  <c r="I5" i="14"/>
  <c r="H5" i="14"/>
  <c r="G5" i="14"/>
  <c r="F5" i="14"/>
  <c r="K4" i="14" l="1"/>
  <c r="J4" i="14"/>
  <c r="I4" i="14"/>
  <c r="H4" i="14"/>
  <c r="G4" i="14"/>
  <c r="F4" i="14"/>
  <c r="L4" i="14" l="1"/>
  <c r="L5" i="14"/>
  <c r="L6" i="14"/>
  <c r="L7" i="14"/>
  <c r="L8" i="14"/>
  <c r="L10" i="14"/>
  <c r="L11" i="14"/>
  <c r="L12" i="14"/>
  <c r="L13" i="14"/>
  <c r="L14" i="14"/>
  <c r="L15" i="14"/>
  <c r="L16" i="14"/>
  <c r="L17" i="14"/>
  <c r="L19" i="14"/>
  <c r="L21" i="14"/>
  <c r="L22" i="14"/>
  <c r="L23" i="14"/>
  <c r="L24" i="14"/>
  <c r="L25" i="14"/>
  <c r="K3" i="14"/>
  <c r="J3" i="14"/>
  <c r="I3" i="14"/>
  <c r="H3" i="14"/>
  <c r="L3" i="14" s="1"/>
  <c r="G3" i="14"/>
  <c r="F3" i="14"/>
  <c r="G2" i="14"/>
  <c r="H2" i="14"/>
  <c r="F2" i="14"/>
  <c r="D25" i="14"/>
  <c r="G8" i="29"/>
  <c r="G7" i="29"/>
  <c r="G6" i="29"/>
  <c r="G5" i="29"/>
  <c r="G4" i="29"/>
  <c r="D24" i="14"/>
  <c r="G8" i="28"/>
  <c r="G7" i="28"/>
  <c r="G6" i="28"/>
  <c r="G5" i="28"/>
  <c r="G4" i="28"/>
  <c r="G9" i="29" l="1"/>
  <c r="G10" i="29" s="1"/>
  <c r="G9" i="28"/>
  <c r="G10" i="28" s="1"/>
  <c r="G11" i="29" l="1"/>
  <c r="G11" i="28"/>
  <c r="D23" i="14" l="1"/>
  <c r="D22" i="14"/>
  <c r="G8" i="27"/>
  <c r="G7" i="27"/>
  <c r="G6" i="27"/>
  <c r="G5" i="27"/>
  <c r="G4" i="27"/>
  <c r="G9" i="27" s="1"/>
  <c r="G10" i="27" l="1"/>
  <c r="G11" i="27" s="1"/>
  <c r="G12" i="27" l="1"/>
  <c r="G7" i="26"/>
  <c r="G6" i="26"/>
  <c r="G5" i="26"/>
  <c r="G9" i="14" s="1"/>
  <c r="G4" i="26"/>
  <c r="F9" i="14" s="1"/>
  <c r="L9" i="14" l="1"/>
  <c r="G8" i="26"/>
  <c r="G9" i="26" s="1"/>
  <c r="G10" i="26" s="1"/>
  <c r="G11" i="26" l="1"/>
  <c r="D9" i="14" s="1"/>
  <c r="G9" i="25"/>
  <c r="G8" i="25"/>
  <c r="G7" i="25"/>
  <c r="G6" i="25"/>
  <c r="G5" i="25"/>
  <c r="G4" i="25"/>
  <c r="D21" i="14"/>
  <c r="G9" i="24"/>
  <c r="G8" i="24"/>
  <c r="G7" i="24"/>
  <c r="G6" i="24"/>
  <c r="G5" i="24"/>
  <c r="G4" i="24"/>
  <c r="D20" i="14"/>
  <c r="G9" i="23"/>
  <c r="G8" i="23"/>
  <c r="G7" i="23"/>
  <c r="G6" i="23"/>
  <c r="G5" i="23"/>
  <c r="G4" i="23"/>
  <c r="D19" i="14"/>
  <c r="G8" i="22"/>
  <c r="G7" i="22"/>
  <c r="G6" i="22"/>
  <c r="G5" i="22"/>
  <c r="G4" i="22"/>
  <c r="G7" i="21"/>
  <c r="I18" i="14" s="1"/>
  <c r="G6" i="21"/>
  <c r="H18" i="14" s="1"/>
  <c r="G5" i="21"/>
  <c r="G18" i="14" s="1"/>
  <c r="G4" i="21"/>
  <c r="F18" i="14" s="1"/>
  <c r="D17" i="14"/>
  <c r="G9" i="20"/>
  <c r="G8" i="20"/>
  <c r="G7" i="20"/>
  <c r="G6" i="20"/>
  <c r="G5" i="20"/>
  <c r="G4" i="20"/>
  <c r="D16" i="14"/>
  <c r="G8" i="19"/>
  <c r="G7" i="19"/>
  <c r="G6" i="19"/>
  <c r="G5" i="19"/>
  <c r="G9" i="19" s="1"/>
  <c r="G4" i="19"/>
  <c r="D13" i="14"/>
  <c r="G9" i="17"/>
  <c r="G8" i="17"/>
  <c r="G7" i="17"/>
  <c r="G6" i="17"/>
  <c r="G5" i="17"/>
  <c r="G4" i="17"/>
  <c r="G8" i="21" l="1"/>
  <c r="G10" i="25"/>
  <c r="G11" i="25" s="1"/>
  <c r="G10" i="24"/>
  <c r="G11" i="24" s="1"/>
  <c r="G10" i="23"/>
  <c r="G11" i="23" s="1"/>
  <c r="G9" i="22"/>
  <c r="G10" i="22" s="1"/>
  <c r="G9" i="21"/>
  <c r="G10" i="20"/>
  <c r="G11" i="20" s="1"/>
  <c r="G10" i="19"/>
  <c r="G11" i="19" s="1"/>
  <c r="G10" i="17"/>
  <c r="G11" i="17" s="1"/>
  <c r="G12" i="17" s="1"/>
  <c r="D6" i="14"/>
  <c r="G8" i="16"/>
  <c r="G7" i="16"/>
  <c r="G6" i="16"/>
  <c r="G5" i="16"/>
  <c r="G4" i="16"/>
  <c r="D11" i="14"/>
  <c r="D15" i="14"/>
  <c r="D12" i="14"/>
  <c r="D8" i="14"/>
  <c r="D7" i="14"/>
  <c r="D5" i="14"/>
  <c r="D4" i="14"/>
  <c r="D3" i="14"/>
  <c r="G26" i="14"/>
  <c r="D5" i="15" s="1"/>
  <c r="G5" i="15" s="1"/>
  <c r="H26" i="14"/>
  <c r="D6" i="15" s="1"/>
  <c r="G6" i="15" s="1"/>
  <c r="F26" i="14"/>
  <c r="D4" i="15" s="1"/>
  <c r="G4" i="15" s="1"/>
  <c r="G10" i="21" l="1"/>
  <c r="K18" i="14" s="1"/>
  <c r="J18" i="14"/>
  <c r="G12" i="25"/>
  <c r="G12" i="24"/>
  <c r="G12" i="23"/>
  <c r="G11" i="22"/>
  <c r="G11" i="21"/>
  <c r="D18" i="14" s="1"/>
  <c r="G12" i="20"/>
  <c r="G12" i="19"/>
  <c r="G9" i="16"/>
  <c r="G10" i="16" s="1"/>
  <c r="G11" i="16" s="1"/>
  <c r="G8" i="12"/>
  <c r="G7" i="12"/>
  <c r="G6" i="12"/>
  <c r="G5" i="12"/>
  <c r="G4" i="12"/>
  <c r="G8" i="11"/>
  <c r="G7" i="11"/>
  <c r="G6" i="11"/>
  <c r="G5" i="11"/>
  <c r="G9" i="11" s="1"/>
  <c r="G4" i="11"/>
  <c r="L18" i="14" l="1"/>
  <c r="G12" i="16"/>
  <c r="G9" i="12"/>
  <c r="G10" i="12" s="1"/>
  <c r="G11" i="12" s="1"/>
  <c r="G10" i="11"/>
  <c r="G11" i="11" s="1"/>
  <c r="G12" i="11" s="1"/>
  <c r="D10" i="14" s="1"/>
  <c r="G12" i="12" l="1"/>
  <c r="G9" i="10"/>
  <c r="G8" i="10"/>
  <c r="G7" i="10"/>
  <c r="G6" i="10"/>
  <c r="G5" i="10"/>
  <c r="G4" i="10"/>
  <c r="G10" i="10" l="1"/>
  <c r="G11" i="10" s="1"/>
  <c r="G12" i="10" l="1"/>
  <c r="G8" i="9"/>
  <c r="G7" i="9"/>
  <c r="G6" i="9"/>
  <c r="G5" i="9"/>
  <c r="G4" i="9"/>
  <c r="G9" i="9" l="1"/>
  <c r="G10" i="9" s="1"/>
  <c r="G11" i="9" s="1"/>
  <c r="G7" i="8" l="1"/>
  <c r="G6" i="8"/>
  <c r="G5" i="8"/>
  <c r="G4" i="8"/>
  <c r="G8" i="8" s="1"/>
  <c r="G9" i="8" l="1"/>
  <c r="G10" i="8" s="1"/>
  <c r="G11" i="8" l="1"/>
  <c r="G8" i="7" l="1"/>
  <c r="G7" i="7"/>
  <c r="G6" i="7"/>
  <c r="G5" i="7"/>
  <c r="G4" i="7"/>
  <c r="G9" i="6"/>
  <c r="G8" i="6"/>
  <c r="G7" i="6"/>
  <c r="G6" i="6"/>
  <c r="G5" i="6"/>
  <c r="G4" i="6"/>
  <c r="G9" i="7" l="1"/>
  <c r="G10" i="7" s="1"/>
  <c r="G11" i="7" s="1"/>
  <c r="G10" i="6"/>
  <c r="G11" i="6" s="1"/>
  <c r="G12" i="6" s="1"/>
  <c r="G12" i="7" l="1"/>
  <c r="D14" i="14" s="1"/>
  <c r="G8" i="5"/>
  <c r="G7" i="5"/>
  <c r="G6" i="5"/>
  <c r="G5" i="5"/>
  <c r="G4" i="5"/>
  <c r="G9" i="5" l="1"/>
  <c r="G10" i="5" s="1"/>
  <c r="G11" i="5" l="1"/>
  <c r="G9" i="4" l="1"/>
  <c r="G8" i="4"/>
  <c r="G7" i="4"/>
  <c r="G6" i="4"/>
  <c r="G5" i="4"/>
  <c r="G4" i="4"/>
  <c r="G10" i="4" l="1"/>
  <c r="G11" i="4" s="1"/>
  <c r="G12" i="4" l="1"/>
  <c r="G8" i="3" l="1"/>
  <c r="G7" i="3"/>
  <c r="G6" i="3"/>
  <c r="G5" i="3"/>
  <c r="G4" i="3"/>
  <c r="G9" i="3" s="1"/>
  <c r="G10" i="3" l="1"/>
  <c r="G11" i="3" s="1"/>
  <c r="G12" i="3" l="1"/>
  <c r="G5" i="2" l="1"/>
  <c r="G6" i="2"/>
  <c r="G7" i="2"/>
  <c r="G8" i="2"/>
  <c r="I2" i="14" l="1"/>
  <c r="G9" i="2"/>
  <c r="G4" i="2"/>
  <c r="J2" i="14" l="1"/>
  <c r="G11" i="2"/>
  <c r="I26" i="14"/>
  <c r="D7" i="15" s="1"/>
  <c r="G7" i="15" s="1"/>
  <c r="G8" i="15" s="1"/>
  <c r="G9" i="15" s="1"/>
  <c r="G10" i="15" s="1"/>
  <c r="G11" i="15" s="1"/>
  <c r="G12" i="2" l="1"/>
  <c r="D2" i="14" s="1"/>
  <c r="D26" i="14" s="1"/>
  <c r="K2" i="14"/>
  <c r="K26" i="14" l="1"/>
  <c r="L2" i="14"/>
  <c r="L20" i="14"/>
  <c r="L26" i="14" s="1"/>
  <c r="J26" i="14"/>
</calcChain>
</file>

<file path=xl/sharedStrings.xml><?xml version="1.0" encoding="utf-8"?>
<sst xmlns="http://schemas.openxmlformats.org/spreadsheetml/2006/main" count="723" uniqueCount="82">
  <si>
    <t xml:space="preserve"> </t>
    <phoneticPr fontId="3" type="noConversion"/>
  </si>
  <si>
    <t>费用合计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</si>
  <si>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</si>
  <si>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</si>
  <si>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</si>
  <si>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预计费用，按实际发生结算</t>
    <phoneticPr fontId="3" type="noConversion"/>
  </si>
  <si>
    <t>会议接送</t>
    <phoneticPr fontId="3" type="noConversion"/>
  </si>
  <si>
    <t>住宿费</t>
    <phoneticPr fontId="3" type="noConversion"/>
  </si>
  <si>
    <t>餐费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</si>
  <si>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</si>
  <si>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</si>
  <si>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项目</t>
    <phoneticPr fontId="3" type="noConversion"/>
  </si>
  <si>
    <t>单价</t>
    <phoneticPr fontId="3" type="noConversion"/>
  </si>
  <si>
    <t>次数</t>
    <phoneticPr fontId="3" type="noConversion"/>
  </si>
  <si>
    <t>人数</t>
    <phoneticPr fontId="3" type="noConversion"/>
  </si>
  <si>
    <t>小计</t>
    <phoneticPr fontId="3" type="noConversion"/>
  </si>
  <si>
    <t>备注</t>
    <phoneticPr fontId="3" type="noConversion"/>
  </si>
  <si>
    <t>机场-会议地点
会议地点-机场</t>
    <phoneticPr fontId="3" type="noConversion"/>
  </si>
  <si>
    <t>家-机场</t>
    <phoneticPr fontId="3" type="noConversion"/>
  </si>
  <si>
    <r>
      <t>旅行社服务费（8%）：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</si>
  <si>
    <t>机票暂未支付</t>
    <phoneticPr fontId="3" type="noConversion"/>
  </si>
  <si>
    <t>耿垫款</t>
    <phoneticPr fontId="3" type="noConversion"/>
  </si>
  <si>
    <t>暂未支付</t>
    <phoneticPr fontId="3" type="noConversion"/>
  </si>
  <si>
    <t>已支付，等待发票水单</t>
    <phoneticPr fontId="3" type="noConversion"/>
  </si>
  <si>
    <t>等待销售资料</t>
    <phoneticPr fontId="3" type="noConversion"/>
  </si>
  <si>
    <t>会议费用总计</t>
    <phoneticPr fontId="3" type="noConversion"/>
  </si>
  <si>
    <t>家-机场
机场-家</t>
    <phoneticPr fontId="3" type="noConversion"/>
  </si>
  <si>
    <t>家-高铁站
高铁站-家</t>
    <phoneticPr fontId="3" type="noConversion"/>
  </si>
  <si>
    <t>高铁站-会议地点
会议地点-高铁站</t>
    <phoneticPr fontId="3" type="noConversion"/>
  </si>
  <si>
    <t>家-机场
家-机场</t>
    <phoneticPr fontId="3" type="noConversion"/>
  </si>
  <si>
    <t>机场-酒店 
酒店-会场
会场-机场</t>
    <phoneticPr fontId="3" type="noConversion"/>
  </si>
  <si>
    <t>会议场次</t>
    <phoneticPr fontId="3" type="noConversion"/>
  </si>
  <si>
    <t>会议地点</t>
    <phoneticPr fontId="3" type="noConversion"/>
  </si>
  <si>
    <t>结算金额</t>
    <phoneticPr fontId="3" type="noConversion"/>
  </si>
  <si>
    <t>大交通</t>
    <phoneticPr fontId="3" type="noConversion"/>
  </si>
  <si>
    <t>小交通</t>
    <phoneticPr fontId="3" type="noConversion"/>
  </si>
  <si>
    <t>服务费</t>
    <phoneticPr fontId="3" type="noConversion"/>
  </si>
  <si>
    <t>税费</t>
    <phoneticPr fontId="3" type="noConversion"/>
  </si>
  <si>
    <t>合计</t>
    <phoneticPr fontId="3" type="noConversion"/>
  </si>
  <si>
    <t>淄博</t>
  </si>
  <si>
    <t>恩施</t>
  </si>
  <si>
    <t>赣州</t>
  </si>
  <si>
    <t>福州</t>
  </si>
  <si>
    <t>芜湖</t>
  </si>
  <si>
    <t>南昌</t>
  </si>
  <si>
    <t>沈阳</t>
  </si>
  <si>
    <t>太原</t>
  </si>
  <si>
    <t>郑州</t>
  </si>
  <si>
    <t>西宁</t>
  </si>
  <si>
    <t>包头</t>
  </si>
  <si>
    <t>长春</t>
  </si>
  <si>
    <t>青岛</t>
  </si>
  <si>
    <t>宁德</t>
  </si>
  <si>
    <t>厦门</t>
  </si>
  <si>
    <t>长春</t>
    <phoneticPr fontId="12" type="noConversion"/>
  </si>
  <si>
    <t>兰州</t>
  </si>
  <si>
    <t>太原</t>
    <phoneticPr fontId="12" type="noConversion"/>
  </si>
  <si>
    <t>阿克苏</t>
    <phoneticPr fontId="12" type="noConversion"/>
  </si>
  <si>
    <t>巴州</t>
    <phoneticPr fontId="12" type="noConversion"/>
  </si>
  <si>
    <t>泸州</t>
    <phoneticPr fontId="12" type="noConversion"/>
  </si>
  <si>
    <t>合肥</t>
    <phoneticPr fontId="12" type="noConversion"/>
  </si>
  <si>
    <t>泉州</t>
    <phoneticPr fontId="12" type="noConversion"/>
  </si>
  <si>
    <t>5.18-5.19</t>
  </si>
  <si>
    <t>5.24-5.26</t>
  </si>
  <si>
    <t>6.15-16</t>
  </si>
  <si>
    <t>6.29-6.30</t>
  </si>
  <si>
    <t>7.26-7.27</t>
  </si>
  <si>
    <t>8.2-8.3</t>
  </si>
  <si>
    <t>8.2-8.4</t>
  </si>
  <si>
    <t>8.10-8.11</t>
  </si>
  <si>
    <t>6.28-30</t>
  </si>
  <si>
    <t>7.5-6</t>
  </si>
  <si>
    <t>7.13-14</t>
  </si>
  <si>
    <t>8.15-16</t>
  </si>
  <si>
    <t>8.23-8.25</t>
  </si>
  <si>
    <t>8.30-31</t>
  </si>
  <si>
    <t>8.30-9.1</t>
  </si>
  <si>
    <t>9.6-9.8</t>
  </si>
  <si>
    <t>10.18-20</t>
  </si>
  <si>
    <t>10.18-19</t>
  </si>
  <si>
    <t>会议日期</t>
    <phoneticPr fontId="3" type="noConversion"/>
  </si>
  <si>
    <t>机场-家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</si>
</sst>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38" fontId="5" fillId="3" borderId="4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4" xfId="0" applyNumberFormat="1" applyBorder="1" applyAlignment="1">
      <alignment horizontal="center" vertical="center"/>
    </xf>
    <xf numFmtId="38" fontId="10" fillId="4" borderId="4" xfId="0" applyNumberFormat="1" applyFont="1" applyFill="1" applyBorder="1" applyAlignment="1">
      <alignment horizontal="center" vertical="center"/>
    </xf>
    <xf numFmtId="38" fontId="0" fillId="0" borderId="4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left" vertical="center" wrapText="1"/>
    </xf>
    <xf numFmtId="38" fontId="6" fillId="0" borderId="4" xfId="1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5C70-9740-4A6B-9753-1CDA5A97F361}">
  <dimension ref="A1:L26"/>
  <sheetViews>
    <sheetView workbookViewId="0">
      <selection activeCell="J2" sqref="J2"/>
    </sheetView>
  </sheetViews>
  <sheetFormatPr defaultRowHeight="13.5" x14ac:dyDescent="0.15"/>
  <cols>
    <col min="1" max="1" width="9" style="13"/>
    <col min="2" max="2" width="10.5" style="13" bestFit="1" customWidth="1"/>
    <col min="3" max="3" width="9" style="13"/>
    <col min="4" max="4" width="12" style="13" bestFit="1" customWidth="1"/>
    <col min="5" max="5" width="9" style="13"/>
    <col min="6" max="8" width="10.75" style="13" bestFit="1" customWidth="1"/>
    <col min="9" max="9" width="9.375" style="13" bestFit="1" customWidth="1"/>
    <col min="10" max="11" width="11" style="13" bestFit="1" customWidth="1"/>
    <col min="12" max="12" width="12.25" style="13" bestFit="1" customWidth="1"/>
    <col min="13" max="16384" width="9" style="13"/>
  </cols>
  <sheetData>
    <row r="1" spans="1:12" x14ac:dyDescent="0.15">
      <c r="A1" s="14" t="s">
        <v>31</v>
      </c>
      <c r="B1" s="14" t="s">
        <v>80</v>
      </c>
      <c r="C1" s="14" t="s">
        <v>32</v>
      </c>
      <c r="D1" s="14" t="s">
        <v>33</v>
      </c>
      <c r="E1" s="15"/>
      <c r="F1" s="14" t="s">
        <v>34</v>
      </c>
      <c r="G1" s="14" t="s">
        <v>35</v>
      </c>
      <c r="H1" s="14" t="s">
        <v>7</v>
      </c>
      <c r="I1" s="14" t="s">
        <v>8</v>
      </c>
      <c r="J1" s="14" t="s">
        <v>36</v>
      </c>
      <c r="K1" s="14" t="s">
        <v>37</v>
      </c>
      <c r="L1" s="14" t="s">
        <v>38</v>
      </c>
    </row>
    <row r="2" spans="1:12" ht="14.25" x14ac:dyDescent="0.15">
      <c r="A2" s="16">
        <v>1</v>
      </c>
      <c r="B2" s="16">
        <v>5.1100000000000003</v>
      </c>
      <c r="C2" s="21" t="s">
        <v>40</v>
      </c>
      <c r="D2" s="19">
        <f>'0511 湖北恩施'!G12</f>
        <v>3903.768</v>
      </c>
      <c r="E2" s="20"/>
      <c r="F2" s="19">
        <f>'0511 湖北恩施'!G4</f>
        <v>1760</v>
      </c>
      <c r="G2" s="19">
        <f>SUM('0511 湖北恩施'!G5:G6)</f>
        <v>950</v>
      </c>
      <c r="H2" s="19">
        <f>'0511 湖北恩施'!G7</f>
        <v>700</v>
      </c>
      <c r="I2" s="19">
        <f>'0511 湖北恩施'!G8</f>
        <v>0</v>
      </c>
      <c r="J2" s="19">
        <f>'0511 湖北恩施'!G10</f>
        <v>272.8</v>
      </c>
      <c r="K2" s="19">
        <f>'0511 湖北恩施'!G11</f>
        <v>220.96799999999999</v>
      </c>
      <c r="L2" s="19">
        <f>SUM(F2:K2)</f>
        <v>3903.768</v>
      </c>
    </row>
    <row r="3" spans="1:12" ht="14.25" x14ac:dyDescent="0.15">
      <c r="A3" s="16">
        <v>2</v>
      </c>
      <c r="B3" s="16" t="s">
        <v>62</v>
      </c>
      <c r="C3" s="21" t="s">
        <v>41</v>
      </c>
      <c r="D3" s="19">
        <f>'0518 江西赣州'!G12</f>
        <v>4391.4528</v>
      </c>
      <c r="E3" s="20"/>
      <c r="F3" s="19">
        <f>'0518 江西赣州'!G4</f>
        <v>1640</v>
      </c>
      <c r="G3" s="19">
        <f>SUM('0518 江西赣州'!G5:G6)</f>
        <v>1000</v>
      </c>
      <c r="H3" s="19">
        <f>'0518 江西赣州'!G7</f>
        <v>596</v>
      </c>
      <c r="I3" s="19">
        <f>'0518 江西赣州'!G8</f>
        <v>600</v>
      </c>
      <c r="J3" s="19">
        <f>'0518 江西赣州'!G10</f>
        <v>306.88</v>
      </c>
      <c r="K3" s="19">
        <f>'0518 江西赣州'!G11</f>
        <v>248.5728</v>
      </c>
      <c r="L3" s="19">
        <f>SUM(F3:K3)</f>
        <v>4391.4528</v>
      </c>
    </row>
    <row r="4" spans="1:12" ht="14.25" x14ac:dyDescent="0.15">
      <c r="A4" s="16">
        <v>3</v>
      </c>
      <c r="B4" s="16" t="s">
        <v>63</v>
      </c>
      <c r="C4" s="21" t="s">
        <v>42</v>
      </c>
      <c r="D4" s="19">
        <f>'0525 福建福州'!G12</f>
        <v>4587.2136</v>
      </c>
      <c r="E4" s="20"/>
      <c r="F4" s="19">
        <f>'0525 福建福州'!G4</f>
        <v>2610</v>
      </c>
      <c r="G4" s="19">
        <f>'0525 福建福州'!G5+'0525 福建福州'!G6</f>
        <v>977</v>
      </c>
      <c r="H4" s="19">
        <f>'0525 福建福州'!G7</f>
        <v>420</v>
      </c>
      <c r="I4" s="19">
        <f>'0525 福建福州'!G8</f>
        <v>0</v>
      </c>
      <c r="J4" s="19">
        <f>'0525 福建福州'!G10</f>
        <v>320.56</v>
      </c>
      <c r="K4" s="19">
        <f>'0525 福建福州'!G11</f>
        <v>259.65360000000004</v>
      </c>
      <c r="L4" s="19">
        <f t="shared" ref="L4:L25" si="0">SUM(F4:K4)</f>
        <v>4587.2136</v>
      </c>
    </row>
    <row r="5" spans="1:12" ht="14.25" x14ac:dyDescent="0.15">
      <c r="A5" s="16">
        <v>4</v>
      </c>
      <c r="B5" s="16" t="s">
        <v>63</v>
      </c>
      <c r="C5" s="21" t="s">
        <v>43</v>
      </c>
      <c r="D5" s="19">
        <f>'0525 安徽芜湖'!G11</f>
        <v>3432.1104</v>
      </c>
      <c r="E5" s="20"/>
      <c r="F5" s="19">
        <f>'0525 安徽芜湖'!G4</f>
        <v>1598</v>
      </c>
      <c r="G5" s="19">
        <f>'0525 安徽芜湖'!G5</f>
        <v>600</v>
      </c>
      <c r="H5" s="19">
        <f>'0525 安徽芜湖'!G6</f>
        <v>500</v>
      </c>
      <c r="I5" s="19">
        <f>'0525 安徽芜湖'!G7</f>
        <v>300</v>
      </c>
      <c r="J5" s="19">
        <f>'0525 安徽芜湖'!G9</f>
        <v>239.84</v>
      </c>
      <c r="K5" s="19">
        <f>'0525 安徽芜湖'!G10</f>
        <v>194.2704</v>
      </c>
      <c r="L5" s="19">
        <f t="shared" si="0"/>
        <v>3432.1104</v>
      </c>
    </row>
    <row r="6" spans="1:12" ht="14.25" x14ac:dyDescent="0.15">
      <c r="A6" s="16">
        <v>5</v>
      </c>
      <c r="B6" s="16">
        <v>6.15</v>
      </c>
      <c r="C6" s="21" t="s">
        <v>44</v>
      </c>
      <c r="D6" s="19">
        <f>'0615 江西南昌'!G12</f>
        <v>4018.248</v>
      </c>
      <c r="E6" s="20"/>
      <c r="F6" s="19">
        <f>'0615 江西南昌'!G4</f>
        <v>1410</v>
      </c>
      <c r="G6" s="19">
        <f>'0615 江西南昌'!G5+'0615 江西南昌'!G6</f>
        <v>1200</v>
      </c>
      <c r="H6" s="19">
        <f>'0615 江西南昌'!G7</f>
        <v>300</v>
      </c>
      <c r="I6" s="19">
        <f>'0615 江西南昌'!G8</f>
        <v>600</v>
      </c>
      <c r="J6" s="19">
        <f>'0615 江西南昌'!G10</f>
        <v>280.8</v>
      </c>
      <c r="K6" s="19">
        <f>'0615 江西南昌'!G11</f>
        <v>227.44800000000001</v>
      </c>
      <c r="L6" s="19">
        <f t="shared" si="0"/>
        <v>4018.248</v>
      </c>
    </row>
    <row r="7" spans="1:12" ht="14.25" x14ac:dyDescent="0.15">
      <c r="A7" s="16">
        <v>6</v>
      </c>
      <c r="B7" s="16" t="s">
        <v>64</v>
      </c>
      <c r="C7" s="21" t="s">
        <v>45</v>
      </c>
      <c r="D7" s="19">
        <f>'0615 辽宁沈阳'!G12</f>
        <v>5097.7943999999998</v>
      </c>
      <c r="E7" s="20"/>
      <c r="F7" s="19">
        <f>'0615 辽宁沈阳'!G4</f>
        <v>2590</v>
      </c>
      <c r="G7" s="19">
        <f>'0615 辽宁沈阳'!G5+'0615 辽宁沈阳'!G6</f>
        <v>1200</v>
      </c>
      <c r="H7" s="19">
        <f>'0615 辽宁沈阳'!G7</f>
        <v>400</v>
      </c>
      <c r="I7" s="19">
        <f>'0615 辽宁沈阳'!G8</f>
        <v>263</v>
      </c>
      <c r="J7" s="19">
        <f>'0615 辽宁沈阳'!G10</f>
        <v>356.24</v>
      </c>
      <c r="K7" s="19">
        <f>'0615 辽宁沈阳'!G11</f>
        <v>288.55439999999999</v>
      </c>
      <c r="L7" s="19">
        <f t="shared" si="0"/>
        <v>5097.7943999999998</v>
      </c>
    </row>
    <row r="8" spans="1:12" ht="14.25" x14ac:dyDescent="0.15">
      <c r="A8" s="16">
        <v>7</v>
      </c>
      <c r="B8" s="16" t="s">
        <v>70</v>
      </c>
      <c r="C8" s="21" t="s">
        <v>46</v>
      </c>
      <c r="D8" s="19">
        <f>'0628 山西太原'!G11</f>
        <v>3524.6102400000004</v>
      </c>
      <c r="E8" s="20"/>
      <c r="F8" s="19">
        <f>'0628 山西太原'!G4</f>
        <v>994</v>
      </c>
      <c r="G8" s="19">
        <f>'0628 山西太原'!G5</f>
        <v>800.8</v>
      </c>
      <c r="H8" s="19">
        <f>'0628 山西太原'!G6</f>
        <v>698</v>
      </c>
      <c r="I8" s="19">
        <f>'0628 山西太原'!G7</f>
        <v>586</v>
      </c>
      <c r="J8" s="19">
        <f>'0628 山西太原'!G9</f>
        <v>246.30400000000003</v>
      </c>
      <c r="K8" s="19">
        <f>'0628 山西太原'!G10</f>
        <v>199.50624000000002</v>
      </c>
      <c r="L8" s="19">
        <f t="shared" si="0"/>
        <v>3524.6102400000004</v>
      </c>
    </row>
    <row r="9" spans="1:12" ht="14.25" x14ac:dyDescent="0.15">
      <c r="A9" s="16">
        <v>8</v>
      </c>
      <c r="B9" s="16" t="s">
        <v>65</v>
      </c>
      <c r="C9" s="21" t="s">
        <v>44</v>
      </c>
      <c r="D9" s="19">
        <f>'0630 江西南昌 '!G11</f>
        <v>4327.9164000000001</v>
      </c>
      <c r="E9" s="20"/>
      <c r="F9" s="19">
        <f>'0630 江西南昌 '!G4</f>
        <v>2280.5</v>
      </c>
      <c r="G9" s="19">
        <f>'0630 江西南昌 '!G5</f>
        <v>600</v>
      </c>
      <c r="H9" s="19">
        <f>'0630 江西南昌 '!G6</f>
        <v>300</v>
      </c>
      <c r="I9" s="19">
        <f>'0630 江西南昌 '!G7</f>
        <v>600</v>
      </c>
      <c r="J9" s="19">
        <f>'0630 江西南昌 '!G9</f>
        <v>302.44</v>
      </c>
      <c r="K9" s="19">
        <f>'0630 江西南昌 '!G10</f>
        <v>244.97639999999998</v>
      </c>
      <c r="L9" s="19">
        <f t="shared" si="0"/>
        <v>4327.9164000000001</v>
      </c>
    </row>
    <row r="10" spans="1:12" ht="14.25" x14ac:dyDescent="0.15">
      <c r="A10" s="16">
        <v>9</v>
      </c>
      <c r="B10" s="16" t="s">
        <v>71</v>
      </c>
      <c r="C10" s="21" t="s">
        <v>47</v>
      </c>
      <c r="D10" s="19">
        <f>'0705 河南郑州'!G12</f>
        <v>3582.0792000000001</v>
      </c>
      <c r="E10" s="20"/>
      <c r="F10" s="19">
        <f>'0705 河南郑州'!G4</f>
        <v>935</v>
      </c>
      <c r="G10" s="19">
        <f>'0705 河南郑州'!G5+'0705 河南郑州'!G6</f>
        <v>1200</v>
      </c>
      <c r="H10" s="19">
        <f>'0705 河南郑州'!G7</f>
        <v>698</v>
      </c>
      <c r="I10" s="19">
        <f>'0705 河南郑州'!G8</f>
        <v>296</v>
      </c>
      <c r="J10" s="19">
        <f>'0705 河南郑州'!G10</f>
        <v>250.32</v>
      </c>
      <c r="K10" s="19">
        <f>'0705 河南郑州'!G11</f>
        <v>202.75919999999999</v>
      </c>
      <c r="L10" s="19">
        <f t="shared" si="0"/>
        <v>3582.0792000000001</v>
      </c>
    </row>
    <row r="11" spans="1:12" ht="14.25" x14ac:dyDescent="0.15">
      <c r="A11" s="16">
        <v>10</v>
      </c>
      <c r="B11" s="16" t="s">
        <v>72</v>
      </c>
      <c r="C11" s="21" t="s">
        <v>48</v>
      </c>
      <c r="D11" s="19">
        <f>'0713 青海西宁'!G12</f>
        <v>2776.3689599999998</v>
      </c>
      <c r="E11" s="20"/>
      <c r="F11" s="19">
        <f>'0713 青海西宁'!G4</f>
        <v>995</v>
      </c>
      <c r="G11" s="19">
        <f>'0713 青海西宁'!G5+'0713 青海西宁'!G6</f>
        <v>593.20000000000005</v>
      </c>
      <c r="H11" s="19">
        <f>'0713 青海西宁'!G7</f>
        <v>600</v>
      </c>
      <c r="I11" s="19">
        <f>'0713 青海西宁'!G8</f>
        <v>237</v>
      </c>
      <c r="J11" s="19">
        <f>'0713 青海西宁'!G10</f>
        <v>194.01599999999999</v>
      </c>
      <c r="K11" s="19">
        <f>'0713 青海西宁'!G11</f>
        <v>157.15295999999998</v>
      </c>
      <c r="L11" s="19">
        <f t="shared" si="0"/>
        <v>2776.3689599999998</v>
      </c>
    </row>
    <row r="12" spans="1:12" ht="14.25" x14ac:dyDescent="0.15">
      <c r="A12" s="16">
        <v>11</v>
      </c>
      <c r="B12" s="16" t="s">
        <v>66</v>
      </c>
      <c r="C12" s="21" t="s">
        <v>49</v>
      </c>
      <c r="D12" s="19">
        <f>'0726 内蒙包头'!G12</f>
        <v>3560.328</v>
      </c>
      <c r="E12" s="20"/>
      <c r="F12" s="19">
        <f>'0726 内蒙包头'!G4</f>
        <v>1910</v>
      </c>
      <c r="G12" s="19">
        <f>'0726 内蒙包头'!G5+'0726 内蒙包头'!G6</f>
        <v>1200</v>
      </c>
      <c r="H12" s="19">
        <f>'0726 内蒙包头'!G7</f>
        <v>0</v>
      </c>
      <c r="I12" s="19">
        <f>'0726 内蒙包头'!G8</f>
        <v>0</v>
      </c>
      <c r="J12" s="19">
        <f>'0726 内蒙包头'!G10</f>
        <v>248.8</v>
      </c>
      <c r="K12" s="19">
        <f>'0726 内蒙包头'!G11</f>
        <v>201.52799999999999</v>
      </c>
      <c r="L12" s="19">
        <f t="shared" si="0"/>
        <v>3560.328</v>
      </c>
    </row>
    <row r="13" spans="1:12" ht="14.25" x14ac:dyDescent="0.15">
      <c r="A13" s="16">
        <v>12</v>
      </c>
      <c r="B13" s="16" t="s">
        <v>67</v>
      </c>
      <c r="C13" s="21" t="s">
        <v>50</v>
      </c>
      <c r="D13" s="19">
        <f>'0802 吉林长春'!G12</f>
        <v>5371.4015999999992</v>
      </c>
      <c r="E13" s="20"/>
      <c r="F13" s="19">
        <f>'0802 吉林长春'!G4</f>
        <v>2015</v>
      </c>
      <c r="G13" s="19">
        <f>'0802 吉林长春'!G5+'0802 吉林长春'!G6</f>
        <v>1397</v>
      </c>
      <c r="H13" s="19">
        <f>'0802 吉林长春'!G7</f>
        <v>680</v>
      </c>
      <c r="I13" s="19">
        <f>'0802 吉林长春'!G8</f>
        <v>600</v>
      </c>
      <c r="J13" s="19">
        <f>'0802 吉林长春'!G10</f>
        <v>375.36</v>
      </c>
      <c r="K13" s="19">
        <f>'0802 吉林长春'!G11</f>
        <v>304.04159999999996</v>
      </c>
      <c r="L13" s="19">
        <f t="shared" si="0"/>
        <v>5371.4015999999992</v>
      </c>
    </row>
    <row r="14" spans="1:12" ht="14.25" x14ac:dyDescent="0.15">
      <c r="A14" s="16">
        <v>13</v>
      </c>
      <c r="B14" s="16" t="s">
        <v>68</v>
      </c>
      <c r="C14" s="21" t="s">
        <v>51</v>
      </c>
      <c r="D14" s="19">
        <f>'0802 山东青岛'!G12</f>
        <v>3534.2265600000001</v>
      </c>
      <c r="E14" s="20"/>
      <c r="F14" s="19">
        <f>'0802 山东青岛'!G4</f>
        <v>1155</v>
      </c>
      <c r="G14" s="19">
        <f>'0802 山东青岛'!G5+'0802 山东青岛'!G6</f>
        <v>813.2</v>
      </c>
      <c r="H14" s="19">
        <f>'0802 山东青岛'!G7</f>
        <v>550</v>
      </c>
      <c r="I14" s="19">
        <f>'0802 山东青岛'!G8</f>
        <v>569</v>
      </c>
      <c r="J14" s="19">
        <f>'0802 山东青岛'!G10</f>
        <v>246.976</v>
      </c>
      <c r="K14" s="19">
        <f>'0802 山东青岛'!G11</f>
        <v>200.05055999999999</v>
      </c>
      <c r="L14" s="19">
        <f t="shared" si="0"/>
        <v>3534.2265600000001</v>
      </c>
    </row>
    <row r="15" spans="1:12" ht="14.25" x14ac:dyDescent="0.15">
      <c r="A15" s="16">
        <v>14</v>
      </c>
      <c r="B15" s="16">
        <v>8.3000000000000007</v>
      </c>
      <c r="C15" s="21" t="s">
        <v>52</v>
      </c>
      <c r="D15" s="19">
        <f>'0803 福建宁德'!G11</f>
        <v>1949.5944</v>
      </c>
      <c r="E15" s="20"/>
      <c r="F15" s="19">
        <f>'0803 福建宁德'!G4</f>
        <v>590</v>
      </c>
      <c r="G15" s="19">
        <f>'0803 福建宁德'!G5</f>
        <v>460</v>
      </c>
      <c r="H15" s="19">
        <f>'0803 福建宁德'!G6</f>
        <v>380</v>
      </c>
      <c r="I15" s="19">
        <f>'0803 福建宁德'!G7</f>
        <v>273</v>
      </c>
      <c r="J15" s="19">
        <f>'0803 福建宁德'!G9</f>
        <v>136.24</v>
      </c>
      <c r="K15" s="19">
        <f>'0803 福建宁德'!G10</f>
        <v>110.3544</v>
      </c>
      <c r="L15" s="19">
        <f t="shared" si="0"/>
        <v>1949.5944</v>
      </c>
    </row>
    <row r="16" spans="1:12" ht="14.25" x14ac:dyDescent="0.15">
      <c r="A16" s="16">
        <v>15</v>
      </c>
      <c r="B16" s="16" t="s">
        <v>69</v>
      </c>
      <c r="C16" s="21" t="s">
        <v>39</v>
      </c>
      <c r="D16" s="19">
        <f>'0810 山东淄博'!G12</f>
        <v>4854.5244000000002</v>
      </c>
      <c r="E16" s="20"/>
      <c r="F16" s="19">
        <f>'0810 山东淄博'!G4</f>
        <v>2093</v>
      </c>
      <c r="G16" s="19">
        <f>'0810 山东淄博'!G5+'0810 山东淄博'!G6</f>
        <v>1548.5</v>
      </c>
      <c r="H16" s="19">
        <f>'0810 山东淄博'!G7</f>
        <v>599</v>
      </c>
      <c r="I16" s="19">
        <f>'0810 山东淄博'!G8</f>
        <v>0</v>
      </c>
      <c r="J16" s="19">
        <f>'0810 山东淄博'!G10</f>
        <v>339.24</v>
      </c>
      <c r="K16" s="19">
        <f>'0810 山东淄博'!G11</f>
        <v>274.78440000000001</v>
      </c>
      <c r="L16" s="19">
        <f t="shared" si="0"/>
        <v>4854.5244000000002</v>
      </c>
    </row>
    <row r="17" spans="1:12" ht="14.25" x14ac:dyDescent="0.15">
      <c r="A17" s="16">
        <v>16</v>
      </c>
      <c r="B17" s="16" t="s">
        <v>73</v>
      </c>
      <c r="C17" s="21" t="s">
        <v>53</v>
      </c>
      <c r="D17" s="19">
        <f>'0815 福建厦门'!G12</f>
        <v>4375.4256000000005</v>
      </c>
      <c r="E17" s="20"/>
      <c r="F17" s="19">
        <f>'0815 福建厦门'!G4</f>
        <v>2215</v>
      </c>
      <c r="G17" s="19">
        <f>'0815 福建厦门'!G5+'0815 福建厦门'!G6</f>
        <v>760</v>
      </c>
      <c r="H17" s="19">
        <f>'0815 福建厦门'!G7</f>
        <v>550</v>
      </c>
      <c r="I17" s="19">
        <f>'0815 福建厦门'!G8</f>
        <v>297</v>
      </c>
      <c r="J17" s="19">
        <f>'0815 福建厦门'!G10</f>
        <v>305.76</v>
      </c>
      <c r="K17" s="19">
        <f>'0815 福建厦门'!G11</f>
        <v>247.66560000000001</v>
      </c>
      <c r="L17" s="19">
        <f t="shared" si="0"/>
        <v>4375.4256000000005</v>
      </c>
    </row>
    <row r="18" spans="1:12" ht="14.25" x14ac:dyDescent="0.15">
      <c r="A18" s="16">
        <v>17</v>
      </c>
      <c r="B18" s="16" t="s">
        <v>74</v>
      </c>
      <c r="C18" s="21" t="s">
        <v>54</v>
      </c>
      <c r="D18" s="19">
        <f>'8月23日 吉林长春'!G11</f>
        <v>6657.0119999999997</v>
      </c>
      <c r="E18" s="20"/>
      <c r="F18" s="19">
        <f>'8月23日 吉林长春'!G4</f>
        <v>3930</v>
      </c>
      <c r="G18" s="19">
        <f>'8月23日 吉林长春'!G5</f>
        <v>597</v>
      </c>
      <c r="H18" s="19">
        <f>'8月23日 吉林长春'!G6</f>
        <v>688</v>
      </c>
      <c r="I18" s="19">
        <f>'8月23日 吉林长春'!G7</f>
        <v>600</v>
      </c>
      <c r="J18" s="19">
        <f>'8月23日 吉林长春'!G9</f>
        <v>465.2</v>
      </c>
      <c r="K18" s="19">
        <f>'8月23日 吉林长春'!G10</f>
        <v>376.81199999999995</v>
      </c>
      <c r="L18" s="19">
        <f t="shared" si="0"/>
        <v>6657.0119999999997</v>
      </c>
    </row>
    <row r="19" spans="1:12" ht="14.25" x14ac:dyDescent="0.15">
      <c r="A19" s="16">
        <v>18</v>
      </c>
      <c r="B19" s="16" t="s">
        <v>75</v>
      </c>
      <c r="C19" s="21" t="s">
        <v>55</v>
      </c>
      <c r="D19" s="19">
        <f>'8月30日 甘肃兰州'!G11</f>
        <v>4945.5360000000001</v>
      </c>
      <c r="E19" s="20"/>
      <c r="F19" s="19">
        <f>'8月30日 甘肃兰州'!G4</f>
        <v>2420</v>
      </c>
      <c r="G19" s="19">
        <f>'8月30日 甘肃兰州'!G5</f>
        <v>600</v>
      </c>
      <c r="H19" s="19">
        <f>'8月30日 甘肃兰州'!G6</f>
        <v>700</v>
      </c>
      <c r="I19" s="19">
        <f>'8月30日 甘肃兰州'!G7</f>
        <v>600</v>
      </c>
      <c r="J19" s="19">
        <f>'8月30日 甘肃兰州'!G9</f>
        <v>345.6</v>
      </c>
      <c r="K19" s="19">
        <f>'8月30日 甘肃兰州'!G10</f>
        <v>279.93600000000004</v>
      </c>
      <c r="L19" s="19">
        <f t="shared" si="0"/>
        <v>4945.5360000000001</v>
      </c>
    </row>
    <row r="20" spans="1:12" ht="14.25" x14ac:dyDescent="0.15">
      <c r="A20" s="16">
        <v>19</v>
      </c>
      <c r="B20" s="16" t="s">
        <v>76</v>
      </c>
      <c r="C20" s="21" t="s">
        <v>56</v>
      </c>
      <c r="D20" s="19">
        <f>'8月30日 山西太原'!G12</f>
        <v>1459.96344</v>
      </c>
      <c r="E20" s="20"/>
      <c r="F20" s="19">
        <f>'8月30日 山西太原'!G4</f>
        <v>572</v>
      </c>
      <c r="G20" s="19">
        <f>'8月30日 山西太原'!G5</f>
        <v>301.3</v>
      </c>
      <c r="H20" s="19">
        <f>'8月30日 山西太原'!G6</f>
        <v>402</v>
      </c>
      <c r="I20" s="19">
        <f>'8月30日 山西太原'!G8</f>
        <v>0</v>
      </c>
      <c r="J20" s="19">
        <f>'8月30日 山西太原'!G10</f>
        <v>102.024</v>
      </c>
      <c r="K20" s="19">
        <f>'8月30日 山西太原'!G11</f>
        <v>82.639440000000008</v>
      </c>
      <c r="L20" s="19">
        <f t="shared" si="0"/>
        <v>1459.96344</v>
      </c>
    </row>
    <row r="21" spans="1:12" ht="14.25" x14ac:dyDescent="0.15">
      <c r="A21" s="16">
        <v>20</v>
      </c>
      <c r="B21" s="16">
        <v>8.31</v>
      </c>
      <c r="C21" s="21" t="s">
        <v>57</v>
      </c>
      <c r="D21" s="19">
        <f>'0830  新疆阿克苏'!G12</f>
        <v>3892.32</v>
      </c>
      <c r="E21" s="20"/>
      <c r="F21" s="19">
        <f>'0830  新疆阿克苏'!G4</f>
        <v>1520</v>
      </c>
      <c r="G21" s="19">
        <f>'0830  新疆阿克苏'!G5+'0830  新疆阿克苏'!G6</f>
        <v>900</v>
      </c>
      <c r="H21" s="19">
        <f>'0830  新疆阿克苏'!G7</f>
        <v>536</v>
      </c>
      <c r="I21" s="19">
        <f>'0830  新疆阿克苏'!G8</f>
        <v>444</v>
      </c>
      <c r="J21" s="19">
        <f>'0830  新疆阿克苏'!G10</f>
        <v>272</v>
      </c>
      <c r="K21" s="19">
        <f>'0830  新疆阿克苏'!G11</f>
        <v>220.32</v>
      </c>
      <c r="L21" s="19">
        <f t="shared" si="0"/>
        <v>3892.32</v>
      </c>
    </row>
    <row r="22" spans="1:12" ht="14.25" x14ac:dyDescent="0.15">
      <c r="A22" s="16">
        <v>21</v>
      </c>
      <c r="B22" s="16">
        <v>9.6</v>
      </c>
      <c r="C22" s="21" t="s">
        <v>58</v>
      </c>
      <c r="D22" s="17">
        <f>'0906 巴州'!G12</f>
        <v>492.26399999999995</v>
      </c>
      <c r="F22" s="17">
        <f>'0906 巴州'!G4</f>
        <v>0</v>
      </c>
      <c r="G22" s="17">
        <f>'0906 巴州'!G5</f>
        <v>0</v>
      </c>
      <c r="H22" s="17">
        <f>'0906 巴州'!G7</f>
        <v>430</v>
      </c>
      <c r="I22" s="17">
        <f>'0906 巴州'!G8</f>
        <v>0</v>
      </c>
      <c r="J22" s="17">
        <f>'0906 巴州'!G10</f>
        <v>34.4</v>
      </c>
      <c r="K22" s="17">
        <f>'0906 巴州'!G11</f>
        <v>27.863999999999997</v>
      </c>
      <c r="L22" s="19">
        <f t="shared" si="0"/>
        <v>492.26399999999995</v>
      </c>
    </row>
    <row r="23" spans="1:12" ht="14.25" x14ac:dyDescent="0.15">
      <c r="A23" s="16">
        <v>22</v>
      </c>
      <c r="B23" s="16" t="s">
        <v>77</v>
      </c>
      <c r="C23" s="21" t="s">
        <v>59</v>
      </c>
      <c r="D23" s="17">
        <f>'0905 重庆泸州'!G12</f>
        <v>3205.44</v>
      </c>
      <c r="F23" s="17">
        <f>'0905 重庆泸州'!G4</f>
        <v>0</v>
      </c>
      <c r="G23" s="17">
        <f>'0905 重庆泸州'!G5</f>
        <v>2800</v>
      </c>
      <c r="H23" s="17">
        <f>'0905 重庆泸州'!G6</f>
        <v>0</v>
      </c>
      <c r="I23" s="17">
        <f>'0905 重庆泸州'!G8</f>
        <v>0</v>
      </c>
      <c r="J23" s="17">
        <f>'0905 重庆泸州'!G10</f>
        <v>224</v>
      </c>
      <c r="K23" s="17">
        <f>'0905 重庆泸州'!G11</f>
        <v>181.44</v>
      </c>
      <c r="L23" s="19">
        <f t="shared" si="0"/>
        <v>3205.44</v>
      </c>
    </row>
    <row r="24" spans="1:12" ht="14.25" x14ac:dyDescent="0.15">
      <c r="A24" s="16">
        <v>23</v>
      </c>
      <c r="B24" s="16" t="s">
        <v>79</v>
      </c>
      <c r="C24" s="21" t="s">
        <v>61</v>
      </c>
      <c r="D24" s="17">
        <f>'1018 福建泉州'!G11</f>
        <v>2795.6016</v>
      </c>
      <c r="F24" s="17">
        <f>'1018 福建泉州'!G4</f>
        <v>835</v>
      </c>
      <c r="G24" s="17">
        <f>'1018 福建泉州'!G5</f>
        <v>498</v>
      </c>
      <c r="H24" s="17">
        <f>'1018 福建泉州'!G6</f>
        <v>658</v>
      </c>
      <c r="I24" s="17">
        <f>'1018 福建泉州'!G7</f>
        <v>451</v>
      </c>
      <c r="J24" s="17">
        <f>'1018 福建泉州'!G9</f>
        <v>195.36</v>
      </c>
      <c r="K24" s="17">
        <f>'1018 福建泉州'!G10</f>
        <v>158.24160000000001</v>
      </c>
      <c r="L24" s="19">
        <f t="shared" si="0"/>
        <v>2795.6016</v>
      </c>
    </row>
    <row r="25" spans="1:12" ht="14.25" x14ac:dyDescent="0.15">
      <c r="A25" s="16">
        <v>24</v>
      </c>
      <c r="B25" s="16" t="s">
        <v>78</v>
      </c>
      <c r="C25" s="21" t="s">
        <v>60</v>
      </c>
      <c r="D25" s="17">
        <f>'1019 安徽合肥'!G11</f>
        <v>2491.0848000000001</v>
      </c>
      <c r="F25" s="17">
        <f>'1019 安徽合肥'!G4</f>
        <v>1300</v>
      </c>
      <c r="G25" s="17">
        <f>'1019 安徽合肥'!G5</f>
        <v>300</v>
      </c>
      <c r="H25" s="17">
        <f>'1019 安徽合肥'!G6</f>
        <v>280</v>
      </c>
      <c r="I25" s="17">
        <f>'1019 安徽合肥'!G7</f>
        <v>296</v>
      </c>
      <c r="J25" s="17">
        <f>'1019 安徽合肥'!G9</f>
        <v>174.08</v>
      </c>
      <c r="K25" s="17">
        <f>'1019 安徽合肥'!G10</f>
        <v>141.00479999999999</v>
      </c>
      <c r="L25" s="19">
        <f t="shared" si="0"/>
        <v>2491.0848000000001</v>
      </c>
    </row>
    <row r="26" spans="1:12" x14ac:dyDescent="0.15">
      <c r="A26" s="16"/>
      <c r="B26" s="16"/>
      <c r="C26" s="14"/>
      <c r="D26" s="18">
        <f>SUM(D2:D25)</f>
        <v>89226.284400000004</v>
      </c>
      <c r="E26" s="15"/>
      <c r="F26" s="18">
        <f t="shared" ref="F26:L26" si="1">SUM(F2:F25)</f>
        <v>37367.5</v>
      </c>
      <c r="G26" s="18">
        <f t="shared" si="1"/>
        <v>21296</v>
      </c>
      <c r="H26" s="18">
        <f t="shared" si="1"/>
        <v>11665</v>
      </c>
      <c r="I26" s="18">
        <f t="shared" si="1"/>
        <v>7612</v>
      </c>
      <c r="J26" s="18">
        <f t="shared" si="1"/>
        <v>6235.2400000000007</v>
      </c>
      <c r="K26" s="18">
        <f t="shared" si="1"/>
        <v>5050.5443999999989</v>
      </c>
      <c r="L26" s="18">
        <f t="shared" si="1"/>
        <v>89226.284400000004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9A31-B362-42E4-971F-621EC783100D}">
  <sheetPr>
    <pageSetUpPr fitToPage="1"/>
  </sheetPr>
  <dimension ref="B1:I15"/>
  <sheetViews>
    <sheetView showGridLines="0" topLeftCell="C4" workbookViewId="0">
      <selection activeCell="D6" sqref="A6:XFD6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2280.5</v>
      </c>
      <c r="E4" s="2">
        <v>1</v>
      </c>
      <c r="F4" s="2">
        <v>1</v>
      </c>
      <c r="G4" s="8">
        <f>D4*E4*F4</f>
        <v>2280.5</v>
      </c>
      <c r="H4" s="2" t="s">
        <v>5</v>
      </c>
      <c r="I4" s="2" t="s">
        <v>20</v>
      </c>
    </row>
    <row r="5" spans="2:9" ht="31.5" customHeight="1" x14ac:dyDescent="0.15">
      <c r="B5" s="35"/>
      <c r="C5" s="24" t="s">
        <v>6</v>
      </c>
      <c r="D5" s="2">
        <v>300</v>
      </c>
      <c r="E5" s="2">
        <v>1</v>
      </c>
      <c r="F5" s="2">
        <v>2</v>
      </c>
      <c r="G5" s="8">
        <f t="shared" ref="G5:G7" si="0">D5*E5*F5</f>
        <v>600</v>
      </c>
      <c r="H5" s="2" t="s">
        <v>17</v>
      </c>
      <c r="I5" s="2" t="s">
        <v>21</v>
      </c>
    </row>
    <row r="6" spans="2:9" ht="16.5" x14ac:dyDescent="0.15">
      <c r="B6" s="35"/>
      <c r="C6" s="7" t="s">
        <v>7</v>
      </c>
      <c r="D6" s="2">
        <v>300</v>
      </c>
      <c r="E6" s="2">
        <v>1</v>
      </c>
      <c r="F6" s="2">
        <v>1</v>
      </c>
      <c r="G6" s="8">
        <f t="shared" si="0"/>
        <v>300</v>
      </c>
      <c r="H6" s="2"/>
      <c r="I6" s="2" t="s">
        <v>23</v>
      </c>
    </row>
    <row r="7" spans="2:9" ht="16.5" x14ac:dyDescent="0.15">
      <c r="B7" s="35"/>
      <c r="C7" s="7" t="s">
        <v>8</v>
      </c>
      <c r="D7" s="2">
        <v>600</v>
      </c>
      <c r="E7" s="2">
        <v>1</v>
      </c>
      <c r="F7" s="2">
        <v>1</v>
      </c>
      <c r="G7" s="8">
        <f t="shared" si="0"/>
        <v>600</v>
      </c>
      <c r="H7" s="2" t="s">
        <v>5</v>
      </c>
      <c r="I7" s="2" t="s">
        <v>24</v>
      </c>
    </row>
    <row r="8" spans="2:9" ht="16.5" x14ac:dyDescent="0.15">
      <c r="B8" s="27" t="s">
        <v>1</v>
      </c>
      <c r="C8" s="28"/>
      <c r="D8" s="28"/>
      <c r="E8" s="28"/>
      <c r="F8" s="29"/>
      <c r="G8" s="4">
        <f>SUM(G4:G7)</f>
        <v>3780.5</v>
      </c>
      <c r="H8" s="9"/>
      <c r="I8" s="9"/>
    </row>
    <row r="9" spans="2:9" ht="88.5" customHeight="1" x14ac:dyDescent="0.15">
      <c r="B9" s="27" t="s">
        <v>19</v>
      </c>
      <c r="C9" s="28"/>
      <c r="D9" s="28"/>
      <c r="E9" s="28"/>
      <c r="F9" s="29"/>
      <c r="G9" s="4">
        <f>G8*8%</f>
        <v>302.44</v>
      </c>
      <c r="H9" s="9"/>
      <c r="I9" s="9"/>
    </row>
    <row r="10" spans="2:9" ht="16.5" x14ac:dyDescent="0.15">
      <c r="B10" s="27" t="s">
        <v>10</v>
      </c>
      <c r="C10" s="28"/>
      <c r="D10" s="28"/>
      <c r="E10" s="28"/>
      <c r="F10" s="29"/>
      <c r="G10" s="4">
        <f>(SUM(G4:G7)+G9)*6%</f>
        <v>244.97639999999998</v>
      </c>
      <c r="H10" s="10"/>
      <c r="I10" s="10"/>
    </row>
    <row r="11" spans="2:9" ht="16.5" x14ac:dyDescent="0.15">
      <c r="B11" s="27" t="s">
        <v>25</v>
      </c>
      <c r="C11" s="28"/>
      <c r="D11" s="28"/>
      <c r="E11" s="28"/>
      <c r="F11" s="29"/>
      <c r="G11" s="4">
        <f>(G8+G9+G10)</f>
        <v>4327.9164000000001</v>
      </c>
      <c r="H11" s="9"/>
      <c r="I11" s="9"/>
    </row>
    <row r="15" spans="2:9" x14ac:dyDescent="0.15">
      <c r="G15" s="6" t="s">
        <v>0</v>
      </c>
    </row>
  </sheetData>
  <mergeCells count="7">
    <mergeCell ref="B10:F10"/>
    <mergeCell ref="B11:F11"/>
    <mergeCell ref="B1:H1"/>
    <mergeCell ref="B2:H2"/>
    <mergeCell ref="B4:B7"/>
    <mergeCell ref="B8:F8"/>
    <mergeCell ref="B9:F9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FECC-5EE1-46EB-977E-E71729B8C8F8}">
  <sheetPr>
    <pageSetUpPr fitToPage="1"/>
  </sheetPr>
  <dimension ref="B1:I16"/>
  <sheetViews>
    <sheetView showGridLines="0" topLeftCell="A4" workbookViewId="0">
      <selection activeCell="F6" sqref="F6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935</v>
      </c>
      <c r="E4" s="2">
        <v>1</v>
      </c>
      <c r="F4" s="2">
        <v>1</v>
      </c>
      <c r="G4" s="8">
        <f>D4*E4*F4</f>
        <v>935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">
        <v>300</v>
      </c>
      <c r="E5" s="2">
        <v>1</v>
      </c>
      <c r="F5" s="2">
        <v>3</v>
      </c>
      <c r="G5" s="8">
        <f t="shared" ref="G5:G8" si="0">D5*E5*F5</f>
        <v>900</v>
      </c>
      <c r="H5" s="2" t="s">
        <v>30</v>
      </c>
      <c r="I5" s="2" t="s">
        <v>21</v>
      </c>
    </row>
    <row r="6" spans="2:9" ht="33" x14ac:dyDescent="0.15">
      <c r="B6" s="35"/>
      <c r="C6" s="36"/>
      <c r="D6" s="2">
        <v>300</v>
      </c>
      <c r="E6" s="2">
        <v>1</v>
      </c>
      <c r="F6" s="2">
        <v>1</v>
      </c>
      <c r="G6" s="8">
        <f t="shared" si="0"/>
        <v>300</v>
      </c>
      <c r="H6" s="2" t="s">
        <v>26</v>
      </c>
      <c r="I6" s="2" t="s">
        <v>22</v>
      </c>
    </row>
    <row r="7" spans="2:9" ht="16.5" x14ac:dyDescent="0.15">
      <c r="B7" s="35"/>
      <c r="C7" s="7" t="s">
        <v>7</v>
      </c>
      <c r="D7" s="2">
        <v>698</v>
      </c>
      <c r="E7" s="2">
        <v>1</v>
      </c>
      <c r="F7" s="2">
        <v>1</v>
      </c>
      <c r="G7" s="8">
        <f t="shared" si="0"/>
        <v>698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296</v>
      </c>
      <c r="E8" s="2">
        <v>1</v>
      </c>
      <c r="F8" s="2">
        <v>1</v>
      </c>
      <c r="G8" s="8">
        <f t="shared" si="0"/>
        <v>296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3129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250.32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202.75919999999999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3582.0792000000001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E94B-ACEC-4531-8B91-C829421ABF42}">
  <sheetPr>
    <pageSetUpPr fitToPage="1"/>
  </sheetPr>
  <dimension ref="B1:I16"/>
  <sheetViews>
    <sheetView showGridLines="0" topLeftCell="A4" workbookViewId="0">
      <selection activeCell="G10" sqref="G10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995</v>
      </c>
      <c r="E4" s="2">
        <v>1</v>
      </c>
      <c r="F4" s="2">
        <v>1</v>
      </c>
      <c r="G4" s="8">
        <f>D4*E4*F4</f>
        <v>995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">
        <v>293.2</v>
      </c>
      <c r="E5" s="2">
        <v>1</v>
      </c>
      <c r="F5" s="2">
        <v>1</v>
      </c>
      <c r="G5" s="8">
        <f t="shared" ref="G5:G8" si="0">D5*E5*F5</f>
        <v>293.2</v>
      </c>
      <c r="H5" s="2" t="s">
        <v>30</v>
      </c>
      <c r="I5" s="2" t="s">
        <v>21</v>
      </c>
    </row>
    <row r="6" spans="2:9" ht="33" x14ac:dyDescent="0.15">
      <c r="B6" s="35"/>
      <c r="C6" s="36"/>
      <c r="D6" s="2">
        <v>150</v>
      </c>
      <c r="E6" s="2">
        <v>1</v>
      </c>
      <c r="F6" s="2">
        <v>2</v>
      </c>
      <c r="G6" s="8">
        <f t="shared" si="0"/>
        <v>300</v>
      </c>
      <c r="H6" s="2" t="s">
        <v>26</v>
      </c>
      <c r="I6" s="2" t="s">
        <v>22</v>
      </c>
    </row>
    <row r="7" spans="2:9" ht="16.5" x14ac:dyDescent="0.15">
      <c r="B7" s="35"/>
      <c r="C7" s="7" t="s">
        <v>7</v>
      </c>
      <c r="D7" s="2">
        <v>600</v>
      </c>
      <c r="E7" s="2">
        <v>1</v>
      </c>
      <c r="F7" s="2">
        <v>1</v>
      </c>
      <c r="G7" s="8">
        <f t="shared" si="0"/>
        <v>600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237</v>
      </c>
      <c r="E8" s="2">
        <v>1</v>
      </c>
      <c r="F8" s="2">
        <v>1</v>
      </c>
      <c r="G8" s="8">
        <f t="shared" si="0"/>
        <v>237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2425.1999999999998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194.01599999999999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157.15295999999998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2776.3689599999998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5C5E-7985-4F1F-B806-ECAE89EE68EB}">
  <sheetPr>
    <pageSetUpPr fitToPage="1"/>
  </sheetPr>
  <dimension ref="B1:I16"/>
  <sheetViews>
    <sheetView showGridLines="0" topLeftCell="A4" workbookViewId="0">
      <selection activeCell="D17" sqref="D17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1910</v>
      </c>
      <c r="E4" s="2">
        <v>1</v>
      </c>
      <c r="F4" s="2">
        <v>1</v>
      </c>
      <c r="G4" s="8">
        <f>D4*E4*F4</f>
        <v>1910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">
        <v>300</v>
      </c>
      <c r="E5" s="2">
        <v>1</v>
      </c>
      <c r="F5" s="2">
        <v>2</v>
      </c>
      <c r="G5" s="8">
        <f t="shared" ref="G5:G8" si="0">D5*E5*F5</f>
        <v>600</v>
      </c>
      <c r="H5" s="2" t="s">
        <v>17</v>
      </c>
      <c r="I5" s="2" t="s">
        <v>21</v>
      </c>
    </row>
    <row r="6" spans="2:9" ht="33" x14ac:dyDescent="0.15">
      <c r="B6" s="35"/>
      <c r="C6" s="36"/>
      <c r="D6" s="2">
        <v>300</v>
      </c>
      <c r="E6" s="2">
        <v>1</v>
      </c>
      <c r="F6" s="2">
        <v>2</v>
      </c>
      <c r="G6" s="8">
        <f t="shared" si="0"/>
        <v>600</v>
      </c>
      <c r="H6" s="2" t="s">
        <v>29</v>
      </c>
      <c r="I6" s="2" t="s">
        <v>22</v>
      </c>
    </row>
    <row r="7" spans="2:9" ht="16.5" x14ac:dyDescent="0.15">
      <c r="B7" s="35"/>
      <c r="C7" s="7" t="s">
        <v>7</v>
      </c>
      <c r="D7" s="2">
        <v>0</v>
      </c>
      <c r="E7" s="2">
        <v>1</v>
      </c>
      <c r="F7" s="2">
        <v>1</v>
      </c>
      <c r="G7" s="8">
        <f t="shared" si="0"/>
        <v>0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0</v>
      </c>
      <c r="E8" s="2">
        <v>1</v>
      </c>
      <c r="F8" s="2">
        <v>1</v>
      </c>
      <c r="G8" s="8">
        <f t="shared" si="0"/>
        <v>0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3110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248.8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201.52799999999999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3560.328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021E-4BC3-476E-B4E7-F31D59836954}">
  <sheetPr>
    <pageSetUpPr fitToPage="1"/>
  </sheetPr>
  <dimension ref="B1:I16"/>
  <sheetViews>
    <sheetView showGridLines="0" topLeftCell="A4" workbookViewId="0">
      <selection activeCell="H5" sqref="H5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2015</v>
      </c>
      <c r="E4" s="2">
        <v>1</v>
      </c>
      <c r="F4" s="2">
        <v>1</v>
      </c>
      <c r="G4" s="8">
        <f>D4*E4*F4</f>
        <v>2015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">
        <v>400</v>
      </c>
      <c r="E5" s="2">
        <v>1</v>
      </c>
      <c r="F5" s="2">
        <v>2</v>
      </c>
      <c r="G5" s="8">
        <f t="shared" ref="G5:G8" si="0">D5*E5*F5</f>
        <v>800</v>
      </c>
      <c r="H5" s="2"/>
      <c r="I5" s="2" t="s">
        <v>21</v>
      </c>
    </row>
    <row r="6" spans="2:9" ht="16.5" x14ac:dyDescent="0.15">
      <c r="B6" s="35"/>
      <c r="C6" s="36"/>
      <c r="D6" s="2">
        <v>597</v>
      </c>
      <c r="E6" s="2">
        <v>1</v>
      </c>
      <c r="F6" s="2">
        <v>1</v>
      </c>
      <c r="G6" s="8">
        <f t="shared" si="0"/>
        <v>597</v>
      </c>
      <c r="H6" s="2"/>
      <c r="I6" s="2" t="s">
        <v>22</v>
      </c>
    </row>
    <row r="7" spans="2:9" ht="16.5" x14ac:dyDescent="0.15">
      <c r="B7" s="35"/>
      <c r="C7" s="7" t="s">
        <v>7</v>
      </c>
      <c r="D7" s="2">
        <v>680</v>
      </c>
      <c r="E7" s="2">
        <v>1</v>
      </c>
      <c r="F7" s="2">
        <v>1</v>
      </c>
      <c r="G7" s="8">
        <f t="shared" si="0"/>
        <v>680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600</v>
      </c>
      <c r="E8" s="2">
        <v>1</v>
      </c>
      <c r="F8" s="2">
        <v>1</v>
      </c>
      <c r="G8" s="8">
        <f t="shared" si="0"/>
        <v>600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4692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375.36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304.04159999999996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5371.4015999999992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89E3-99EF-4104-9878-B280E3E29AEE}">
  <sheetPr>
    <pageSetUpPr fitToPage="1"/>
  </sheetPr>
  <dimension ref="B1:I16"/>
  <sheetViews>
    <sheetView showGridLines="0" topLeftCell="A7" workbookViewId="0">
      <selection activeCell="G6" sqref="G6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1155</v>
      </c>
      <c r="E4" s="2">
        <v>1</v>
      </c>
      <c r="F4" s="2">
        <v>1</v>
      </c>
      <c r="G4" s="8">
        <f>D4*E4*F4</f>
        <v>1155</v>
      </c>
      <c r="H4" s="2" t="s">
        <v>5</v>
      </c>
      <c r="I4" s="2" t="s">
        <v>20</v>
      </c>
    </row>
    <row r="5" spans="2:9" ht="31.5" customHeight="1" x14ac:dyDescent="0.15">
      <c r="B5" s="35"/>
      <c r="C5" s="37" t="s">
        <v>6</v>
      </c>
      <c r="D5" s="2">
        <v>424</v>
      </c>
      <c r="E5" s="2">
        <v>1</v>
      </c>
      <c r="F5" s="2">
        <v>1</v>
      </c>
      <c r="G5" s="8">
        <f t="shared" ref="G5:G8" si="0">D5*E5*F5</f>
        <v>424</v>
      </c>
      <c r="H5" s="2" t="s">
        <v>27</v>
      </c>
      <c r="I5" s="2" t="s">
        <v>21</v>
      </c>
    </row>
    <row r="6" spans="2:9" ht="31.5" customHeight="1" x14ac:dyDescent="0.15">
      <c r="B6" s="35"/>
      <c r="C6" s="38"/>
      <c r="D6" s="2">
        <v>389.2</v>
      </c>
      <c r="E6" s="2">
        <v>1</v>
      </c>
      <c r="F6" s="2">
        <v>1</v>
      </c>
      <c r="G6" s="8">
        <f t="shared" si="0"/>
        <v>389.2</v>
      </c>
      <c r="H6" s="2" t="s">
        <v>28</v>
      </c>
      <c r="I6" s="2"/>
    </row>
    <row r="7" spans="2:9" ht="16.5" x14ac:dyDescent="0.15">
      <c r="B7" s="35"/>
      <c r="C7" s="7" t="s">
        <v>7</v>
      </c>
      <c r="D7" s="2">
        <v>550</v>
      </c>
      <c r="E7" s="2">
        <v>1</v>
      </c>
      <c r="F7" s="2">
        <v>1</v>
      </c>
      <c r="G7" s="8">
        <f t="shared" si="0"/>
        <v>550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569</v>
      </c>
      <c r="E8" s="2">
        <v>1</v>
      </c>
      <c r="F8" s="2">
        <v>1</v>
      </c>
      <c r="G8" s="8">
        <f t="shared" si="0"/>
        <v>569</v>
      </c>
      <c r="H8" s="2"/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3087.2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246.976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200.05055999999999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3534.2265600000001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DEFB-A35B-4897-AB27-A237CEBD1DB0}">
  <sheetPr>
    <pageSetUpPr fitToPage="1"/>
  </sheetPr>
  <dimension ref="B1:I15"/>
  <sheetViews>
    <sheetView showGridLines="0" workbookViewId="0">
      <selection activeCell="H9" sqref="H9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590</v>
      </c>
      <c r="E4" s="2">
        <v>1</v>
      </c>
      <c r="F4" s="2">
        <v>1</v>
      </c>
      <c r="G4" s="8">
        <f>D4*E4*F4</f>
        <v>590</v>
      </c>
      <c r="H4" s="2"/>
      <c r="I4" s="2" t="s">
        <v>20</v>
      </c>
    </row>
    <row r="5" spans="2:9" ht="31.5" customHeight="1" x14ac:dyDescent="0.15">
      <c r="B5" s="35"/>
      <c r="C5" s="12" t="s">
        <v>6</v>
      </c>
      <c r="D5" s="2">
        <v>460</v>
      </c>
      <c r="E5" s="2">
        <v>1</v>
      </c>
      <c r="F5" s="2">
        <v>1</v>
      </c>
      <c r="G5" s="8">
        <f t="shared" ref="G5:G7" si="0">D5*E5*F5</f>
        <v>460</v>
      </c>
      <c r="H5" s="2"/>
      <c r="I5" s="2" t="s">
        <v>21</v>
      </c>
    </row>
    <row r="6" spans="2:9" ht="16.5" x14ac:dyDescent="0.15">
      <c r="B6" s="35"/>
      <c r="C6" s="7" t="s">
        <v>7</v>
      </c>
      <c r="D6" s="2">
        <v>380</v>
      </c>
      <c r="E6" s="2">
        <v>1</v>
      </c>
      <c r="F6" s="2">
        <v>1</v>
      </c>
      <c r="G6" s="8">
        <f t="shared" si="0"/>
        <v>380</v>
      </c>
      <c r="H6" s="2"/>
      <c r="I6" s="2" t="s">
        <v>23</v>
      </c>
    </row>
    <row r="7" spans="2:9" ht="16.5" x14ac:dyDescent="0.15">
      <c r="B7" s="35"/>
      <c r="C7" s="7" t="s">
        <v>8</v>
      </c>
      <c r="D7" s="2">
        <v>273</v>
      </c>
      <c r="E7" s="2">
        <v>1</v>
      </c>
      <c r="F7" s="2">
        <v>1</v>
      </c>
      <c r="G7" s="8">
        <f t="shared" si="0"/>
        <v>273</v>
      </c>
      <c r="H7" s="2" t="s">
        <v>5</v>
      </c>
      <c r="I7" s="2" t="s">
        <v>24</v>
      </c>
    </row>
    <row r="8" spans="2:9" ht="16.5" x14ac:dyDescent="0.15">
      <c r="B8" s="27" t="s">
        <v>1</v>
      </c>
      <c r="C8" s="28"/>
      <c r="D8" s="28"/>
      <c r="E8" s="28"/>
      <c r="F8" s="29"/>
      <c r="G8" s="4">
        <f>SUM(G4:G7)</f>
        <v>1703</v>
      </c>
      <c r="H8" s="9"/>
      <c r="I8" s="9"/>
    </row>
    <row r="9" spans="2:9" ht="88.5" customHeight="1" x14ac:dyDescent="0.15">
      <c r="B9" s="27" t="s">
        <v>19</v>
      </c>
      <c r="C9" s="28"/>
      <c r="D9" s="28"/>
      <c r="E9" s="28"/>
      <c r="F9" s="29"/>
      <c r="G9" s="4">
        <f>G8*8%</f>
        <v>136.24</v>
      </c>
      <c r="H9" s="9"/>
      <c r="I9" s="9"/>
    </row>
    <row r="10" spans="2:9" ht="16.5" x14ac:dyDescent="0.15">
      <c r="B10" s="27" t="s">
        <v>10</v>
      </c>
      <c r="C10" s="28"/>
      <c r="D10" s="28"/>
      <c r="E10" s="28"/>
      <c r="F10" s="29"/>
      <c r="G10" s="4">
        <f>(SUM(G4:G7)+G9)*6%</f>
        <v>110.3544</v>
      </c>
      <c r="H10" s="10"/>
      <c r="I10" s="10"/>
    </row>
    <row r="11" spans="2:9" ht="16.5" x14ac:dyDescent="0.15">
      <c r="B11" s="27" t="s">
        <v>25</v>
      </c>
      <c r="C11" s="28"/>
      <c r="D11" s="28"/>
      <c r="E11" s="28"/>
      <c r="F11" s="29"/>
      <c r="G11" s="4">
        <f>(G8+G9+G10)</f>
        <v>1949.5944</v>
      </c>
      <c r="H11" s="9"/>
      <c r="I11" s="9"/>
    </row>
    <row r="15" spans="2:9" x14ac:dyDescent="0.15">
      <c r="G15" s="6" t="s">
        <v>0</v>
      </c>
    </row>
  </sheetData>
  <mergeCells count="7">
    <mergeCell ref="B11:F11"/>
    <mergeCell ref="B1:H1"/>
    <mergeCell ref="B2:H2"/>
    <mergeCell ref="B4:B7"/>
    <mergeCell ref="B8:F8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2956-6B0F-4055-A7A3-7956780AB0FC}">
  <sheetPr>
    <pageSetUpPr fitToPage="1"/>
  </sheetPr>
  <dimension ref="B1:I16"/>
  <sheetViews>
    <sheetView showGridLines="0" topLeftCell="C4" workbookViewId="0">
      <selection activeCell="B10" sqref="B10:F10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2093</v>
      </c>
      <c r="E4" s="2">
        <v>1</v>
      </c>
      <c r="F4" s="2">
        <v>1</v>
      </c>
      <c r="G4" s="8">
        <f>D4*E4*F4</f>
        <v>2093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">
        <v>600</v>
      </c>
      <c r="E5" s="2">
        <v>1</v>
      </c>
      <c r="F5" s="2">
        <v>2</v>
      </c>
      <c r="G5" s="8">
        <f t="shared" ref="G5:G8" si="0">D5*E5*F5</f>
        <v>1200</v>
      </c>
      <c r="H5" s="2" t="s">
        <v>17</v>
      </c>
      <c r="I5" s="2" t="s">
        <v>21</v>
      </c>
    </row>
    <row r="6" spans="2:9" ht="16.5" x14ac:dyDescent="0.15">
      <c r="B6" s="35"/>
      <c r="C6" s="36"/>
      <c r="D6" s="2">
        <v>348.5</v>
      </c>
      <c r="E6" s="2">
        <v>1</v>
      </c>
      <c r="F6" s="2">
        <v>1</v>
      </c>
      <c r="G6" s="8">
        <f t="shared" si="0"/>
        <v>348.5</v>
      </c>
      <c r="H6" s="2" t="s">
        <v>18</v>
      </c>
      <c r="I6" s="2" t="s">
        <v>22</v>
      </c>
    </row>
    <row r="7" spans="2:9" ht="16.5" x14ac:dyDescent="0.15">
      <c r="B7" s="35"/>
      <c r="C7" s="7" t="s">
        <v>7</v>
      </c>
      <c r="D7" s="2">
        <v>599</v>
      </c>
      <c r="E7" s="2">
        <v>1</v>
      </c>
      <c r="F7" s="2">
        <v>1</v>
      </c>
      <c r="G7" s="8">
        <f t="shared" si="0"/>
        <v>599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0</v>
      </c>
      <c r="E8" s="2">
        <v>1</v>
      </c>
      <c r="F8" s="2">
        <v>1</v>
      </c>
      <c r="G8" s="8">
        <f t="shared" si="0"/>
        <v>0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4240.5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339.24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274.78440000000001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4854.5244000000002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061D-548F-40A7-A5B6-2390F629F79E}">
  <sheetPr>
    <pageSetUpPr fitToPage="1"/>
  </sheetPr>
  <dimension ref="B1:I16"/>
  <sheetViews>
    <sheetView showGridLines="0" topLeftCell="C1" workbookViewId="0">
      <selection activeCell="B10" sqref="B10:F10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2215</v>
      </c>
      <c r="E4" s="2">
        <v>1</v>
      </c>
      <c r="F4" s="2">
        <v>1</v>
      </c>
      <c r="G4" s="8">
        <f>D4*E4*F4</f>
        <v>2215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">
        <v>280</v>
      </c>
      <c r="E5" s="2">
        <v>1</v>
      </c>
      <c r="F5" s="2">
        <v>2</v>
      </c>
      <c r="G5" s="8">
        <f t="shared" ref="G5:G8" si="0">D5*E5*F5</f>
        <v>560</v>
      </c>
      <c r="H5" s="2" t="s">
        <v>17</v>
      </c>
      <c r="I5" s="2" t="s">
        <v>21</v>
      </c>
    </row>
    <row r="6" spans="2:9" ht="16.5" x14ac:dyDescent="0.15">
      <c r="B6" s="35"/>
      <c r="C6" s="36"/>
      <c r="D6" s="2">
        <v>200</v>
      </c>
      <c r="E6" s="2">
        <v>1</v>
      </c>
      <c r="F6" s="2">
        <v>1</v>
      </c>
      <c r="G6" s="8">
        <f t="shared" si="0"/>
        <v>200</v>
      </c>
      <c r="H6" s="2" t="s">
        <v>18</v>
      </c>
      <c r="I6" s="2" t="s">
        <v>22</v>
      </c>
    </row>
    <row r="7" spans="2:9" ht="16.5" x14ac:dyDescent="0.15">
      <c r="B7" s="35"/>
      <c r="C7" s="7" t="s">
        <v>7</v>
      </c>
      <c r="D7" s="2">
        <v>550</v>
      </c>
      <c r="E7" s="2">
        <v>1</v>
      </c>
      <c r="F7" s="2">
        <v>1</v>
      </c>
      <c r="G7" s="8">
        <f t="shared" si="0"/>
        <v>550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297</v>
      </c>
      <c r="E8" s="2">
        <v>1</v>
      </c>
      <c r="F8" s="2">
        <v>1</v>
      </c>
      <c r="G8" s="8">
        <f t="shared" si="0"/>
        <v>297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3822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305.76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247.66560000000001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4375.4256000000005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4A6-0DA2-45A1-B653-5A8DAC38A46D}">
  <sheetPr>
    <pageSetUpPr fitToPage="1"/>
  </sheetPr>
  <dimension ref="B1:I15"/>
  <sheetViews>
    <sheetView showGridLines="0" topLeftCell="C1" workbookViewId="0">
      <selection activeCell="G7" sqref="G7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3930</v>
      </c>
      <c r="E4" s="2">
        <v>1</v>
      </c>
      <c r="F4" s="2">
        <v>1</v>
      </c>
      <c r="G4" s="8">
        <f>D4*E4*F4</f>
        <v>3930</v>
      </c>
      <c r="H4" s="2" t="s">
        <v>5</v>
      </c>
      <c r="I4" s="2" t="s">
        <v>20</v>
      </c>
    </row>
    <row r="5" spans="2:9" ht="31.5" customHeight="1" x14ac:dyDescent="0.15">
      <c r="B5" s="35"/>
      <c r="C5" s="24" t="s">
        <v>6</v>
      </c>
      <c r="D5" s="2">
        <v>597</v>
      </c>
      <c r="E5" s="2">
        <v>1</v>
      </c>
      <c r="F5" s="2">
        <v>1</v>
      </c>
      <c r="G5" s="8">
        <f t="shared" ref="G5:G7" si="0">D5*E5*F5</f>
        <v>597</v>
      </c>
      <c r="H5" s="2" t="s">
        <v>17</v>
      </c>
      <c r="I5" s="2" t="s">
        <v>21</v>
      </c>
    </row>
    <row r="6" spans="2:9" ht="16.5" x14ac:dyDescent="0.15">
      <c r="B6" s="35"/>
      <c r="C6" s="7" t="s">
        <v>7</v>
      </c>
      <c r="D6" s="2">
        <v>688</v>
      </c>
      <c r="E6" s="2">
        <v>1</v>
      </c>
      <c r="F6" s="2">
        <v>1</v>
      </c>
      <c r="G6" s="8">
        <f t="shared" si="0"/>
        <v>688</v>
      </c>
      <c r="H6" s="2"/>
      <c r="I6" s="2" t="s">
        <v>23</v>
      </c>
    </row>
    <row r="7" spans="2:9" ht="16.5" x14ac:dyDescent="0.15">
      <c r="B7" s="35"/>
      <c r="C7" s="7" t="s">
        <v>8</v>
      </c>
      <c r="D7" s="2">
        <v>600</v>
      </c>
      <c r="E7" s="2">
        <v>1</v>
      </c>
      <c r="F7" s="2">
        <v>1</v>
      </c>
      <c r="G7" s="8">
        <f t="shared" si="0"/>
        <v>600</v>
      </c>
      <c r="H7" s="2" t="s">
        <v>5</v>
      </c>
      <c r="I7" s="2" t="s">
        <v>24</v>
      </c>
    </row>
    <row r="8" spans="2:9" ht="16.5" x14ac:dyDescent="0.15">
      <c r="B8" s="27" t="s">
        <v>1</v>
      </c>
      <c r="C8" s="28"/>
      <c r="D8" s="28"/>
      <c r="E8" s="28"/>
      <c r="F8" s="29"/>
      <c r="G8" s="4">
        <f>SUM(G4:G7)</f>
        <v>5815</v>
      </c>
      <c r="H8" s="9"/>
      <c r="I8" s="9"/>
    </row>
    <row r="9" spans="2:9" ht="88.5" customHeight="1" x14ac:dyDescent="0.15">
      <c r="B9" s="27" t="s">
        <v>19</v>
      </c>
      <c r="C9" s="28"/>
      <c r="D9" s="28"/>
      <c r="E9" s="28"/>
      <c r="F9" s="29"/>
      <c r="G9" s="4">
        <f>G8*8%</f>
        <v>465.2</v>
      </c>
      <c r="H9" s="9"/>
      <c r="I9" s="9"/>
    </row>
    <row r="10" spans="2:9" ht="16.5" x14ac:dyDescent="0.15">
      <c r="B10" s="27" t="s">
        <v>10</v>
      </c>
      <c r="C10" s="28"/>
      <c r="D10" s="28"/>
      <c r="E10" s="28"/>
      <c r="F10" s="29"/>
      <c r="G10" s="4">
        <f>(SUM(G4:G7)+G9)*6%</f>
        <v>376.81199999999995</v>
      </c>
      <c r="H10" s="10"/>
      <c r="I10" s="10"/>
    </row>
    <row r="11" spans="2:9" ht="16.5" x14ac:dyDescent="0.15">
      <c r="B11" s="27" t="s">
        <v>25</v>
      </c>
      <c r="C11" s="28"/>
      <c r="D11" s="28"/>
      <c r="E11" s="28"/>
      <c r="F11" s="29"/>
      <c r="G11" s="4">
        <f>(G8+G9+G10)</f>
        <v>6657.0119999999997</v>
      </c>
      <c r="H11" s="9"/>
      <c r="I11" s="9"/>
    </row>
    <row r="15" spans="2:9" x14ac:dyDescent="0.15">
      <c r="G15" s="6" t="s">
        <v>0</v>
      </c>
    </row>
  </sheetData>
  <mergeCells count="7">
    <mergeCell ref="B10:F10"/>
    <mergeCell ref="B11:F11"/>
    <mergeCell ref="B1:H1"/>
    <mergeCell ref="B2:H2"/>
    <mergeCell ref="B4:B7"/>
    <mergeCell ref="B8:F8"/>
    <mergeCell ref="B9:F9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01EA-7F4D-4251-B9B2-7128A9278F4A}">
  <sheetPr>
    <pageSetUpPr fitToPage="1"/>
  </sheetPr>
  <dimension ref="B1:I15"/>
  <sheetViews>
    <sheetView showGridLines="0" workbookViewId="0">
      <selection activeCell="G6" sqref="G6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  <c r="I2" s="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f>总结算金额明细!F26</f>
        <v>37367.5</v>
      </c>
      <c r="E4" s="2">
        <v>1</v>
      </c>
      <c r="F4" s="2">
        <v>1</v>
      </c>
      <c r="G4" s="8">
        <f>D4*E4*F4</f>
        <v>37367.5</v>
      </c>
      <c r="H4" s="2"/>
      <c r="I4" s="2" t="s">
        <v>20</v>
      </c>
    </row>
    <row r="5" spans="2:9" ht="22.5" customHeight="1" x14ac:dyDescent="0.15">
      <c r="B5" s="35"/>
      <c r="C5" s="12" t="s">
        <v>6</v>
      </c>
      <c r="D5" s="2">
        <f>总结算金额明细!G26</f>
        <v>21296</v>
      </c>
      <c r="E5" s="2">
        <v>1</v>
      </c>
      <c r="F5" s="2">
        <v>1</v>
      </c>
      <c r="G5" s="8">
        <f t="shared" ref="G5:G7" si="0">D5*E5*F5</f>
        <v>21296</v>
      </c>
      <c r="H5" s="2"/>
      <c r="I5" s="2" t="s">
        <v>21</v>
      </c>
    </row>
    <row r="6" spans="2:9" ht="16.5" x14ac:dyDescent="0.15">
      <c r="B6" s="35"/>
      <c r="C6" s="7" t="s">
        <v>7</v>
      </c>
      <c r="D6" s="2">
        <f>总结算金额明细!H26</f>
        <v>11665</v>
      </c>
      <c r="E6" s="2">
        <v>1</v>
      </c>
      <c r="F6" s="2">
        <v>1</v>
      </c>
      <c r="G6" s="8">
        <f t="shared" si="0"/>
        <v>11665</v>
      </c>
      <c r="H6" s="2"/>
      <c r="I6" s="2" t="s">
        <v>23</v>
      </c>
    </row>
    <row r="7" spans="2:9" ht="16.5" x14ac:dyDescent="0.15">
      <c r="B7" s="35"/>
      <c r="C7" s="7" t="s">
        <v>8</v>
      </c>
      <c r="D7" s="2">
        <f>总结算金额明细!I26</f>
        <v>7612</v>
      </c>
      <c r="E7" s="2">
        <v>1</v>
      </c>
      <c r="F7" s="2">
        <v>1</v>
      </c>
      <c r="G7" s="8">
        <f t="shared" si="0"/>
        <v>7612</v>
      </c>
      <c r="H7" s="2"/>
      <c r="I7" s="2" t="s">
        <v>24</v>
      </c>
    </row>
    <row r="8" spans="2:9" ht="16.5" x14ac:dyDescent="0.15">
      <c r="B8" s="27" t="s">
        <v>1</v>
      </c>
      <c r="C8" s="28"/>
      <c r="D8" s="28"/>
      <c r="E8" s="28"/>
      <c r="F8" s="29"/>
      <c r="G8" s="4">
        <f>SUM(G4:G7)</f>
        <v>77940.5</v>
      </c>
      <c r="H8" s="9"/>
      <c r="I8" s="9"/>
    </row>
    <row r="9" spans="2:9" ht="88.5" customHeight="1" x14ac:dyDescent="0.15">
      <c r="B9" s="27" t="s">
        <v>19</v>
      </c>
      <c r="C9" s="28"/>
      <c r="D9" s="28"/>
      <c r="E9" s="28"/>
      <c r="F9" s="29"/>
      <c r="G9" s="4">
        <f>G8*8%</f>
        <v>6235.24</v>
      </c>
      <c r="H9" s="9"/>
      <c r="I9" s="9"/>
    </row>
    <row r="10" spans="2:9" ht="16.5" x14ac:dyDescent="0.15">
      <c r="B10" s="27" t="s">
        <v>10</v>
      </c>
      <c r="C10" s="28"/>
      <c r="D10" s="28"/>
      <c r="E10" s="28"/>
      <c r="F10" s="29"/>
      <c r="G10" s="4">
        <f>(SUM(G4:G7)+G9)*6%</f>
        <v>5050.5443999999998</v>
      </c>
      <c r="H10" s="10"/>
      <c r="I10" s="10"/>
    </row>
    <row r="11" spans="2:9" ht="16.5" x14ac:dyDescent="0.15">
      <c r="B11" s="27" t="s">
        <v>25</v>
      </c>
      <c r="C11" s="28"/>
      <c r="D11" s="28"/>
      <c r="E11" s="28"/>
      <c r="F11" s="29"/>
      <c r="G11" s="4">
        <f>(G8+G9+G10)</f>
        <v>89226.284400000004</v>
      </c>
      <c r="H11" s="9"/>
      <c r="I11" s="9"/>
    </row>
    <row r="15" spans="2:9" x14ac:dyDescent="0.15">
      <c r="G15" s="6" t="s">
        <v>0</v>
      </c>
    </row>
  </sheetData>
  <mergeCells count="7">
    <mergeCell ref="B10:F10"/>
    <mergeCell ref="B11:F11"/>
    <mergeCell ref="B1:H1"/>
    <mergeCell ref="B2:H2"/>
    <mergeCell ref="B4:B7"/>
    <mergeCell ref="B8:F8"/>
    <mergeCell ref="B9:F9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9FAA-2EF5-4240-9110-CA6BD31D8F18}">
  <sheetPr>
    <pageSetUpPr fitToPage="1"/>
  </sheetPr>
  <dimension ref="B1:I15"/>
  <sheetViews>
    <sheetView showGridLines="0" topLeftCell="C1" workbookViewId="0">
      <selection activeCell="G9" sqref="G9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2420</v>
      </c>
      <c r="E4" s="2">
        <v>1</v>
      </c>
      <c r="F4" s="2">
        <v>1</v>
      </c>
      <c r="G4" s="8">
        <f>D4*E4*F4</f>
        <v>2420</v>
      </c>
      <c r="H4" s="2" t="s">
        <v>5</v>
      </c>
      <c r="I4" s="2" t="s">
        <v>20</v>
      </c>
    </row>
    <row r="5" spans="2:9" ht="31.5" customHeight="1" x14ac:dyDescent="0.15">
      <c r="B5" s="35"/>
      <c r="C5" s="11" t="s">
        <v>6</v>
      </c>
      <c r="D5" s="2">
        <v>300</v>
      </c>
      <c r="E5" s="2">
        <v>1</v>
      </c>
      <c r="F5" s="2">
        <v>2</v>
      </c>
      <c r="G5" s="8">
        <f t="shared" ref="G5:G7" si="0">D5*E5*F5</f>
        <v>600</v>
      </c>
      <c r="H5" s="2" t="s">
        <v>17</v>
      </c>
      <c r="I5" s="2" t="s">
        <v>21</v>
      </c>
    </row>
    <row r="6" spans="2:9" ht="16.5" x14ac:dyDescent="0.15">
      <c r="B6" s="35"/>
      <c r="C6" s="7" t="s">
        <v>7</v>
      </c>
      <c r="D6" s="2">
        <v>700</v>
      </c>
      <c r="E6" s="2">
        <v>1</v>
      </c>
      <c r="F6" s="2">
        <v>1</v>
      </c>
      <c r="G6" s="8">
        <f t="shared" si="0"/>
        <v>700</v>
      </c>
      <c r="H6" s="2"/>
      <c r="I6" s="2" t="s">
        <v>23</v>
      </c>
    </row>
    <row r="7" spans="2:9" ht="16.5" x14ac:dyDescent="0.15">
      <c r="B7" s="35"/>
      <c r="C7" s="7" t="s">
        <v>8</v>
      </c>
      <c r="D7" s="2">
        <v>600</v>
      </c>
      <c r="E7" s="2">
        <v>1</v>
      </c>
      <c r="F7" s="2">
        <v>1</v>
      </c>
      <c r="G7" s="8">
        <f t="shared" si="0"/>
        <v>600</v>
      </c>
      <c r="H7" s="2" t="s">
        <v>5</v>
      </c>
      <c r="I7" s="2" t="s">
        <v>24</v>
      </c>
    </row>
    <row r="8" spans="2:9" ht="16.5" x14ac:dyDescent="0.15">
      <c r="B8" s="27" t="s">
        <v>1</v>
      </c>
      <c r="C8" s="28"/>
      <c r="D8" s="28"/>
      <c r="E8" s="28"/>
      <c r="F8" s="29"/>
      <c r="G8" s="4">
        <f>SUM(G4:G7)</f>
        <v>4320</v>
      </c>
      <c r="H8" s="9"/>
      <c r="I8" s="9"/>
    </row>
    <row r="9" spans="2:9" ht="88.5" customHeight="1" x14ac:dyDescent="0.15">
      <c r="B9" s="27" t="s">
        <v>19</v>
      </c>
      <c r="C9" s="28"/>
      <c r="D9" s="28"/>
      <c r="E9" s="28"/>
      <c r="F9" s="29"/>
      <c r="G9" s="4">
        <f>G8*8%</f>
        <v>345.6</v>
      </c>
      <c r="H9" s="9"/>
      <c r="I9" s="9"/>
    </row>
    <row r="10" spans="2:9" ht="16.5" x14ac:dyDescent="0.15">
      <c r="B10" s="27" t="s">
        <v>10</v>
      </c>
      <c r="C10" s="28"/>
      <c r="D10" s="28"/>
      <c r="E10" s="28"/>
      <c r="F10" s="29"/>
      <c r="G10" s="4">
        <f>(SUM(G4:G7)+G9)*6%</f>
        <v>279.93600000000004</v>
      </c>
      <c r="H10" s="10"/>
      <c r="I10" s="10"/>
    </row>
    <row r="11" spans="2:9" ht="16.5" x14ac:dyDescent="0.15">
      <c r="B11" s="27" t="s">
        <v>25</v>
      </c>
      <c r="C11" s="28"/>
      <c r="D11" s="28"/>
      <c r="E11" s="28"/>
      <c r="F11" s="29"/>
      <c r="G11" s="4">
        <f>(G8+G9+G10)</f>
        <v>4945.5360000000001</v>
      </c>
      <c r="H11" s="9"/>
      <c r="I11" s="9"/>
    </row>
    <row r="15" spans="2:9" x14ac:dyDescent="0.15">
      <c r="G15" s="6" t="s">
        <v>0</v>
      </c>
    </row>
  </sheetData>
  <mergeCells count="7">
    <mergeCell ref="B11:F11"/>
    <mergeCell ref="B1:H1"/>
    <mergeCell ref="B2:H2"/>
    <mergeCell ref="B4:B7"/>
    <mergeCell ref="B8:F8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8AE5-A5F5-4555-9FE9-C96B8D7D722A}">
  <sheetPr>
    <pageSetUpPr fitToPage="1"/>
  </sheetPr>
  <dimension ref="B1:I16"/>
  <sheetViews>
    <sheetView showGridLines="0" workbookViewId="0">
      <selection activeCell="G10" sqref="G10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572</v>
      </c>
      <c r="E4" s="2">
        <v>1</v>
      </c>
      <c r="F4" s="2">
        <v>1</v>
      </c>
      <c r="G4" s="8">
        <f>D4*E4*F4</f>
        <v>572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">
        <v>301.3</v>
      </c>
      <c r="E5" s="2">
        <v>1</v>
      </c>
      <c r="F5" s="2">
        <v>1</v>
      </c>
      <c r="G5" s="8">
        <f t="shared" ref="G5:G8" si="0">D5*E5*F5</f>
        <v>301.3</v>
      </c>
      <c r="H5" s="2" t="s">
        <v>17</v>
      </c>
      <c r="I5" s="2" t="s">
        <v>21</v>
      </c>
    </row>
    <row r="6" spans="2:9" ht="16.5" x14ac:dyDescent="0.15">
      <c r="B6" s="35"/>
      <c r="C6" s="36"/>
      <c r="D6" s="2">
        <v>402</v>
      </c>
      <c r="E6" s="2">
        <v>1</v>
      </c>
      <c r="F6" s="2">
        <v>1</v>
      </c>
      <c r="G6" s="8">
        <f t="shared" si="0"/>
        <v>402</v>
      </c>
      <c r="H6" s="2" t="s">
        <v>18</v>
      </c>
      <c r="I6" s="2" t="s">
        <v>22</v>
      </c>
    </row>
    <row r="7" spans="2:9" ht="16.5" x14ac:dyDescent="0.15">
      <c r="B7" s="35"/>
      <c r="C7" s="7" t="s">
        <v>7</v>
      </c>
      <c r="D7" s="2">
        <v>0</v>
      </c>
      <c r="E7" s="2">
        <v>1</v>
      </c>
      <c r="F7" s="2">
        <v>1</v>
      </c>
      <c r="G7" s="8">
        <f t="shared" si="0"/>
        <v>0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0</v>
      </c>
      <c r="E8" s="2">
        <v>1</v>
      </c>
      <c r="F8" s="2">
        <v>1</v>
      </c>
      <c r="G8" s="8">
        <f t="shared" si="0"/>
        <v>0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1275.3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102.024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82.639440000000008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1459.96344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30462-8527-4FCA-A81E-B343C804599C}">
  <sheetPr>
    <pageSetUpPr fitToPage="1"/>
  </sheetPr>
  <dimension ref="B1:I16"/>
  <sheetViews>
    <sheetView showGridLines="0" topLeftCell="C4" workbookViewId="0">
      <selection activeCell="G5" sqref="G5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1520</v>
      </c>
      <c r="E4" s="2">
        <v>1</v>
      </c>
      <c r="F4" s="2">
        <v>1</v>
      </c>
      <c r="G4" s="8">
        <f>D4*E4*F4</f>
        <v>1520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">
        <v>300</v>
      </c>
      <c r="E5" s="2">
        <v>1</v>
      </c>
      <c r="F5" s="2">
        <v>2</v>
      </c>
      <c r="G5" s="8">
        <f t="shared" ref="G5:G8" si="0">D5*E5*F5</f>
        <v>600</v>
      </c>
      <c r="H5" s="2" t="s">
        <v>17</v>
      </c>
      <c r="I5" s="2" t="s">
        <v>21</v>
      </c>
    </row>
    <row r="6" spans="2:9" ht="16.5" x14ac:dyDescent="0.15">
      <c r="B6" s="35"/>
      <c r="C6" s="36"/>
      <c r="D6" s="2">
        <v>300</v>
      </c>
      <c r="E6" s="2">
        <v>1</v>
      </c>
      <c r="F6" s="2">
        <v>1</v>
      </c>
      <c r="G6" s="8">
        <f t="shared" si="0"/>
        <v>300</v>
      </c>
      <c r="H6" s="2" t="s">
        <v>18</v>
      </c>
      <c r="I6" s="2" t="s">
        <v>22</v>
      </c>
    </row>
    <row r="7" spans="2:9" ht="16.5" x14ac:dyDescent="0.15">
      <c r="B7" s="35"/>
      <c r="C7" s="7" t="s">
        <v>7</v>
      </c>
      <c r="D7" s="2">
        <v>536</v>
      </c>
      <c r="E7" s="2">
        <v>1</v>
      </c>
      <c r="F7" s="2">
        <v>1</v>
      </c>
      <c r="G7" s="8">
        <f t="shared" si="0"/>
        <v>536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444</v>
      </c>
      <c r="E8" s="2">
        <v>1</v>
      </c>
      <c r="F8" s="2">
        <v>1</v>
      </c>
      <c r="G8" s="8">
        <f t="shared" si="0"/>
        <v>444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3400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272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220.32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3892.32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F8AC-EAC2-47AD-92A6-8A647D305FD6}">
  <sheetPr>
    <pageSetUpPr fitToPage="1"/>
  </sheetPr>
  <dimension ref="B1:I16"/>
  <sheetViews>
    <sheetView showGridLines="0" topLeftCell="C4" workbookViewId="0">
      <selection activeCell="H15" sqref="H15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0</v>
      </c>
      <c r="E4" s="2">
        <v>1</v>
      </c>
      <c r="F4" s="2">
        <v>1</v>
      </c>
      <c r="G4" s="8">
        <f>D4*E4*F4</f>
        <v>0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">
        <v>0</v>
      </c>
      <c r="E5" s="2">
        <v>1</v>
      </c>
      <c r="F5" s="2">
        <v>2</v>
      </c>
      <c r="G5" s="8">
        <f t="shared" ref="G5:G8" si="0">D5*E5*F5</f>
        <v>0</v>
      </c>
      <c r="H5" s="2" t="s">
        <v>17</v>
      </c>
      <c r="I5" s="2" t="s">
        <v>21</v>
      </c>
    </row>
    <row r="6" spans="2:9" ht="16.5" x14ac:dyDescent="0.15">
      <c r="B6" s="35"/>
      <c r="C6" s="36"/>
      <c r="D6" s="2">
        <v>0</v>
      </c>
      <c r="E6" s="2">
        <v>1</v>
      </c>
      <c r="F6" s="2">
        <v>1</v>
      </c>
      <c r="G6" s="8">
        <f t="shared" si="0"/>
        <v>0</v>
      </c>
      <c r="H6" s="2" t="s">
        <v>18</v>
      </c>
      <c r="I6" s="2" t="s">
        <v>22</v>
      </c>
    </row>
    <row r="7" spans="2:9" ht="16.5" x14ac:dyDescent="0.15">
      <c r="B7" s="35"/>
      <c r="C7" s="7" t="s">
        <v>7</v>
      </c>
      <c r="D7" s="2">
        <v>430</v>
      </c>
      <c r="E7" s="2">
        <v>1</v>
      </c>
      <c r="F7" s="2">
        <v>1</v>
      </c>
      <c r="G7" s="8">
        <f t="shared" si="0"/>
        <v>430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0</v>
      </c>
      <c r="E8" s="2">
        <v>1</v>
      </c>
      <c r="F8" s="2">
        <v>1</v>
      </c>
      <c r="G8" s="8">
        <f t="shared" si="0"/>
        <v>0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430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34.4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27.863999999999997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492.26399999999995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B2AD-5195-4C94-87B1-F2C94752F385}">
  <sheetPr>
    <pageSetUpPr fitToPage="1"/>
  </sheetPr>
  <dimension ref="B1:I16"/>
  <sheetViews>
    <sheetView showGridLines="0" topLeftCell="A4" workbookViewId="0">
      <selection activeCell="L10" sqref="L10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0</v>
      </c>
      <c r="E4" s="2">
        <v>1</v>
      </c>
      <c r="F4" s="2">
        <v>1</v>
      </c>
      <c r="G4" s="8">
        <f>D4*E4*F4</f>
        <v>0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">
        <v>1400</v>
      </c>
      <c r="E5" s="2">
        <v>1</v>
      </c>
      <c r="F5" s="2">
        <v>2</v>
      </c>
      <c r="G5" s="8">
        <f t="shared" ref="G5:G8" si="0">D5*E5*F5</f>
        <v>2800</v>
      </c>
      <c r="H5" s="2" t="s">
        <v>17</v>
      </c>
      <c r="I5" s="2" t="s">
        <v>21</v>
      </c>
    </row>
    <row r="6" spans="2:9" ht="16.5" x14ac:dyDescent="0.15">
      <c r="B6" s="35"/>
      <c r="C6" s="36"/>
      <c r="D6" s="2">
        <v>0</v>
      </c>
      <c r="E6" s="2">
        <v>1</v>
      </c>
      <c r="F6" s="2">
        <v>1</v>
      </c>
      <c r="G6" s="8">
        <f t="shared" si="0"/>
        <v>0</v>
      </c>
      <c r="H6" s="2" t="s">
        <v>18</v>
      </c>
      <c r="I6" s="2" t="s">
        <v>22</v>
      </c>
    </row>
    <row r="7" spans="2:9" ht="16.5" x14ac:dyDescent="0.15">
      <c r="B7" s="35"/>
      <c r="C7" s="7" t="s">
        <v>7</v>
      </c>
      <c r="D7" s="2">
        <v>0</v>
      </c>
      <c r="E7" s="2">
        <v>1</v>
      </c>
      <c r="F7" s="2">
        <v>1</v>
      </c>
      <c r="G7" s="8">
        <f t="shared" si="0"/>
        <v>0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0</v>
      </c>
      <c r="E8" s="2">
        <v>1</v>
      </c>
      <c r="F8" s="2">
        <v>1</v>
      </c>
      <c r="G8" s="8">
        <f t="shared" si="0"/>
        <v>0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2800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224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181.44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3205.44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B7D24-056A-4EA1-B536-137EBC8F77CD}">
  <sheetPr>
    <pageSetUpPr fitToPage="1"/>
  </sheetPr>
  <dimension ref="B1:I15"/>
  <sheetViews>
    <sheetView showGridLines="0" topLeftCell="C1" workbookViewId="0">
      <selection activeCell="G9" sqref="G9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835</v>
      </c>
      <c r="E4" s="2">
        <v>1</v>
      </c>
      <c r="F4" s="2">
        <v>1</v>
      </c>
      <c r="G4" s="8">
        <f>D4*E4*F4</f>
        <v>835</v>
      </c>
      <c r="H4" s="2" t="s">
        <v>5</v>
      </c>
      <c r="I4" s="2" t="s">
        <v>20</v>
      </c>
    </row>
    <row r="5" spans="2:9" ht="31.5" customHeight="1" x14ac:dyDescent="0.15">
      <c r="B5" s="35"/>
      <c r="C5" s="22" t="s">
        <v>6</v>
      </c>
      <c r="D5" s="2">
        <v>498</v>
      </c>
      <c r="E5" s="2">
        <v>1</v>
      </c>
      <c r="F5" s="2">
        <v>1</v>
      </c>
      <c r="G5" s="8">
        <f t="shared" ref="G5:G7" si="0">D5*E5*F5</f>
        <v>498</v>
      </c>
      <c r="H5" s="2" t="s">
        <v>17</v>
      </c>
      <c r="I5" s="2" t="s">
        <v>21</v>
      </c>
    </row>
    <row r="6" spans="2:9" ht="16.5" x14ac:dyDescent="0.15">
      <c r="B6" s="35"/>
      <c r="C6" s="7" t="s">
        <v>7</v>
      </c>
      <c r="D6" s="2">
        <v>658</v>
      </c>
      <c r="E6" s="2">
        <v>1</v>
      </c>
      <c r="F6" s="2">
        <v>1</v>
      </c>
      <c r="G6" s="8">
        <f t="shared" si="0"/>
        <v>658</v>
      </c>
      <c r="H6" s="2"/>
      <c r="I6" s="2" t="s">
        <v>23</v>
      </c>
    </row>
    <row r="7" spans="2:9" ht="16.5" x14ac:dyDescent="0.15">
      <c r="B7" s="35"/>
      <c r="C7" s="7" t="s">
        <v>8</v>
      </c>
      <c r="D7" s="2">
        <v>451</v>
      </c>
      <c r="E7" s="2">
        <v>1</v>
      </c>
      <c r="F7" s="2">
        <v>1</v>
      </c>
      <c r="G7" s="8">
        <f t="shared" si="0"/>
        <v>451</v>
      </c>
      <c r="H7" s="2" t="s">
        <v>5</v>
      </c>
      <c r="I7" s="2" t="s">
        <v>24</v>
      </c>
    </row>
    <row r="8" spans="2:9" ht="16.5" x14ac:dyDescent="0.15">
      <c r="B8" s="27" t="s">
        <v>1</v>
      </c>
      <c r="C8" s="28"/>
      <c r="D8" s="28"/>
      <c r="E8" s="28"/>
      <c r="F8" s="29"/>
      <c r="G8" s="4">
        <f>SUM(G4:G7)</f>
        <v>2442</v>
      </c>
      <c r="H8" s="9"/>
      <c r="I8" s="9"/>
    </row>
    <row r="9" spans="2:9" ht="88.5" customHeight="1" x14ac:dyDescent="0.15">
      <c r="B9" s="27" t="s">
        <v>19</v>
      </c>
      <c r="C9" s="28"/>
      <c r="D9" s="28"/>
      <c r="E9" s="28"/>
      <c r="F9" s="29"/>
      <c r="G9" s="4">
        <f>G8*8%</f>
        <v>195.36</v>
      </c>
      <c r="H9" s="9"/>
      <c r="I9" s="9"/>
    </row>
    <row r="10" spans="2:9" ht="16.5" x14ac:dyDescent="0.15">
      <c r="B10" s="27" t="s">
        <v>10</v>
      </c>
      <c r="C10" s="28"/>
      <c r="D10" s="28"/>
      <c r="E10" s="28"/>
      <c r="F10" s="29"/>
      <c r="G10" s="4">
        <f>(SUM(G4:G7)+G9)*6%</f>
        <v>158.24160000000001</v>
      </c>
      <c r="H10" s="10"/>
      <c r="I10" s="10"/>
    </row>
    <row r="11" spans="2:9" ht="16.5" x14ac:dyDescent="0.15">
      <c r="B11" s="27" t="s">
        <v>25</v>
      </c>
      <c r="C11" s="28"/>
      <c r="D11" s="28"/>
      <c r="E11" s="28"/>
      <c r="F11" s="29"/>
      <c r="G11" s="4">
        <f>(G8+G9+G10)</f>
        <v>2795.6016</v>
      </c>
      <c r="H11" s="9"/>
      <c r="I11" s="9"/>
    </row>
    <row r="15" spans="2:9" x14ac:dyDescent="0.15">
      <c r="G15" s="6" t="s">
        <v>0</v>
      </c>
    </row>
  </sheetData>
  <mergeCells count="7">
    <mergeCell ref="B11:F11"/>
    <mergeCell ref="B1:H1"/>
    <mergeCell ref="B2:H2"/>
    <mergeCell ref="B4:B7"/>
    <mergeCell ref="B8:F8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09052-7142-4FA8-9DAE-04AF4D4256CB}">
  <sheetPr>
    <pageSetUpPr fitToPage="1"/>
  </sheetPr>
  <dimension ref="B1:I15"/>
  <sheetViews>
    <sheetView showGridLines="0" workbookViewId="0">
      <selection activeCell="G9" sqref="G9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2" t="s">
        <v>4</v>
      </c>
      <c r="D4" s="2">
        <v>1300</v>
      </c>
      <c r="E4" s="2">
        <v>1</v>
      </c>
      <c r="F4" s="2">
        <v>1</v>
      </c>
      <c r="G4" s="8">
        <f>D4*E4*F4</f>
        <v>1300</v>
      </c>
      <c r="H4" s="2" t="s">
        <v>5</v>
      </c>
      <c r="I4" s="2" t="s">
        <v>20</v>
      </c>
    </row>
    <row r="5" spans="2:9" ht="16.5" x14ac:dyDescent="0.15">
      <c r="B5" s="35"/>
      <c r="C5" s="23" t="s">
        <v>6</v>
      </c>
      <c r="D5" s="2">
        <v>300</v>
      </c>
      <c r="E5" s="2">
        <v>1</v>
      </c>
      <c r="F5" s="2">
        <v>1</v>
      </c>
      <c r="G5" s="8">
        <f t="shared" ref="G5:G7" si="0">D5*E5*F5</f>
        <v>300</v>
      </c>
      <c r="H5" s="2" t="s">
        <v>81</v>
      </c>
      <c r="I5" s="2" t="s">
        <v>22</v>
      </c>
    </row>
    <row r="6" spans="2:9" ht="16.5" x14ac:dyDescent="0.15">
      <c r="B6" s="35"/>
      <c r="C6" s="2" t="s">
        <v>7</v>
      </c>
      <c r="D6" s="2">
        <v>280</v>
      </c>
      <c r="E6" s="2">
        <v>1</v>
      </c>
      <c r="F6" s="2">
        <v>1</v>
      </c>
      <c r="G6" s="8">
        <f t="shared" si="0"/>
        <v>280</v>
      </c>
      <c r="H6" s="2"/>
      <c r="I6" s="2" t="s">
        <v>23</v>
      </c>
    </row>
    <row r="7" spans="2:9" ht="16.5" x14ac:dyDescent="0.15">
      <c r="B7" s="35"/>
      <c r="C7" s="7" t="s">
        <v>8</v>
      </c>
      <c r="D7" s="2">
        <v>296</v>
      </c>
      <c r="E7" s="2">
        <v>1</v>
      </c>
      <c r="F7" s="2">
        <v>1</v>
      </c>
      <c r="G7" s="8">
        <f t="shared" si="0"/>
        <v>296</v>
      </c>
      <c r="H7" s="2" t="s">
        <v>5</v>
      </c>
      <c r="I7" s="2" t="s">
        <v>24</v>
      </c>
    </row>
    <row r="8" spans="2:9" ht="16.5" x14ac:dyDescent="0.15">
      <c r="B8" s="27" t="s">
        <v>1</v>
      </c>
      <c r="C8" s="28"/>
      <c r="D8" s="28"/>
      <c r="E8" s="28"/>
      <c r="F8" s="29"/>
      <c r="G8" s="4">
        <f>SUM(G4:G7)</f>
        <v>2176</v>
      </c>
      <c r="H8" s="9"/>
      <c r="I8" s="9"/>
    </row>
    <row r="9" spans="2:9" ht="88.5" customHeight="1" x14ac:dyDescent="0.15">
      <c r="B9" s="27" t="s">
        <v>19</v>
      </c>
      <c r="C9" s="28"/>
      <c r="D9" s="28"/>
      <c r="E9" s="28"/>
      <c r="F9" s="29"/>
      <c r="G9" s="4">
        <f>G8*8%</f>
        <v>174.08</v>
      </c>
      <c r="H9" s="9"/>
      <c r="I9" s="9"/>
    </row>
    <row r="10" spans="2:9" ht="16.5" x14ac:dyDescent="0.15">
      <c r="B10" s="27" t="s">
        <v>10</v>
      </c>
      <c r="C10" s="28"/>
      <c r="D10" s="28"/>
      <c r="E10" s="28"/>
      <c r="F10" s="29"/>
      <c r="G10" s="4">
        <f>(SUM(G4:G7)+G9)*6%</f>
        <v>141.00479999999999</v>
      </c>
      <c r="H10" s="10"/>
      <c r="I10" s="10"/>
    </row>
    <row r="11" spans="2:9" ht="16.5" x14ac:dyDescent="0.15">
      <c r="B11" s="27" t="s">
        <v>25</v>
      </c>
      <c r="C11" s="28"/>
      <c r="D11" s="28"/>
      <c r="E11" s="28"/>
      <c r="F11" s="29"/>
      <c r="G11" s="4">
        <f>(G8+G9+G10)</f>
        <v>2491.0848000000001</v>
      </c>
      <c r="H11" s="9"/>
      <c r="I11" s="9"/>
    </row>
    <row r="15" spans="2:9" x14ac:dyDescent="0.15">
      <c r="G15" s="6" t="s">
        <v>0</v>
      </c>
    </row>
  </sheetData>
  <mergeCells count="7">
    <mergeCell ref="B11:F11"/>
    <mergeCell ref="B1:H1"/>
    <mergeCell ref="B2:H2"/>
    <mergeCell ref="B4:B7"/>
    <mergeCell ref="B8:F8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2CFB-6C41-4DAE-B416-26B3DD4EDFB5}">
  <sheetPr>
    <pageSetUpPr fitToPage="1"/>
  </sheetPr>
  <dimension ref="B1:I16"/>
  <sheetViews>
    <sheetView showGridLines="0" tabSelected="1" topLeftCell="C4" workbookViewId="0">
      <selection activeCell="G11" sqref="G11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  <c r="I2" s="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5">
        <v>1760</v>
      </c>
      <c r="E4" s="2">
        <v>1</v>
      </c>
      <c r="F4" s="2">
        <v>1</v>
      </c>
      <c r="G4" s="26">
        <f>D4*E4*F4</f>
        <v>1760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5">
        <v>350</v>
      </c>
      <c r="E5" s="2">
        <v>1</v>
      </c>
      <c r="F5" s="2">
        <v>2</v>
      </c>
      <c r="G5" s="26">
        <f t="shared" ref="G5:G8" si="0">D5*E5*F5</f>
        <v>700</v>
      </c>
      <c r="H5" s="2" t="s">
        <v>17</v>
      </c>
      <c r="I5" s="2" t="s">
        <v>21</v>
      </c>
    </row>
    <row r="6" spans="2:9" ht="16.5" x14ac:dyDescent="0.15">
      <c r="B6" s="35"/>
      <c r="C6" s="36"/>
      <c r="D6" s="25">
        <v>250</v>
      </c>
      <c r="E6" s="2">
        <v>1</v>
      </c>
      <c r="F6" s="2">
        <v>1</v>
      </c>
      <c r="G6" s="26">
        <f t="shared" si="0"/>
        <v>250</v>
      </c>
      <c r="H6" s="2" t="s">
        <v>18</v>
      </c>
      <c r="I6" s="2" t="s">
        <v>22</v>
      </c>
    </row>
    <row r="7" spans="2:9" ht="16.5" x14ac:dyDescent="0.15">
      <c r="B7" s="35"/>
      <c r="C7" s="7" t="s">
        <v>7</v>
      </c>
      <c r="D7" s="25">
        <v>700</v>
      </c>
      <c r="E7" s="2">
        <v>1</v>
      </c>
      <c r="F7" s="2">
        <v>1</v>
      </c>
      <c r="G7" s="26">
        <f t="shared" si="0"/>
        <v>700</v>
      </c>
      <c r="H7" s="2"/>
      <c r="I7" s="2" t="s">
        <v>23</v>
      </c>
    </row>
    <row r="8" spans="2:9" ht="16.5" x14ac:dyDescent="0.15">
      <c r="B8" s="35"/>
      <c r="C8" s="7" t="s">
        <v>8</v>
      </c>
      <c r="D8" s="25">
        <v>0</v>
      </c>
      <c r="E8" s="2">
        <v>1</v>
      </c>
      <c r="F8" s="2">
        <v>1</v>
      </c>
      <c r="G8" s="26">
        <f t="shared" si="0"/>
        <v>0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3410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272.8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220.96799999999999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3903.768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F6D0B-3D46-4FCF-BA3F-08FEF461B008}">
  <sheetPr>
    <pageSetUpPr fitToPage="1"/>
  </sheetPr>
  <dimension ref="B1:I16"/>
  <sheetViews>
    <sheetView showGridLines="0" topLeftCell="A2" workbookViewId="0">
      <selection activeCell="H9" sqref="H9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5">
        <v>1640</v>
      </c>
      <c r="E4" s="2">
        <v>1</v>
      </c>
      <c r="F4" s="2">
        <v>1</v>
      </c>
      <c r="G4" s="26">
        <f>D4*E4*F4</f>
        <v>1640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5">
        <v>200</v>
      </c>
      <c r="E5" s="2">
        <v>1</v>
      </c>
      <c r="F5" s="2">
        <v>2</v>
      </c>
      <c r="G5" s="26">
        <f t="shared" ref="G5:G8" si="0">D5*E5*F5</f>
        <v>400</v>
      </c>
      <c r="H5" s="2" t="s">
        <v>17</v>
      </c>
      <c r="I5" s="2" t="s">
        <v>21</v>
      </c>
    </row>
    <row r="6" spans="2:9" ht="16.5" x14ac:dyDescent="0.15">
      <c r="B6" s="35"/>
      <c r="C6" s="36"/>
      <c r="D6" s="25">
        <v>600</v>
      </c>
      <c r="E6" s="2">
        <v>1</v>
      </c>
      <c r="F6" s="2">
        <v>1</v>
      </c>
      <c r="G6" s="26">
        <f t="shared" si="0"/>
        <v>600</v>
      </c>
      <c r="H6" s="2" t="s">
        <v>18</v>
      </c>
      <c r="I6" s="2" t="s">
        <v>22</v>
      </c>
    </row>
    <row r="7" spans="2:9" ht="16.5" x14ac:dyDescent="0.15">
      <c r="B7" s="35"/>
      <c r="C7" s="7" t="s">
        <v>7</v>
      </c>
      <c r="D7" s="25">
        <v>596</v>
      </c>
      <c r="E7" s="2">
        <v>1</v>
      </c>
      <c r="F7" s="2">
        <v>1</v>
      </c>
      <c r="G7" s="26">
        <f t="shared" si="0"/>
        <v>596</v>
      </c>
      <c r="H7" s="2"/>
      <c r="I7" s="2" t="s">
        <v>23</v>
      </c>
    </row>
    <row r="8" spans="2:9" ht="16.5" x14ac:dyDescent="0.15">
      <c r="B8" s="35"/>
      <c r="C8" s="7" t="s">
        <v>8</v>
      </c>
      <c r="D8" s="25">
        <v>600</v>
      </c>
      <c r="E8" s="2">
        <v>1</v>
      </c>
      <c r="F8" s="2">
        <v>1</v>
      </c>
      <c r="G8" s="26">
        <f t="shared" si="0"/>
        <v>600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3836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306.88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248.5728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4391.4528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6935-A8B1-4834-85C3-95A1EC5AB105}">
  <sheetPr>
    <pageSetUpPr fitToPage="1"/>
  </sheetPr>
  <dimension ref="B1:I16"/>
  <sheetViews>
    <sheetView showGridLines="0" topLeftCell="A4" workbookViewId="0">
      <selection activeCell="G12" sqref="G12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1305</v>
      </c>
      <c r="E4" s="2">
        <v>1</v>
      </c>
      <c r="F4" s="2">
        <v>2</v>
      </c>
      <c r="G4" s="8">
        <f>D4*E4*F4</f>
        <v>2610</v>
      </c>
      <c r="H4" s="2" t="s">
        <v>5</v>
      </c>
      <c r="I4" s="2" t="s">
        <v>20</v>
      </c>
    </row>
    <row r="5" spans="2:9" ht="31.5" customHeight="1" x14ac:dyDescent="0.15">
      <c r="B5" s="35"/>
      <c r="C5" s="34" t="s">
        <v>6</v>
      </c>
      <c r="D5" s="2">
        <v>397</v>
      </c>
      <c r="E5" s="2">
        <v>1</v>
      </c>
      <c r="F5" s="2">
        <v>1</v>
      </c>
      <c r="G5" s="8">
        <f t="shared" ref="G5:G8" si="0">D5*E5*F5</f>
        <v>397</v>
      </c>
      <c r="H5" s="2" t="s">
        <v>17</v>
      </c>
      <c r="I5" s="2" t="s">
        <v>21</v>
      </c>
    </row>
    <row r="6" spans="2:9" ht="33" x14ac:dyDescent="0.15">
      <c r="B6" s="35"/>
      <c r="C6" s="36"/>
      <c r="D6" s="2">
        <v>580</v>
      </c>
      <c r="E6" s="2">
        <v>1</v>
      </c>
      <c r="F6" s="2">
        <v>1</v>
      </c>
      <c r="G6" s="8">
        <f t="shared" si="0"/>
        <v>580</v>
      </c>
      <c r="H6" s="2" t="s">
        <v>26</v>
      </c>
      <c r="I6" s="2" t="s">
        <v>22</v>
      </c>
    </row>
    <row r="7" spans="2:9" ht="16.5" x14ac:dyDescent="0.15">
      <c r="B7" s="35"/>
      <c r="C7" s="7" t="s">
        <v>7</v>
      </c>
      <c r="D7" s="2">
        <v>420</v>
      </c>
      <c r="E7" s="2">
        <v>1</v>
      </c>
      <c r="F7" s="2">
        <v>1</v>
      </c>
      <c r="G7" s="8">
        <f t="shared" si="0"/>
        <v>420</v>
      </c>
      <c r="H7" s="2"/>
      <c r="I7" s="2" t="s">
        <v>23</v>
      </c>
    </row>
    <row r="8" spans="2:9" ht="16.5" x14ac:dyDescent="0.15">
      <c r="B8" s="35"/>
      <c r="C8" s="7" t="s">
        <v>8</v>
      </c>
      <c r="D8" s="2"/>
      <c r="E8" s="2">
        <v>1</v>
      </c>
      <c r="F8" s="2">
        <v>1</v>
      </c>
      <c r="G8" s="8">
        <f t="shared" si="0"/>
        <v>0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4007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320.56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259.65360000000004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4587.2136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AEAC-F5A3-4588-A529-38E033492A95}">
  <sheetPr>
    <pageSetUpPr fitToPage="1"/>
  </sheetPr>
  <dimension ref="B1:I15"/>
  <sheetViews>
    <sheetView showGridLines="0" workbookViewId="0">
      <selection activeCell="G9" sqref="G9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1598</v>
      </c>
      <c r="E4" s="2">
        <v>1</v>
      </c>
      <c r="F4" s="2">
        <v>1</v>
      </c>
      <c r="G4" s="8">
        <f>D4*E4*F4</f>
        <v>1598</v>
      </c>
      <c r="H4" s="2" t="s">
        <v>5</v>
      </c>
      <c r="I4" s="2" t="s">
        <v>20</v>
      </c>
    </row>
    <row r="5" spans="2:9" ht="31.5" customHeight="1" x14ac:dyDescent="0.15">
      <c r="B5" s="35"/>
      <c r="C5" s="11" t="s">
        <v>6</v>
      </c>
      <c r="D5" s="2">
        <v>300</v>
      </c>
      <c r="E5" s="2">
        <v>1</v>
      </c>
      <c r="F5" s="2">
        <v>2</v>
      </c>
      <c r="G5" s="8">
        <f t="shared" ref="G5:G7" si="0">D5*E5*F5</f>
        <v>600</v>
      </c>
      <c r="H5" s="2" t="s">
        <v>17</v>
      </c>
      <c r="I5" s="2" t="s">
        <v>21</v>
      </c>
    </row>
    <row r="6" spans="2:9" ht="16.5" x14ac:dyDescent="0.15">
      <c r="B6" s="35"/>
      <c r="C6" s="7" t="s">
        <v>7</v>
      </c>
      <c r="D6" s="2">
        <v>500</v>
      </c>
      <c r="E6" s="2">
        <v>1</v>
      </c>
      <c r="F6" s="2">
        <v>1</v>
      </c>
      <c r="G6" s="8">
        <f t="shared" si="0"/>
        <v>500</v>
      </c>
      <c r="H6" s="2"/>
      <c r="I6" s="2" t="s">
        <v>23</v>
      </c>
    </row>
    <row r="7" spans="2:9" ht="16.5" x14ac:dyDescent="0.15">
      <c r="B7" s="35"/>
      <c r="C7" s="7" t="s">
        <v>8</v>
      </c>
      <c r="D7" s="2">
        <v>300</v>
      </c>
      <c r="E7" s="2">
        <v>1</v>
      </c>
      <c r="F7" s="2">
        <v>1</v>
      </c>
      <c r="G7" s="8">
        <f t="shared" si="0"/>
        <v>300</v>
      </c>
      <c r="H7" s="2" t="s">
        <v>5</v>
      </c>
      <c r="I7" s="2" t="s">
        <v>24</v>
      </c>
    </row>
    <row r="8" spans="2:9" ht="16.5" x14ac:dyDescent="0.15">
      <c r="B8" s="27" t="s">
        <v>1</v>
      </c>
      <c r="C8" s="28"/>
      <c r="D8" s="28"/>
      <c r="E8" s="28"/>
      <c r="F8" s="29"/>
      <c r="G8" s="4">
        <f>SUM(G4:G7)</f>
        <v>2998</v>
      </c>
      <c r="H8" s="9"/>
      <c r="I8" s="9"/>
    </row>
    <row r="9" spans="2:9" ht="88.5" customHeight="1" x14ac:dyDescent="0.15">
      <c r="B9" s="27" t="s">
        <v>19</v>
      </c>
      <c r="C9" s="28"/>
      <c r="D9" s="28"/>
      <c r="E9" s="28"/>
      <c r="F9" s="29"/>
      <c r="G9" s="4">
        <f>G8*8%</f>
        <v>239.84</v>
      </c>
      <c r="H9" s="9"/>
      <c r="I9" s="9"/>
    </row>
    <row r="10" spans="2:9" ht="16.5" x14ac:dyDescent="0.15">
      <c r="B10" s="27" t="s">
        <v>10</v>
      </c>
      <c r="C10" s="28"/>
      <c r="D10" s="28"/>
      <c r="E10" s="28"/>
      <c r="F10" s="29"/>
      <c r="G10" s="4">
        <f>(SUM(G4:G7)+G9)*6%</f>
        <v>194.2704</v>
      </c>
      <c r="H10" s="10"/>
      <c r="I10" s="10"/>
    </row>
    <row r="11" spans="2:9" ht="16.5" x14ac:dyDescent="0.15">
      <c r="B11" s="27" t="s">
        <v>25</v>
      </c>
      <c r="C11" s="28"/>
      <c r="D11" s="28"/>
      <c r="E11" s="28"/>
      <c r="F11" s="29"/>
      <c r="G11" s="4">
        <f>(G8+G9+G10)</f>
        <v>3432.1104</v>
      </c>
      <c r="H11" s="9"/>
      <c r="I11" s="9"/>
    </row>
    <row r="15" spans="2:9" x14ac:dyDescent="0.15">
      <c r="G15" s="6" t="s">
        <v>0</v>
      </c>
    </row>
  </sheetData>
  <mergeCells count="7">
    <mergeCell ref="B11:F11"/>
    <mergeCell ref="B1:H1"/>
    <mergeCell ref="B2:H2"/>
    <mergeCell ref="B4:B7"/>
    <mergeCell ref="B8:F8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5368-40A2-4DC2-869B-C7601F69D97A}">
  <sheetPr>
    <pageSetUpPr fitToPage="1"/>
  </sheetPr>
  <dimension ref="B1:I16"/>
  <sheetViews>
    <sheetView showGridLines="0" workbookViewId="0">
      <selection activeCell="B9" sqref="B9:F9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1410</v>
      </c>
      <c r="E4" s="2">
        <v>1</v>
      </c>
      <c r="F4" s="2">
        <v>1</v>
      </c>
      <c r="G4" s="8">
        <f>D4*E4*F4</f>
        <v>1410</v>
      </c>
      <c r="H4" s="2" t="s">
        <v>5</v>
      </c>
      <c r="I4" s="2" t="s">
        <v>20</v>
      </c>
    </row>
    <row r="5" spans="2:9" ht="31.5" customHeight="1" x14ac:dyDescent="0.15">
      <c r="B5" s="35"/>
      <c r="C5" s="37" t="s">
        <v>6</v>
      </c>
      <c r="D5" s="2">
        <v>300</v>
      </c>
      <c r="E5" s="2">
        <v>1</v>
      </c>
      <c r="F5" s="2">
        <v>2</v>
      </c>
      <c r="G5" s="8">
        <f t="shared" ref="G5:G8" si="0">D5*E5*F5</f>
        <v>600</v>
      </c>
      <c r="H5" s="2" t="s">
        <v>17</v>
      </c>
      <c r="I5" s="2" t="s">
        <v>21</v>
      </c>
    </row>
    <row r="6" spans="2:9" ht="31.5" customHeight="1" x14ac:dyDescent="0.15">
      <c r="B6" s="35"/>
      <c r="C6" s="38"/>
      <c r="D6" s="2">
        <v>300</v>
      </c>
      <c r="E6" s="2">
        <v>1</v>
      </c>
      <c r="F6" s="2">
        <v>2</v>
      </c>
      <c r="G6" s="8">
        <f t="shared" si="0"/>
        <v>600</v>
      </c>
      <c r="H6" s="2" t="s">
        <v>26</v>
      </c>
      <c r="I6" s="2"/>
    </row>
    <row r="7" spans="2:9" ht="16.5" x14ac:dyDescent="0.15">
      <c r="B7" s="35"/>
      <c r="C7" s="7" t="s">
        <v>7</v>
      </c>
      <c r="D7" s="2">
        <v>300</v>
      </c>
      <c r="E7" s="2">
        <v>1</v>
      </c>
      <c r="F7" s="2">
        <v>1</v>
      </c>
      <c r="G7" s="8">
        <f t="shared" si="0"/>
        <v>300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600</v>
      </c>
      <c r="E8" s="2">
        <v>1</v>
      </c>
      <c r="F8" s="2">
        <v>1</v>
      </c>
      <c r="G8" s="8">
        <f t="shared" si="0"/>
        <v>600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3510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280.8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227.44800000000001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4018.248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D9E1-99E5-4B29-AA4C-2249222AF025}">
  <sheetPr>
    <pageSetUpPr fitToPage="1"/>
  </sheetPr>
  <dimension ref="B1:I16"/>
  <sheetViews>
    <sheetView showGridLines="0" topLeftCell="A4" workbookViewId="0">
      <selection activeCell="G10" sqref="G10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2590</v>
      </c>
      <c r="E4" s="2">
        <v>1</v>
      </c>
      <c r="F4" s="2">
        <v>1</v>
      </c>
      <c r="G4" s="8">
        <f>D4*E4*F4</f>
        <v>2590</v>
      </c>
      <c r="H4" s="2" t="s">
        <v>5</v>
      </c>
      <c r="I4" s="2" t="s">
        <v>20</v>
      </c>
    </row>
    <row r="5" spans="2:9" ht="31.5" customHeight="1" x14ac:dyDescent="0.15">
      <c r="B5" s="35"/>
      <c r="C5" s="37" t="s">
        <v>6</v>
      </c>
      <c r="D5" s="2">
        <v>300</v>
      </c>
      <c r="E5" s="2">
        <v>1</v>
      </c>
      <c r="F5" s="2">
        <v>2</v>
      </c>
      <c r="G5" s="8">
        <f t="shared" ref="G5:G8" si="0">D5*E5*F5</f>
        <v>600</v>
      </c>
      <c r="H5" s="2" t="s">
        <v>17</v>
      </c>
      <c r="I5" s="2" t="s">
        <v>21</v>
      </c>
    </row>
    <row r="6" spans="2:9" ht="31.5" customHeight="1" x14ac:dyDescent="0.15">
      <c r="B6" s="35"/>
      <c r="C6" s="38"/>
      <c r="D6" s="2">
        <v>300</v>
      </c>
      <c r="E6" s="2">
        <v>1</v>
      </c>
      <c r="F6" s="2">
        <v>2</v>
      </c>
      <c r="G6" s="8">
        <f t="shared" si="0"/>
        <v>600</v>
      </c>
      <c r="H6" s="2" t="s">
        <v>26</v>
      </c>
      <c r="I6" s="2"/>
    </row>
    <row r="7" spans="2:9" ht="16.5" x14ac:dyDescent="0.15">
      <c r="B7" s="35"/>
      <c r="C7" s="7" t="s">
        <v>7</v>
      </c>
      <c r="D7" s="2">
        <v>400</v>
      </c>
      <c r="E7" s="2">
        <v>1</v>
      </c>
      <c r="F7" s="2">
        <v>1</v>
      </c>
      <c r="G7" s="8">
        <f t="shared" si="0"/>
        <v>400</v>
      </c>
      <c r="H7" s="2"/>
      <c r="I7" s="2" t="s">
        <v>23</v>
      </c>
    </row>
    <row r="8" spans="2:9" ht="16.5" x14ac:dyDescent="0.15">
      <c r="B8" s="35"/>
      <c r="C8" s="7" t="s">
        <v>8</v>
      </c>
      <c r="D8" s="2">
        <v>263</v>
      </c>
      <c r="E8" s="2">
        <v>1</v>
      </c>
      <c r="F8" s="2">
        <v>1</v>
      </c>
      <c r="G8" s="8">
        <f t="shared" si="0"/>
        <v>263</v>
      </c>
      <c r="H8" s="2" t="s">
        <v>5</v>
      </c>
      <c r="I8" s="2" t="s">
        <v>24</v>
      </c>
    </row>
    <row r="9" spans="2:9" ht="16.5" x14ac:dyDescent="0.15">
      <c r="B9" s="27" t="s">
        <v>1</v>
      </c>
      <c r="C9" s="28"/>
      <c r="D9" s="28"/>
      <c r="E9" s="28"/>
      <c r="F9" s="29"/>
      <c r="G9" s="4">
        <f>SUM(G4:G8)</f>
        <v>4453</v>
      </c>
      <c r="H9" s="9"/>
      <c r="I9" s="9"/>
    </row>
    <row r="10" spans="2:9" ht="88.5" customHeight="1" x14ac:dyDescent="0.15">
      <c r="B10" s="27" t="s">
        <v>19</v>
      </c>
      <c r="C10" s="28"/>
      <c r="D10" s="28"/>
      <c r="E10" s="28"/>
      <c r="F10" s="29"/>
      <c r="G10" s="4">
        <f>G9*8%</f>
        <v>356.24</v>
      </c>
      <c r="H10" s="9"/>
      <c r="I10" s="9"/>
    </row>
    <row r="11" spans="2:9" ht="16.5" x14ac:dyDescent="0.15">
      <c r="B11" s="27" t="s">
        <v>10</v>
      </c>
      <c r="C11" s="28"/>
      <c r="D11" s="28"/>
      <c r="E11" s="28"/>
      <c r="F11" s="29"/>
      <c r="G11" s="4">
        <f>(SUM(G4:G8)+G10)*6%</f>
        <v>288.55439999999999</v>
      </c>
      <c r="H11" s="10"/>
      <c r="I11" s="10"/>
    </row>
    <row r="12" spans="2:9" ht="16.5" x14ac:dyDescent="0.15">
      <c r="B12" s="27" t="s">
        <v>25</v>
      </c>
      <c r="C12" s="28"/>
      <c r="D12" s="28"/>
      <c r="E12" s="28"/>
      <c r="F12" s="29"/>
      <c r="G12" s="4">
        <f>(G9+G10+G11)</f>
        <v>5097.7943999999998</v>
      </c>
      <c r="H12" s="9"/>
      <c r="I12" s="9"/>
    </row>
    <row r="16" spans="2:9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02E0A-53CD-4FF6-AFED-A20A64918B8C}">
  <sheetPr>
    <pageSetUpPr fitToPage="1"/>
  </sheetPr>
  <dimension ref="B1:I15"/>
  <sheetViews>
    <sheetView showGridLines="0" topLeftCell="A4" workbookViewId="0">
      <selection activeCell="B9" sqref="B9:F9"/>
    </sheetView>
  </sheetViews>
  <sheetFormatPr defaultColWidth="9" defaultRowHeight="13.5" x14ac:dyDescent="0.15"/>
  <cols>
    <col min="1" max="1" width="2.25" style="1" customWidth="1"/>
    <col min="2" max="2" width="10.625" style="1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30" t="s">
        <v>9</v>
      </c>
      <c r="C1" s="31"/>
      <c r="D1" s="31"/>
      <c r="E1" s="31"/>
      <c r="F1" s="31"/>
      <c r="G1" s="31"/>
      <c r="H1" s="31"/>
    </row>
    <row r="2" spans="2:9" customFormat="1" ht="18.75" customHeight="1" x14ac:dyDescent="0.15">
      <c r="B2" s="32" t="s">
        <v>2</v>
      </c>
      <c r="C2" s="33"/>
      <c r="D2" s="33"/>
      <c r="E2" s="33"/>
      <c r="F2" s="33"/>
      <c r="G2" s="33"/>
      <c r="H2" s="3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34" t="s">
        <v>3</v>
      </c>
      <c r="C4" s="7" t="s">
        <v>4</v>
      </c>
      <c r="D4" s="2">
        <v>994</v>
      </c>
      <c r="E4" s="2">
        <v>1</v>
      </c>
      <c r="F4" s="2">
        <v>1</v>
      </c>
      <c r="G4" s="8">
        <f>D4*E4*F4</f>
        <v>994</v>
      </c>
      <c r="H4" s="2"/>
      <c r="I4" s="2" t="s">
        <v>20</v>
      </c>
    </row>
    <row r="5" spans="2:9" ht="31.5" customHeight="1" x14ac:dyDescent="0.15">
      <c r="B5" s="35"/>
      <c r="C5" s="12" t="s">
        <v>6</v>
      </c>
      <c r="D5" s="2">
        <v>800.8</v>
      </c>
      <c r="E5" s="2">
        <v>1</v>
      </c>
      <c r="F5" s="2">
        <v>1</v>
      </c>
      <c r="G5" s="8">
        <f t="shared" ref="G5:G7" si="0">D5*E5*F5</f>
        <v>800.8</v>
      </c>
      <c r="H5" s="2"/>
      <c r="I5" s="2" t="s">
        <v>21</v>
      </c>
    </row>
    <row r="6" spans="2:9" ht="16.5" x14ac:dyDescent="0.15">
      <c r="B6" s="35"/>
      <c r="C6" s="7" t="s">
        <v>7</v>
      </c>
      <c r="D6" s="2">
        <v>698</v>
      </c>
      <c r="E6" s="2">
        <v>1</v>
      </c>
      <c r="F6" s="2">
        <v>1</v>
      </c>
      <c r="G6" s="8">
        <f t="shared" si="0"/>
        <v>698</v>
      </c>
      <c r="H6" s="2"/>
      <c r="I6" s="2" t="s">
        <v>23</v>
      </c>
    </row>
    <row r="7" spans="2:9" ht="16.5" x14ac:dyDescent="0.15">
      <c r="B7" s="35"/>
      <c r="C7" s="7" t="s">
        <v>8</v>
      </c>
      <c r="D7" s="2">
        <v>586</v>
      </c>
      <c r="E7" s="2">
        <v>1</v>
      </c>
      <c r="F7" s="2">
        <v>1</v>
      </c>
      <c r="G7" s="8">
        <f t="shared" si="0"/>
        <v>586</v>
      </c>
      <c r="H7" s="2" t="s">
        <v>5</v>
      </c>
      <c r="I7" s="2" t="s">
        <v>24</v>
      </c>
    </row>
    <row r="8" spans="2:9" ht="16.5" x14ac:dyDescent="0.15">
      <c r="B8" s="27" t="s">
        <v>1</v>
      </c>
      <c r="C8" s="28"/>
      <c r="D8" s="28"/>
      <c r="E8" s="28"/>
      <c r="F8" s="29"/>
      <c r="G8" s="4">
        <f>SUM(G4:G7)</f>
        <v>3078.8</v>
      </c>
      <c r="H8" s="9"/>
      <c r="I8" s="9"/>
    </row>
    <row r="9" spans="2:9" ht="88.5" customHeight="1" x14ac:dyDescent="0.15">
      <c r="B9" s="27" t="s">
        <v>19</v>
      </c>
      <c r="C9" s="28"/>
      <c r="D9" s="28"/>
      <c r="E9" s="28"/>
      <c r="F9" s="29"/>
      <c r="G9" s="4">
        <f>G8*8%</f>
        <v>246.30400000000003</v>
      </c>
      <c r="H9" s="9"/>
      <c r="I9" s="9"/>
    </row>
    <row r="10" spans="2:9" ht="16.5" x14ac:dyDescent="0.15">
      <c r="B10" s="27" t="s">
        <v>10</v>
      </c>
      <c r="C10" s="28"/>
      <c r="D10" s="28"/>
      <c r="E10" s="28"/>
      <c r="F10" s="29"/>
      <c r="G10" s="4">
        <f>(SUM(G4:G7)+G9)*6%</f>
        <v>199.50624000000002</v>
      </c>
      <c r="H10" s="10"/>
      <c r="I10" s="10"/>
    </row>
    <row r="11" spans="2:9" ht="16.5" x14ac:dyDescent="0.15">
      <c r="B11" s="27" t="s">
        <v>25</v>
      </c>
      <c r="C11" s="28"/>
      <c r="D11" s="28"/>
      <c r="E11" s="28"/>
      <c r="F11" s="29"/>
      <c r="G11" s="4">
        <f>(G8+G9+G10)</f>
        <v>3524.6102400000004</v>
      </c>
      <c r="H11" s="9"/>
      <c r="I11" s="9"/>
    </row>
    <row r="15" spans="2:9" x14ac:dyDescent="0.15">
      <c r="G15" s="6" t="s">
        <v>0</v>
      </c>
    </row>
  </sheetData>
  <mergeCells count="7">
    <mergeCell ref="B11:F11"/>
    <mergeCell ref="B1:H1"/>
    <mergeCell ref="B2:H2"/>
    <mergeCell ref="B4:B7"/>
    <mergeCell ref="B8:F8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总结算金额明细</vt:lpstr>
      <vt:lpstr>整体结算单</vt:lpstr>
      <vt:lpstr>0511 湖北恩施</vt:lpstr>
      <vt:lpstr>0518 江西赣州</vt:lpstr>
      <vt:lpstr>0525 福建福州</vt:lpstr>
      <vt:lpstr>0525 安徽芜湖</vt:lpstr>
      <vt:lpstr>0615 江西南昌</vt:lpstr>
      <vt:lpstr>0615 辽宁沈阳</vt:lpstr>
      <vt:lpstr>0628 山西太原</vt:lpstr>
      <vt:lpstr>0630 江西南昌 </vt:lpstr>
      <vt:lpstr>0705 河南郑州</vt:lpstr>
      <vt:lpstr>0713 青海西宁</vt:lpstr>
      <vt:lpstr>0726 内蒙包头</vt:lpstr>
      <vt:lpstr>0802 吉林长春</vt:lpstr>
      <vt:lpstr>0802 山东青岛</vt:lpstr>
      <vt:lpstr>0803 福建宁德</vt:lpstr>
      <vt:lpstr>0810 山东淄博</vt:lpstr>
      <vt:lpstr>0815 福建厦门</vt:lpstr>
      <vt:lpstr>8月23日 吉林长春</vt:lpstr>
      <vt:lpstr>8月30日 甘肃兰州</vt:lpstr>
      <vt:lpstr>8月30日 山西太原</vt:lpstr>
      <vt:lpstr>0830  新疆阿克苏</vt:lpstr>
      <vt:lpstr>0906 巴州</vt:lpstr>
      <vt:lpstr>0905 重庆泸州</vt:lpstr>
      <vt:lpstr>1018 福建泉州</vt:lpstr>
      <vt:lpstr>1019 安徽合肥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cp:lastPrinted>2019-11-13T06:30:13Z</cp:lastPrinted>
  <dcterms:created xsi:type="dcterms:W3CDTF">2017-10-01T03:01:47Z</dcterms:created>
  <dcterms:modified xsi:type="dcterms:W3CDTF">2019-11-27T04:31:56Z</dcterms:modified>
</cp:coreProperties>
</file>