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0" yWindow="0" windowWidth="19200" windowHeight="7335"/>
  </bookViews>
  <sheets>
    <sheet name="ERS" sheetId="11" r:id="rId1"/>
  </sheets>
  <calcPr calcId="171027"/>
</workbook>
</file>

<file path=xl/calcChain.xml><?xml version="1.0" encoding="utf-8"?>
<calcChain xmlns="http://schemas.openxmlformats.org/spreadsheetml/2006/main">
  <c r="H39" i="11" l="1"/>
  <c r="H40" i="11" s="1"/>
  <c r="G32" i="11" l="1"/>
  <c r="H20" i="11"/>
  <c r="H21" i="11"/>
  <c r="H22" i="11"/>
  <c r="G16" i="11"/>
  <c r="H23" i="11" l="1"/>
  <c r="H16" i="11"/>
  <c r="H26" i="11"/>
  <c r="H53" i="11" l="1"/>
  <c r="H15" i="11"/>
  <c r="H33" i="11"/>
  <c r="H34" i="11"/>
  <c r="H35" i="11" l="1"/>
  <c r="H52" i="11" l="1"/>
  <c r="H54" i="11" s="1"/>
  <c r="H48" i="11"/>
  <c r="H49" i="11" s="1"/>
  <c r="H32" i="11"/>
  <c r="H31" i="11"/>
  <c r="H36" i="11" s="1"/>
  <c r="H27" i="11"/>
  <c r="H28" i="11" s="1"/>
  <c r="H14" i="11"/>
  <c r="H13" i="11"/>
  <c r="H12" i="11"/>
  <c r="H11" i="11"/>
  <c r="H10" i="11"/>
  <c r="H17" i="11" l="1"/>
  <c r="H41" i="11" s="1"/>
  <c r="D44" i="11" s="1"/>
  <c r="H44" i="11" s="1"/>
  <c r="H45" i="11" s="1"/>
  <c r="D57" i="11" l="1"/>
  <c r="H57" i="11" s="1"/>
  <c r="H58" i="11" l="1"/>
  <c r="H59" i="11" s="1"/>
</calcChain>
</file>

<file path=xl/sharedStrings.xml><?xml version="1.0" encoding="utf-8"?>
<sst xmlns="http://schemas.openxmlformats.org/spreadsheetml/2006/main" count="227" uniqueCount="148">
  <si>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</si>
  <si>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</si>
  <si>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</si>
  <si>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</si>
  <si>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</si>
  <si>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</si>
  <si>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</si>
  <si>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</si>
  <si>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</si>
  <si>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</si>
  <si>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机场及市内接送机用车</t>
    <phoneticPr fontId="2" type="noConversion"/>
  </si>
  <si>
    <t>辆/趟</t>
    <phoneticPr fontId="2" type="noConversion"/>
  </si>
  <si>
    <t>辆/天</t>
    <phoneticPr fontId="2" type="noConversion"/>
  </si>
  <si>
    <t>天数</t>
    <phoneticPr fontId="2" type="noConversion"/>
  </si>
  <si>
    <t>间/晚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</si>
  <si>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</si>
  <si>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</si>
  <si>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</si>
  <si>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</si>
  <si>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</si>
  <si>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</si>
  <si>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</si>
  <si>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</si>
  <si>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</si>
  <si>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</si>
  <si>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</si>
  <si>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</si>
  <si>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t>午餐</t>
  </si>
  <si>
    <t>人</t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</si>
  <si>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</si>
  <si>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</si>
  <si>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</si>
  <si>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</si>
  <si>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</si>
  <si>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</si>
  <si>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</si>
  <si>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</si>
  <si>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</si>
  <si>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桌卡</t>
  </si>
  <si>
    <t>会议时间：</t>
  </si>
  <si>
    <t>备注：</t>
  </si>
  <si>
    <t>税金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</si>
  <si>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</si>
  <si>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</si>
  <si>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</si>
  <si>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</si>
  <si>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</si>
  <si>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</si>
  <si>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</si>
  <si>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</si>
  <si>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</si>
  <si>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</si>
  <si>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</si>
  <si>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</si>
  <si>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</si>
  <si>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</si>
  <si>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</si>
  <si>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</si>
  <si>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</si>
  <si>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</si>
  <si>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</si>
  <si>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</si>
  <si>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</si>
  <si>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</si>
  <si>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</si>
  <si>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</si>
  <si>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</si>
  <si>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</si>
  <si>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D-1</t>
  </si>
  <si>
    <t>D-2</t>
  </si>
  <si>
    <t>D-9</t>
  </si>
  <si>
    <t>F-1</t>
  </si>
  <si>
    <t>G-1</t>
  </si>
  <si>
    <t>供应商名称：</t>
  </si>
  <si>
    <t>联系人/电话：</t>
  </si>
  <si>
    <t>报价有效期：</t>
  </si>
  <si>
    <t>国际会议</t>
  </si>
  <si>
    <t>自助/桌餐，</t>
    <phoneticPr fontId="21" type="noConversion"/>
  </si>
  <si>
    <t>A-2</t>
    <phoneticPr fontId="21" type="noConversion"/>
  </si>
  <si>
    <t>B-2</t>
    <phoneticPr fontId="21" type="noConversion"/>
  </si>
  <si>
    <t>B-1</t>
    <phoneticPr fontId="21" type="noConversion"/>
  </si>
  <si>
    <t>4座帕萨特（国内）</t>
    <phoneticPr fontId="2" type="noConversion"/>
  </si>
  <si>
    <t>晚餐（国内）</t>
    <phoneticPr fontId="21" type="noConversion"/>
  </si>
  <si>
    <t>H-3</t>
    <phoneticPr fontId="21" type="noConversion"/>
  </si>
  <si>
    <t>商务舱（国际）</t>
    <phoneticPr fontId="21" type="noConversion"/>
  </si>
  <si>
    <t>H-1</t>
    <phoneticPr fontId="21" type="noConversion"/>
  </si>
  <si>
    <t>会议注册费</t>
    <phoneticPr fontId="21" type="noConversion"/>
  </si>
  <si>
    <t>服务费</t>
    <phoneticPr fontId="21" type="noConversion"/>
  </si>
  <si>
    <t>人</t>
    <phoneticPr fontId="21" type="noConversion"/>
  </si>
  <si>
    <t xml:space="preserve"> </t>
    <phoneticPr fontId="21" type="noConversion"/>
  </si>
  <si>
    <t>签证费</t>
    <phoneticPr fontId="21" type="noConversion"/>
  </si>
  <si>
    <t>北京机场附近集结酒店</t>
    <phoneticPr fontId="21" type="noConversion"/>
  </si>
  <si>
    <t xml:space="preserve">险种：      保险额度： </t>
    <phoneticPr fontId="21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</si>
  <si>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</t>
    </r>
    <phoneticPr fontId="2" type="noConversion"/>
  </si>
  <si>
    <t>会议室</t>
    <phoneticPr fontId="21" type="noConversion"/>
  </si>
  <si>
    <t>I</t>
    <phoneticPr fontId="21" type="noConversion"/>
  </si>
  <si>
    <t>I-1</t>
    <phoneticPr fontId="21" type="noConversion"/>
  </si>
  <si>
    <t>D-11</t>
    <phoneticPr fontId="21" type="noConversion"/>
  </si>
  <si>
    <t>D-10</t>
    <phoneticPr fontId="21" type="noConversion"/>
  </si>
  <si>
    <t>人</t>
    <phoneticPr fontId="21" type="noConversion"/>
  </si>
  <si>
    <t>预估，按实际结算</t>
    <phoneticPr fontId="21" type="noConversion"/>
  </si>
  <si>
    <t>B-3</t>
    <phoneticPr fontId="21" type="noConversion"/>
  </si>
  <si>
    <t>晚餐</t>
    <phoneticPr fontId="21" type="noConversion"/>
  </si>
  <si>
    <t>自助/桌餐，</t>
    <phoneticPr fontId="21" type="noConversion"/>
  </si>
  <si>
    <t>人</t>
    <phoneticPr fontId="21" type="noConversion"/>
  </si>
  <si>
    <t>预估，按实际结算</t>
    <phoneticPr fontId="21" type="noConversion"/>
  </si>
  <si>
    <t>公务活动</t>
    <phoneticPr fontId="21" type="noConversion"/>
  </si>
  <si>
    <t>含机票，签证，住宿，餐补，交通费等</t>
    <phoneticPr fontId="21" type="noConversion"/>
  </si>
  <si>
    <t>含小费，餐补，交通，通讯费等</t>
    <phoneticPr fontId="21" type="noConversion"/>
  </si>
  <si>
    <t>地陪（境外）</t>
    <phoneticPr fontId="21" type="noConversion"/>
  </si>
  <si>
    <t xml:space="preserve">                 参加人数：</t>
    <phoneticPr fontId="21" type="noConversion"/>
  </si>
  <si>
    <t>含单早、Wifi，首都机场附近希尔顿酒店</t>
    <phoneticPr fontId="21" type="noConversion"/>
  </si>
  <si>
    <t>2个有线麦，1个无线麦</t>
    <phoneticPr fontId="21" type="noConversion"/>
  </si>
  <si>
    <t>C-2</t>
    <phoneticPr fontId="21" type="noConversion"/>
  </si>
  <si>
    <t>境外用车</t>
    <phoneticPr fontId="21" type="noConversion"/>
  </si>
  <si>
    <t>医院协作费</t>
    <phoneticPr fontId="21" type="noConversion"/>
  </si>
  <si>
    <t>E-1</t>
    <phoneticPr fontId="21" type="noConversion"/>
  </si>
  <si>
    <t>经济舱（国内全价）</t>
    <phoneticPr fontId="21" type="noConversion"/>
  </si>
  <si>
    <t>往返机票费用</t>
    <phoneticPr fontId="21" type="noConversion"/>
  </si>
  <si>
    <t>预估外地专家5位</t>
    <phoneticPr fontId="21" type="noConversion"/>
  </si>
  <si>
    <t>含单早、Wifi，酒店距离会场步行距离在10分钟以内，包含酒店小费</t>
    <phoneticPr fontId="2" type="noConversion"/>
  </si>
  <si>
    <r>
      <t>1</t>
    </r>
    <r>
      <rPr>
        <b/>
        <sz val="10"/>
        <color rgb="FFFF0000"/>
        <rFont val="宋体"/>
        <family val="3"/>
        <charset val="134"/>
      </rPr>
      <t xml:space="preserve">、蓝色区域由使用部门填写，黄色部分由供应商填写；供应商填写的境外费用报价需包含当地小费；红色字体报价请勿进行修订和更改；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phoneticPr fontId="21" type="noConversion"/>
  </si>
  <si>
    <t>投影仪/普通幕布</t>
    <phoneticPr fontId="21" type="noConversion"/>
  </si>
  <si>
    <t>专家讲课费</t>
    <phoneticPr fontId="21" type="noConversion"/>
  </si>
  <si>
    <t>讲课费</t>
    <phoneticPr fontId="21" type="noConversion"/>
  </si>
  <si>
    <t>ERS会议需求表及报价表格</t>
    <phoneticPr fontId="21" type="noConversion"/>
  </si>
  <si>
    <t>伦敦</t>
    <phoneticPr fontId="21" type="noConversion"/>
  </si>
  <si>
    <t>ERS</t>
    <phoneticPr fontId="21" type="noConversion"/>
  </si>
  <si>
    <t>普通大床房（4月22日入住2晚）</t>
    <phoneticPr fontId="21" type="noConversion"/>
  </si>
  <si>
    <t>请注明会议室名称、面积及层高，需容纳10人</t>
    <phoneticPr fontId="21" type="noConversion"/>
  </si>
  <si>
    <t>2018年4月22-27日</t>
    <phoneticPr fontId="21" type="noConversion"/>
  </si>
  <si>
    <t>酒店：北京时间4月22日前往伦敦，北京时间4月27日返回国内</t>
    <phoneticPr fontId="2" type="noConversion"/>
  </si>
  <si>
    <t>普通大床房（4月21日1晚）</t>
    <phoneticPr fontId="21" type="noConversion"/>
  </si>
  <si>
    <t>200英镑</t>
    <phoneticPr fontId="21" type="noConversion"/>
  </si>
  <si>
    <t xml:space="preserve">酒店名称：Conrad london St. James
 </t>
    <phoneticPr fontId="21" type="noConversion"/>
  </si>
  <si>
    <t>会议周边五星级酒店4/22下午半天</t>
    <phoneticPr fontId="21" type="noConversion"/>
  </si>
  <si>
    <t>报价预估汇率：1英镑=8.7人民币，结算按实际操作汇率计</t>
    <phoneticPr fontId="21" type="noConversion"/>
  </si>
  <si>
    <t>甜点，8人茶歇</t>
    <phoneticPr fontId="21" type="noConversion"/>
  </si>
  <si>
    <t>2/19之前注册费749英镑</t>
    <phoneticPr fontId="21" type="noConversion"/>
  </si>
  <si>
    <t>服务费 8%</t>
    <phoneticPr fontId="2" type="noConversion"/>
  </si>
  <si>
    <t>次/团</t>
    <phoneticPr fontId="2" type="noConversion"/>
  </si>
  <si>
    <t>税金 6%</t>
    <phoneticPr fontId="21" type="noConversion"/>
  </si>
  <si>
    <t>康辉集团北京国际会议展览有限公司</t>
    <phoneticPr fontId="21" type="noConversion"/>
  </si>
  <si>
    <t>郭海燕 13810995220</t>
    <phoneticPr fontId="21" type="noConversion"/>
  </si>
  <si>
    <t>2017.11.25</t>
    <phoneticPr fontId="21" type="noConversion"/>
  </si>
  <si>
    <t>10小时内，超时另计</t>
    <phoneticPr fontId="21" type="noConversion"/>
  </si>
  <si>
    <t>16座空调车（境外）</t>
    <phoneticPr fontId="21" type="noConversion"/>
  </si>
  <si>
    <t>据实报销，且有相关当地医院出具的明确的收费说明和相应收据等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</si>
</sst>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0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" fontId="11" fillId="0" borderId="8" xfId="2" applyNumberFormat="1" applyFont="1" applyFill="1" applyBorder="1">
      <alignment vertical="center"/>
    </xf>
    <xf numFmtId="4" fontId="13" fillId="0" borderId="8" xfId="2" applyNumberFormat="1" applyFont="1" applyBorder="1">
      <alignment vertical="center"/>
    </xf>
    <xf numFmtId="0" fontId="15" fillId="0" borderId="8" xfId="2" applyFont="1" applyFill="1" applyBorder="1" applyAlignment="1">
      <alignment horizontal="left" vertical="center"/>
    </xf>
    <xf numFmtId="0" fontId="13" fillId="0" borderId="6" xfId="2" applyFont="1" applyBorder="1" applyAlignment="1">
      <alignment horizontal="center" vertical="center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" fontId="13" fillId="0" borderId="20" xfId="2" applyNumberFormat="1" applyFont="1" applyFill="1" applyBorder="1">
      <alignment vertical="center"/>
    </xf>
    <xf numFmtId="0" fontId="2" fillId="0" borderId="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9" fillId="2" borderId="25" xfId="2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2" fillId="0" borderId="29" xfId="2" applyFont="1" applyBorder="1">
      <alignment vertical="center"/>
    </xf>
    <xf numFmtId="0" fontId="2" fillId="0" borderId="31" xfId="2" applyFont="1" applyBorder="1">
      <alignment vertical="center"/>
    </xf>
    <xf numFmtId="0" fontId="9" fillId="2" borderId="35" xfId="2" applyFont="1" applyFill="1" applyBorder="1" applyAlignment="1">
      <alignment horizontal="center" vertical="center"/>
    </xf>
    <xf numFmtId="0" fontId="2" fillId="0" borderId="36" xfId="2" applyFont="1" applyBorder="1">
      <alignment vertical="center"/>
    </xf>
    <xf numFmtId="0" fontId="15" fillId="0" borderId="36" xfId="2" applyFont="1" applyBorder="1" applyAlignment="1">
      <alignment vertical="center" wrapText="1"/>
    </xf>
    <xf numFmtId="0" fontId="2" fillId="0" borderId="19" xfId="2" applyFont="1" applyBorder="1">
      <alignment vertical="center"/>
    </xf>
    <xf numFmtId="0" fontId="9" fillId="2" borderId="39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25" fillId="0" borderId="41" xfId="2" applyFont="1" applyFill="1" applyBorder="1" applyAlignment="1">
      <alignment horizontal="left" vertical="center"/>
    </xf>
    <xf numFmtId="4" fontId="11" fillId="3" borderId="8" xfId="2" applyNumberFormat="1" applyFont="1" applyFill="1" applyBorder="1">
      <alignment vertical="center"/>
    </xf>
    <xf numFmtId="4" fontId="11" fillId="3" borderId="11" xfId="2" applyNumberFormat="1" applyFont="1" applyFill="1" applyBorder="1">
      <alignment vertical="center"/>
    </xf>
    <xf numFmtId="40" fontId="16" fillId="3" borderId="8" xfId="2" applyNumberFormat="1" applyFont="1" applyFill="1" applyBorder="1" applyAlignment="1">
      <alignment horizontal="right" vertical="center"/>
    </xf>
    <xf numFmtId="40" fontId="16" fillId="3" borderId="11" xfId="2" applyNumberFormat="1" applyFont="1" applyFill="1" applyBorder="1" applyAlignment="1">
      <alignment horizontal="right" vertical="center"/>
    </xf>
    <xf numFmtId="0" fontId="13" fillId="3" borderId="8" xfId="2" applyFont="1" applyFill="1" applyBorder="1" applyAlignment="1">
      <alignment horizontal="left" vertical="center"/>
    </xf>
    <xf numFmtId="176" fontId="11" fillId="3" borderId="8" xfId="2" applyNumberFormat="1" applyFont="1" applyFill="1" applyBorder="1">
      <alignment vertical="center"/>
    </xf>
    <xf numFmtId="0" fontId="15" fillId="3" borderId="36" xfId="2" applyFont="1" applyFill="1" applyBorder="1" applyAlignment="1">
      <alignment vertical="center" wrapText="1"/>
    </xf>
    <xf numFmtId="0" fontId="23" fillId="7" borderId="12" xfId="2" applyFont="1" applyFill="1" applyBorder="1" applyAlignment="1">
      <alignment vertical="center"/>
    </xf>
    <xf numFmtId="0" fontId="23" fillId="7" borderId="9" xfId="2" applyFont="1" applyFill="1" applyBorder="1" applyAlignment="1">
      <alignment vertical="center"/>
    </xf>
    <xf numFmtId="0" fontId="23" fillId="7" borderId="11" xfId="2" applyFont="1" applyFill="1" applyBorder="1" applyAlignment="1">
      <alignment vertical="center"/>
    </xf>
    <xf numFmtId="176" fontId="23" fillId="7" borderId="8" xfId="2" applyNumberFormat="1" applyFont="1" applyFill="1" applyBorder="1" applyAlignment="1">
      <alignment horizontal="right" vertical="center"/>
    </xf>
    <xf numFmtId="0" fontId="13" fillId="6" borderId="22" xfId="2" applyFont="1" applyFill="1" applyBorder="1" applyAlignment="1">
      <alignment horizontal="left" vertical="center"/>
    </xf>
    <xf numFmtId="0" fontId="13" fillId="6" borderId="23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3" fillId="6" borderId="24" xfId="2" applyFont="1" applyFill="1" applyBorder="1" applyAlignment="1">
      <alignment horizontal="left" vertical="center"/>
    </xf>
    <xf numFmtId="4" fontId="13" fillId="6" borderId="14" xfId="2" applyNumberFormat="1" applyFont="1" applyFill="1" applyBorder="1">
      <alignment vertical="center"/>
    </xf>
    <xf numFmtId="0" fontId="2" fillId="6" borderId="31" xfId="2" applyFont="1" applyFill="1" applyBorder="1">
      <alignment vertical="center"/>
    </xf>
    <xf numFmtId="4" fontId="13" fillId="6" borderId="8" xfId="2" applyNumberFormat="1" applyFont="1" applyFill="1" applyBorder="1">
      <alignment vertical="center"/>
    </xf>
    <xf numFmtId="0" fontId="2" fillId="6" borderId="19" xfId="2" applyFont="1" applyFill="1" applyBorder="1">
      <alignment vertical="center"/>
    </xf>
    <xf numFmtId="0" fontId="2" fillId="6" borderId="36" xfId="2" applyFont="1" applyFill="1" applyBorder="1">
      <alignment vertical="center"/>
    </xf>
    <xf numFmtId="0" fontId="8" fillId="0" borderId="0" xfId="2" applyFont="1" applyBorder="1" applyAlignment="1">
      <alignment horizontal="center" vertical="center"/>
    </xf>
    <xf numFmtId="0" fontId="8" fillId="8" borderId="3" xfId="2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/>
    </xf>
    <xf numFmtId="0" fontId="8" fillId="8" borderId="35" xfId="2" applyFont="1" applyFill="1" applyBorder="1" applyAlignment="1">
      <alignment horizontal="center" vertical="center"/>
    </xf>
    <xf numFmtId="0" fontId="28" fillId="2" borderId="4" xfId="2" applyFont="1" applyFill="1" applyBorder="1" applyAlignment="1">
      <alignment horizontal="center" vertical="center"/>
    </xf>
    <xf numFmtId="0" fontId="28" fillId="2" borderId="32" xfId="2" applyFont="1" applyFill="1" applyBorder="1" applyAlignment="1">
      <alignment horizontal="center" vertical="center"/>
    </xf>
    <xf numFmtId="0" fontId="28" fillId="2" borderId="30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8" fillId="2" borderId="21" xfId="2" applyFont="1" applyFill="1" applyBorder="1" applyAlignment="1">
      <alignment horizontal="center" vertical="center"/>
    </xf>
    <xf numFmtId="0" fontId="29" fillId="0" borderId="36" xfId="2" applyFont="1" applyBorder="1" applyAlignment="1">
      <alignment vertical="center" wrapText="1"/>
    </xf>
    <xf numFmtId="176" fontId="13" fillId="7" borderId="8" xfId="2" applyNumberFormat="1" applyFont="1" applyFill="1" applyBorder="1" applyAlignment="1">
      <alignment horizontal="left" vertical="center"/>
    </xf>
    <xf numFmtId="0" fontId="29" fillId="4" borderId="8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 vertical="center"/>
    </xf>
    <xf numFmtId="4" fontId="11" fillId="4" borderId="10" xfId="2" applyNumberFormat="1" applyFont="1" applyFill="1" applyBorder="1">
      <alignment vertical="center"/>
    </xf>
    <xf numFmtId="0" fontId="15" fillId="4" borderId="8" xfId="2" applyFont="1" applyFill="1" applyBorder="1" applyAlignment="1">
      <alignment horizontal="left" vertical="center" wrapText="1"/>
    </xf>
    <xf numFmtId="0" fontId="0" fillId="4" borderId="0" xfId="0" applyFill="1">
      <alignment vertical="center"/>
    </xf>
    <xf numFmtId="0" fontId="11" fillId="4" borderId="6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>
      <alignment vertical="center"/>
    </xf>
    <xf numFmtId="4" fontId="11" fillId="4" borderId="8" xfId="2" applyNumberFormat="1" applyFont="1" applyFill="1" applyBorder="1">
      <alignment vertical="center"/>
    </xf>
    <xf numFmtId="0" fontId="11" fillId="5" borderId="11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left" vertical="center"/>
    </xf>
    <xf numFmtId="0" fontId="11" fillId="5" borderId="11" xfId="2" applyFont="1" applyFill="1" applyBorder="1" applyAlignment="1">
      <alignment horizontal="center" vertical="center"/>
    </xf>
    <xf numFmtId="4" fontId="30" fillId="3" borderId="8" xfId="2" applyNumberFormat="1" applyFont="1" applyFill="1" applyBorder="1">
      <alignment vertical="center"/>
    </xf>
    <xf numFmtId="4" fontId="30" fillId="3" borderId="11" xfId="2" applyNumberFormat="1" applyFont="1" applyFill="1" applyBorder="1">
      <alignment vertical="center"/>
    </xf>
    <xf numFmtId="176" fontId="30" fillId="3" borderId="8" xfId="2" applyNumberFormat="1" applyFont="1" applyFill="1" applyBorder="1">
      <alignment vertical="center"/>
    </xf>
    <xf numFmtId="0" fontId="11" fillId="0" borderId="45" xfId="2" applyFont="1" applyBorder="1" applyAlignment="1">
      <alignment horizontal="center" vertical="center"/>
    </xf>
    <xf numFmtId="0" fontId="15" fillId="0" borderId="8" xfId="2" applyFont="1" applyFill="1" applyBorder="1" applyAlignment="1">
      <alignment horizontal="left" vertical="center" wrapText="1"/>
    </xf>
    <xf numFmtId="0" fontId="11" fillId="0" borderId="8" xfId="2" applyFont="1" applyBorder="1" applyAlignment="1">
      <alignment horizontal="center" vertical="center"/>
    </xf>
    <xf numFmtId="14" fontId="2" fillId="0" borderId="8" xfId="2" applyNumberFormat="1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center" vertical="center" wrapText="1"/>
    </xf>
    <xf numFmtId="0" fontId="2" fillId="0" borderId="38" xfId="2" applyFont="1" applyBorder="1" applyAlignment="1">
      <alignment vertical="center"/>
    </xf>
    <xf numFmtId="0" fontId="8" fillId="0" borderId="44" xfId="2" applyFon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24" fillId="0" borderId="4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6" fillId="8" borderId="15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8" fillId="8" borderId="18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3" fillId="0" borderId="1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21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1" fillId="5" borderId="7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left" vertical="center"/>
    </xf>
    <xf numFmtId="0" fontId="13" fillId="6" borderId="9" xfId="2" applyFont="1" applyFill="1" applyBorder="1" applyAlignment="1">
      <alignment horizontal="left" vertical="center"/>
    </xf>
    <xf numFmtId="0" fontId="13" fillId="6" borderId="11" xfId="2" applyFont="1" applyFill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4" fontId="11" fillId="4" borderId="7" xfId="2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3" fillId="0" borderId="2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6" borderId="17" xfId="2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2" workbookViewId="0">
      <selection activeCell="A28" sqref="A28:G28"/>
    </sheetView>
  </sheetViews>
  <sheetFormatPr defaultRowHeight="20.25" customHeight="1" x14ac:dyDescent="0.15"/>
  <cols>
    <col min="1" max="1" width="8.5" customWidth="1"/>
    <col min="2" max="2" width="26" customWidth="1"/>
    <col min="3" max="3" width="32" customWidth="1"/>
    <col min="7" max="7" width="13.5" customWidth="1"/>
    <col min="8" max="8" width="15.5" customWidth="1"/>
    <col min="9" max="9" width="39.625" customWidth="1"/>
  </cols>
  <sheetData>
    <row r="1" spans="1:9" ht="42" customHeight="1" x14ac:dyDescent="0.15">
      <c r="A1" s="103" t="s">
        <v>125</v>
      </c>
      <c r="B1" s="104"/>
      <c r="C1" s="104"/>
      <c r="D1" s="104"/>
      <c r="E1" s="104"/>
      <c r="F1" s="104"/>
      <c r="G1" s="104"/>
      <c r="H1" s="104"/>
      <c r="I1" s="104"/>
    </row>
    <row r="2" spans="1:9" ht="20.25" customHeight="1" thickBot="1" x14ac:dyDescent="0.2">
      <c r="A2" s="1" t="s">
        <v>0</v>
      </c>
      <c r="B2" s="26" t="s">
        <v>127</v>
      </c>
      <c r="C2" s="54" t="s">
        <v>60</v>
      </c>
      <c r="D2" s="105" t="s">
        <v>126</v>
      </c>
      <c r="E2" s="105"/>
      <c r="F2" s="1" t="s">
        <v>45</v>
      </c>
      <c r="G2" s="2" t="s">
        <v>73</v>
      </c>
      <c r="H2" s="106" t="s">
        <v>142</v>
      </c>
      <c r="I2" s="106"/>
    </row>
    <row r="3" spans="1:9" ht="20.25" customHeight="1" thickBot="1" x14ac:dyDescent="0.2">
      <c r="A3" s="2" t="s">
        <v>43</v>
      </c>
      <c r="B3" s="27" t="s">
        <v>76</v>
      </c>
      <c r="C3" s="2" t="s">
        <v>110</v>
      </c>
      <c r="D3" s="107">
        <v>8</v>
      </c>
      <c r="E3" s="107"/>
      <c r="F3" s="1" t="s">
        <v>44</v>
      </c>
      <c r="G3" s="2" t="s">
        <v>74</v>
      </c>
      <c r="H3" s="102" t="s">
        <v>143</v>
      </c>
      <c r="I3" s="102"/>
    </row>
    <row r="4" spans="1:9" ht="20.25" customHeight="1" thickBot="1" x14ac:dyDescent="0.2">
      <c r="A4" s="2" t="s">
        <v>39</v>
      </c>
      <c r="B4" s="28" t="s">
        <v>130</v>
      </c>
      <c r="C4" s="1"/>
      <c r="F4" s="1" t="s">
        <v>46</v>
      </c>
      <c r="G4" s="2" t="s">
        <v>75</v>
      </c>
      <c r="H4" s="101" t="s">
        <v>144</v>
      </c>
      <c r="I4" s="102"/>
    </row>
    <row r="5" spans="1:9" ht="14.25" customHeight="1" thickBot="1" x14ac:dyDescent="0.2">
      <c r="A5" s="90"/>
      <c r="B5" s="91"/>
      <c r="C5" s="91"/>
      <c r="D5" s="91"/>
      <c r="E5" s="91"/>
      <c r="F5" s="91"/>
      <c r="G5" s="91"/>
      <c r="H5" s="91"/>
      <c r="I5" s="91"/>
    </row>
    <row r="6" spans="1:9" ht="51" customHeight="1" thickTop="1" thickBot="1" x14ac:dyDescent="0.2">
      <c r="A6" s="33" t="s">
        <v>40</v>
      </c>
      <c r="B6" s="92" t="s">
        <v>121</v>
      </c>
      <c r="C6" s="92"/>
      <c r="D6" s="92"/>
      <c r="E6" s="92"/>
      <c r="F6" s="92"/>
      <c r="G6" s="92"/>
      <c r="H6" s="93"/>
      <c r="I6" s="94"/>
    </row>
    <row r="7" spans="1:9" ht="20.25" customHeight="1" thickBot="1" x14ac:dyDescent="0.2">
      <c r="A7" s="95" t="s">
        <v>63</v>
      </c>
      <c r="B7" s="96"/>
      <c r="C7" s="96"/>
      <c r="D7" s="96"/>
      <c r="E7" s="96"/>
      <c r="F7" s="96"/>
      <c r="G7" s="95" t="s">
        <v>64</v>
      </c>
      <c r="H7" s="96"/>
      <c r="I7" s="97"/>
    </row>
    <row r="8" spans="1:9" ht="20.25" customHeight="1" x14ac:dyDescent="0.15">
      <c r="A8" s="55" t="s">
        <v>1</v>
      </c>
      <c r="B8" s="56" t="s">
        <v>2</v>
      </c>
      <c r="C8" s="56" t="s">
        <v>61</v>
      </c>
      <c r="D8" s="56" t="s">
        <v>3</v>
      </c>
      <c r="E8" s="56" t="s">
        <v>13</v>
      </c>
      <c r="F8" s="56" t="s">
        <v>5</v>
      </c>
      <c r="G8" s="56" t="s">
        <v>6</v>
      </c>
      <c r="H8" s="56" t="s">
        <v>62</v>
      </c>
      <c r="I8" s="57" t="s">
        <v>8</v>
      </c>
    </row>
    <row r="9" spans="1:9" ht="39.75" customHeight="1" x14ac:dyDescent="0.15">
      <c r="A9" s="9" t="s">
        <v>47</v>
      </c>
      <c r="B9" s="98" t="s">
        <v>131</v>
      </c>
      <c r="C9" s="99"/>
      <c r="D9" s="99"/>
      <c r="E9" s="99"/>
      <c r="F9" s="99"/>
      <c r="G9" s="99"/>
      <c r="H9" s="100"/>
      <c r="I9" s="64" t="s">
        <v>136</v>
      </c>
    </row>
    <row r="10" spans="1:9" ht="20.25" customHeight="1" x14ac:dyDescent="0.15">
      <c r="A10" s="83" t="s">
        <v>65</v>
      </c>
      <c r="B10" s="84" t="s">
        <v>134</v>
      </c>
      <c r="C10" s="8" t="s">
        <v>128</v>
      </c>
      <c r="D10" s="31">
        <v>8</v>
      </c>
      <c r="E10" s="31">
        <v>5</v>
      </c>
      <c r="F10" s="12" t="s">
        <v>14</v>
      </c>
      <c r="G10" s="36">
        <v>2827</v>
      </c>
      <c r="H10" s="6">
        <f t="shared" ref="H10" si="0">D10*E10*G10</f>
        <v>113080</v>
      </c>
      <c r="I10" s="88" t="s">
        <v>120</v>
      </c>
    </row>
    <row r="11" spans="1:9" s="71" customFormat="1" ht="36.75" customHeight="1" x14ac:dyDescent="0.15">
      <c r="A11" s="67" t="s">
        <v>78</v>
      </c>
      <c r="B11" s="8" t="s">
        <v>91</v>
      </c>
      <c r="C11" s="8" t="s">
        <v>132</v>
      </c>
      <c r="D11" s="31">
        <v>3</v>
      </c>
      <c r="E11" s="31">
        <v>1</v>
      </c>
      <c r="F11" s="68" t="s">
        <v>14</v>
      </c>
      <c r="G11" s="36">
        <v>1000</v>
      </c>
      <c r="H11" s="69">
        <f>D11*E11*G11</f>
        <v>3000</v>
      </c>
      <c r="I11" s="70" t="s">
        <v>111</v>
      </c>
    </row>
    <row r="12" spans="1:9" ht="27" customHeight="1" x14ac:dyDescent="0.15">
      <c r="A12" s="108" t="s">
        <v>66</v>
      </c>
      <c r="B12" s="8" t="s">
        <v>94</v>
      </c>
      <c r="C12" s="77" t="s">
        <v>135</v>
      </c>
      <c r="D12" s="31">
        <v>1</v>
      </c>
      <c r="E12" s="31">
        <v>0.5</v>
      </c>
      <c r="F12" s="12" t="s">
        <v>15</v>
      </c>
      <c r="G12" s="37">
        <v>7040</v>
      </c>
      <c r="H12" s="6">
        <f t="shared" ref="H12:H14" si="1">D12*E12*G12</f>
        <v>3520</v>
      </c>
      <c r="I12" s="40" t="s">
        <v>129</v>
      </c>
    </row>
    <row r="13" spans="1:9" ht="20.25" customHeight="1" x14ac:dyDescent="0.15">
      <c r="A13" s="109"/>
      <c r="B13" s="8" t="s">
        <v>122</v>
      </c>
      <c r="C13" s="78" t="s">
        <v>53</v>
      </c>
      <c r="D13" s="31">
        <v>1</v>
      </c>
      <c r="E13" s="31">
        <v>0.5</v>
      </c>
      <c r="F13" s="12" t="s">
        <v>49</v>
      </c>
      <c r="G13" s="37">
        <v>5000</v>
      </c>
      <c r="H13" s="6">
        <f t="shared" si="1"/>
        <v>2500</v>
      </c>
      <c r="I13" s="40"/>
    </row>
    <row r="14" spans="1:9" ht="20.25" customHeight="1" x14ac:dyDescent="0.15">
      <c r="A14" s="109"/>
      <c r="B14" s="8" t="s">
        <v>50</v>
      </c>
      <c r="C14" s="78" t="s">
        <v>51</v>
      </c>
      <c r="D14" s="31">
        <v>12</v>
      </c>
      <c r="E14" s="31">
        <v>0.5</v>
      </c>
      <c r="F14" s="12" t="s">
        <v>52</v>
      </c>
      <c r="G14" s="37">
        <v>400</v>
      </c>
      <c r="H14" s="6">
        <f t="shared" si="1"/>
        <v>2400</v>
      </c>
      <c r="I14" s="40" t="s">
        <v>137</v>
      </c>
    </row>
    <row r="15" spans="1:9" ht="20.25" customHeight="1" x14ac:dyDescent="0.15">
      <c r="A15" s="109"/>
      <c r="B15" s="8" t="s">
        <v>54</v>
      </c>
      <c r="C15" s="78" t="s">
        <v>55</v>
      </c>
      <c r="D15" s="31">
        <v>3</v>
      </c>
      <c r="E15" s="31">
        <v>0.5</v>
      </c>
      <c r="F15" s="12" t="s">
        <v>56</v>
      </c>
      <c r="G15" s="37">
        <v>4000</v>
      </c>
      <c r="H15" s="6">
        <f>D15*E15*G15</f>
        <v>6000</v>
      </c>
      <c r="I15" s="40" t="s">
        <v>112</v>
      </c>
    </row>
    <row r="16" spans="1:9" ht="20.25" customHeight="1" x14ac:dyDescent="0.15">
      <c r="A16" s="109"/>
      <c r="B16" s="8" t="s">
        <v>123</v>
      </c>
      <c r="C16" s="78" t="s">
        <v>124</v>
      </c>
      <c r="D16" s="31">
        <v>6</v>
      </c>
      <c r="E16" s="31"/>
      <c r="F16" s="12"/>
      <c r="G16" s="37">
        <f>200*8.7</f>
        <v>1739.9999999999998</v>
      </c>
      <c r="H16" s="6">
        <f>D16*G16</f>
        <v>10439.999999999998</v>
      </c>
      <c r="I16" s="40" t="s">
        <v>133</v>
      </c>
    </row>
    <row r="17" spans="1:9" ht="20.25" customHeight="1" thickBot="1" x14ac:dyDescent="0.2">
      <c r="A17" s="110" t="s">
        <v>57</v>
      </c>
      <c r="B17" s="111"/>
      <c r="C17" s="111"/>
      <c r="D17" s="111"/>
      <c r="E17" s="111"/>
      <c r="F17" s="111"/>
      <c r="G17" s="111"/>
      <c r="H17" s="13">
        <f>SUM(H10:H16)</f>
        <v>140940</v>
      </c>
      <c r="I17" s="23"/>
    </row>
    <row r="18" spans="1:9" ht="20.25" customHeight="1" x14ac:dyDescent="0.15">
      <c r="A18" s="3" t="s">
        <v>1</v>
      </c>
      <c r="B18" s="4" t="s">
        <v>2</v>
      </c>
      <c r="C18" s="4" t="s">
        <v>61</v>
      </c>
      <c r="D18" s="58" t="s">
        <v>17</v>
      </c>
      <c r="E18" s="63" t="s">
        <v>33</v>
      </c>
      <c r="F18" s="4" t="s">
        <v>5</v>
      </c>
      <c r="G18" s="4" t="s">
        <v>6</v>
      </c>
      <c r="H18" s="4" t="s">
        <v>7</v>
      </c>
      <c r="I18" s="21" t="s">
        <v>8</v>
      </c>
    </row>
    <row r="19" spans="1:9" ht="20.25" customHeight="1" x14ac:dyDescent="0.15">
      <c r="A19" s="9" t="s">
        <v>48</v>
      </c>
      <c r="B19" s="98" t="s">
        <v>19</v>
      </c>
      <c r="C19" s="99"/>
      <c r="D19" s="99"/>
      <c r="E19" s="99"/>
      <c r="F19" s="99"/>
      <c r="G19" s="99"/>
      <c r="H19" s="100"/>
      <c r="I19" s="22"/>
    </row>
    <row r="20" spans="1:9" s="71" customFormat="1" ht="20.25" customHeight="1" x14ac:dyDescent="0.15">
      <c r="A20" s="72" t="s">
        <v>80</v>
      </c>
      <c r="B20" s="62" t="s">
        <v>82</v>
      </c>
      <c r="C20" s="61" t="s">
        <v>77</v>
      </c>
      <c r="D20" s="29">
        <v>8</v>
      </c>
      <c r="E20" s="76">
        <v>1</v>
      </c>
      <c r="F20" s="73" t="s">
        <v>18</v>
      </c>
      <c r="G20" s="80">
        <v>300</v>
      </c>
      <c r="H20" s="69">
        <f>D20*E20*G20</f>
        <v>2400</v>
      </c>
      <c r="I20" s="23" t="s">
        <v>100</v>
      </c>
    </row>
    <row r="21" spans="1:9" ht="20.25" customHeight="1" x14ac:dyDescent="0.15">
      <c r="A21" s="5" t="s">
        <v>79</v>
      </c>
      <c r="B21" s="14" t="s">
        <v>27</v>
      </c>
      <c r="C21" s="61" t="s">
        <v>77</v>
      </c>
      <c r="D21" s="29">
        <v>8</v>
      </c>
      <c r="E21" s="32">
        <v>5</v>
      </c>
      <c r="F21" s="11" t="s">
        <v>18</v>
      </c>
      <c r="G21" s="80">
        <v>800</v>
      </c>
      <c r="H21" s="6">
        <f>D21*E21*G21</f>
        <v>32000</v>
      </c>
      <c r="I21" s="23" t="s">
        <v>100</v>
      </c>
    </row>
    <row r="22" spans="1:9" ht="20.25" customHeight="1" x14ac:dyDescent="0.15">
      <c r="A22" s="5" t="s">
        <v>101</v>
      </c>
      <c r="B22" s="14" t="s">
        <v>102</v>
      </c>
      <c r="C22" s="61" t="s">
        <v>103</v>
      </c>
      <c r="D22" s="29">
        <v>8</v>
      </c>
      <c r="E22" s="79">
        <v>5</v>
      </c>
      <c r="F22" s="11" t="s">
        <v>104</v>
      </c>
      <c r="G22" s="80">
        <v>800</v>
      </c>
      <c r="H22" s="69">
        <f>D22*E22*G22</f>
        <v>32000</v>
      </c>
      <c r="I22" s="23" t="s">
        <v>105</v>
      </c>
    </row>
    <row r="23" spans="1:9" ht="20.25" customHeight="1" thickBot="1" x14ac:dyDescent="0.2">
      <c r="A23" s="110" t="s">
        <v>57</v>
      </c>
      <c r="B23" s="111"/>
      <c r="C23" s="111"/>
      <c r="D23" s="111"/>
      <c r="E23" s="111"/>
      <c r="F23" s="111"/>
      <c r="G23" s="112"/>
      <c r="H23" s="7">
        <f>SUM(H20:H22)</f>
        <v>66400</v>
      </c>
      <c r="I23" s="22"/>
    </row>
    <row r="24" spans="1:9" ht="20.25" customHeight="1" x14ac:dyDescent="0.15">
      <c r="A24" s="3" t="s">
        <v>1</v>
      </c>
      <c r="B24" s="4" t="s">
        <v>2</v>
      </c>
      <c r="C24" s="4" t="s">
        <v>61</v>
      </c>
      <c r="D24" s="58" t="s">
        <v>3</v>
      </c>
      <c r="E24" s="58" t="s">
        <v>4</v>
      </c>
      <c r="F24" s="4" t="s">
        <v>5</v>
      </c>
      <c r="G24" s="4" t="s">
        <v>6</v>
      </c>
      <c r="H24" s="4" t="s">
        <v>7</v>
      </c>
      <c r="I24" s="21" t="s">
        <v>8</v>
      </c>
    </row>
    <row r="25" spans="1:9" ht="20.25" customHeight="1" x14ac:dyDescent="0.15">
      <c r="A25" s="9" t="s">
        <v>30</v>
      </c>
      <c r="B25" s="98" t="s">
        <v>9</v>
      </c>
      <c r="C25" s="99"/>
      <c r="D25" s="99"/>
      <c r="E25" s="99"/>
      <c r="F25" s="99"/>
      <c r="G25" s="99"/>
      <c r="H25" s="100"/>
      <c r="I25" s="22"/>
    </row>
    <row r="26" spans="1:9" s="71" customFormat="1" ht="20.25" customHeight="1" x14ac:dyDescent="0.15">
      <c r="A26" s="85" t="s">
        <v>67</v>
      </c>
      <c r="B26" s="86" t="s">
        <v>10</v>
      </c>
      <c r="C26" s="74" t="s">
        <v>81</v>
      </c>
      <c r="D26" s="29">
        <v>8</v>
      </c>
      <c r="E26" s="29">
        <v>2</v>
      </c>
      <c r="F26" s="73" t="s">
        <v>11</v>
      </c>
      <c r="G26" s="34">
        <v>300</v>
      </c>
      <c r="H26" s="75">
        <f>D26*E26*G26</f>
        <v>4800</v>
      </c>
      <c r="I26" s="23"/>
    </row>
    <row r="27" spans="1:9" ht="20.25" customHeight="1" x14ac:dyDescent="0.15">
      <c r="A27" s="85" t="s">
        <v>113</v>
      </c>
      <c r="B27" s="14" t="s">
        <v>114</v>
      </c>
      <c r="C27" s="10" t="s">
        <v>146</v>
      </c>
      <c r="D27" s="29">
        <v>4</v>
      </c>
      <c r="E27" s="30">
        <v>2</v>
      </c>
      <c r="F27" s="11" t="s">
        <v>12</v>
      </c>
      <c r="G27" s="35">
        <v>4280</v>
      </c>
      <c r="H27" s="6">
        <f t="shared" ref="H27" si="2">D27*E27*G27</f>
        <v>34240</v>
      </c>
      <c r="I27" s="89" t="s">
        <v>145</v>
      </c>
    </row>
    <row r="28" spans="1:9" ht="20.25" customHeight="1" thickBot="1" x14ac:dyDescent="0.2">
      <c r="A28" s="110" t="s">
        <v>57</v>
      </c>
      <c r="B28" s="111"/>
      <c r="C28" s="111"/>
      <c r="D28" s="111"/>
      <c r="E28" s="111"/>
      <c r="F28" s="111"/>
      <c r="G28" s="112"/>
      <c r="H28" s="7">
        <f>SUM(H26:H27)</f>
        <v>39040</v>
      </c>
      <c r="I28" s="22"/>
    </row>
    <row r="29" spans="1:9" ht="20.25" customHeight="1" x14ac:dyDescent="0.15">
      <c r="A29" s="3" t="s">
        <v>1</v>
      </c>
      <c r="B29" s="4" t="s">
        <v>2</v>
      </c>
      <c r="C29" s="4" t="s">
        <v>61</v>
      </c>
      <c r="D29" s="113" t="s">
        <v>3</v>
      </c>
      <c r="E29" s="114"/>
      <c r="F29" s="4" t="s">
        <v>5</v>
      </c>
      <c r="G29" s="4" t="s">
        <v>6</v>
      </c>
      <c r="H29" s="4" t="s">
        <v>7</v>
      </c>
      <c r="I29" s="21" t="s">
        <v>8</v>
      </c>
    </row>
    <row r="30" spans="1:9" ht="20.25" customHeight="1" x14ac:dyDescent="0.15">
      <c r="A30" s="9" t="s">
        <v>31</v>
      </c>
      <c r="B30" s="98" t="s">
        <v>21</v>
      </c>
      <c r="C30" s="99"/>
      <c r="D30" s="99"/>
      <c r="E30" s="99"/>
      <c r="F30" s="99"/>
      <c r="G30" s="99"/>
      <c r="H30" s="100"/>
      <c r="I30" s="24"/>
    </row>
    <row r="31" spans="1:9" ht="20.25" customHeight="1" x14ac:dyDescent="0.15">
      <c r="A31" s="15" t="s">
        <v>68</v>
      </c>
      <c r="B31" s="14" t="s">
        <v>22</v>
      </c>
      <c r="C31" s="61" t="s">
        <v>92</v>
      </c>
      <c r="D31" s="116">
        <v>8</v>
      </c>
      <c r="E31" s="117"/>
      <c r="F31" s="11" t="s">
        <v>18</v>
      </c>
      <c r="G31" s="35">
        <v>100</v>
      </c>
      <c r="H31" s="6">
        <f>D31*G31</f>
        <v>800</v>
      </c>
      <c r="I31" s="24"/>
    </row>
    <row r="32" spans="1:9" ht="20.25" customHeight="1" x14ac:dyDescent="0.15">
      <c r="A32" s="15" t="s">
        <v>69</v>
      </c>
      <c r="B32" s="14" t="s">
        <v>86</v>
      </c>
      <c r="C32" s="61"/>
      <c r="D32" s="116">
        <v>7</v>
      </c>
      <c r="E32" s="117"/>
      <c r="F32" s="11" t="s">
        <v>28</v>
      </c>
      <c r="G32" s="81">
        <f>749*8.7</f>
        <v>6516.2999999999993</v>
      </c>
      <c r="H32" s="6">
        <f>D32*G32</f>
        <v>45614.099999999991</v>
      </c>
      <c r="I32" s="24" t="s">
        <v>138</v>
      </c>
    </row>
    <row r="33" spans="1:9" ht="20.25" customHeight="1" x14ac:dyDescent="0.15">
      <c r="A33" s="15" t="s">
        <v>70</v>
      </c>
      <c r="B33" s="14" t="s">
        <v>38</v>
      </c>
      <c r="C33" s="16"/>
      <c r="D33" s="116">
        <v>0</v>
      </c>
      <c r="E33" s="117"/>
      <c r="F33" s="11" t="s">
        <v>32</v>
      </c>
      <c r="G33" s="38"/>
      <c r="H33" s="6">
        <f t="shared" ref="H33:H34" si="3">D33*G33</f>
        <v>0</v>
      </c>
      <c r="I33" s="24"/>
    </row>
    <row r="34" spans="1:9" ht="20.25" customHeight="1" x14ac:dyDescent="0.15">
      <c r="A34" s="15" t="s">
        <v>98</v>
      </c>
      <c r="B34" s="14" t="s">
        <v>106</v>
      </c>
      <c r="C34" s="14" t="s">
        <v>115</v>
      </c>
      <c r="D34" s="116">
        <v>8</v>
      </c>
      <c r="E34" s="117"/>
      <c r="F34" s="11" t="s">
        <v>99</v>
      </c>
      <c r="G34" s="81">
        <v>6000</v>
      </c>
      <c r="H34" s="6">
        <f t="shared" si="3"/>
        <v>48000</v>
      </c>
      <c r="I34" s="24" t="s">
        <v>147</v>
      </c>
    </row>
    <row r="35" spans="1:9" ht="20.25" customHeight="1" x14ac:dyDescent="0.15">
      <c r="A35" s="15" t="s">
        <v>97</v>
      </c>
      <c r="B35" s="14" t="s">
        <v>90</v>
      </c>
      <c r="C35" s="66" t="s">
        <v>89</v>
      </c>
      <c r="D35" s="116">
        <v>8</v>
      </c>
      <c r="E35" s="117"/>
      <c r="F35" s="11" t="s">
        <v>88</v>
      </c>
      <c r="G35" s="35">
        <v>1250</v>
      </c>
      <c r="H35" s="6">
        <f t="shared" ref="H35" si="4">D35*G35</f>
        <v>10000</v>
      </c>
      <c r="I35" s="24"/>
    </row>
    <row r="36" spans="1:9" ht="20.25" customHeight="1" thickBot="1" x14ac:dyDescent="0.2">
      <c r="A36" s="110" t="s">
        <v>57</v>
      </c>
      <c r="B36" s="111"/>
      <c r="C36" s="111"/>
      <c r="D36" s="111"/>
      <c r="E36" s="111"/>
      <c r="F36" s="111"/>
      <c r="G36" s="112"/>
      <c r="H36" s="7">
        <f>SUM(H31:H35)</f>
        <v>104414.09999999999</v>
      </c>
      <c r="I36" s="24"/>
    </row>
    <row r="37" spans="1:9" ht="20.25" customHeight="1" thickBot="1" x14ac:dyDescent="0.2">
      <c r="A37" s="17" t="s">
        <v>1</v>
      </c>
      <c r="B37" s="18" t="s">
        <v>2</v>
      </c>
      <c r="C37" s="18" t="s">
        <v>61</v>
      </c>
      <c r="D37" s="59" t="s">
        <v>35</v>
      </c>
      <c r="E37" s="60" t="s">
        <v>36</v>
      </c>
      <c r="F37" s="18" t="s">
        <v>5</v>
      </c>
      <c r="G37" s="18" t="s">
        <v>6</v>
      </c>
      <c r="H37" s="18" t="s">
        <v>7</v>
      </c>
      <c r="I37" s="25" t="s">
        <v>8</v>
      </c>
    </row>
    <row r="38" spans="1:9" ht="20.25" customHeight="1" x14ac:dyDescent="0.15">
      <c r="A38" s="9" t="s">
        <v>20</v>
      </c>
      <c r="B38" s="126" t="s">
        <v>34</v>
      </c>
      <c r="C38" s="126"/>
      <c r="D38" s="126"/>
      <c r="E38" s="126"/>
      <c r="F38" s="126"/>
      <c r="G38" s="126"/>
      <c r="H38" s="126"/>
      <c r="I38" s="127"/>
    </row>
    <row r="39" spans="1:9" ht="20.25" customHeight="1" x14ac:dyDescent="0.15">
      <c r="A39" s="15" t="s">
        <v>116</v>
      </c>
      <c r="B39" s="14" t="s">
        <v>109</v>
      </c>
      <c r="C39" s="16"/>
      <c r="D39" s="29">
        <v>1</v>
      </c>
      <c r="E39" s="29">
        <v>6</v>
      </c>
      <c r="F39" s="11" t="s">
        <v>16</v>
      </c>
      <c r="G39" s="35">
        <v>2600</v>
      </c>
      <c r="H39" s="6">
        <f>D39*E39*G39</f>
        <v>15600</v>
      </c>
      <c r="I39" s="19" t="s">
        <v>108</v>
      </c>
    </row>
    <row r="40" spans="1:9" ht="20.25" customHeight="1" x14ac:dyDescent="0.15">
      <c r="A40" s="110" t="s">
        <v>57</v>
      </c>
      <c r="B40" s="111"/>
      <c r="C40" s="111"/>
      <c r="D40" s="111"/>
      <c r="E40" s="111"/>
      <c r="F40" s="111"/>
      <c r="G40" s="112"/>
      <c r="H40" s="7">
        <f>SUM(H39:H39)</f>
        <v>15600</v>
      </c>
      <c r="I40" s="20"/>
    </row>
    <row r="41" spans="1:9" ht="20.25" customHeight="1" thickBot="1" x14ac:dyDescent="0.2">
      <c r="A41" s="45" t="s">
        <v>58</v>
      </c>
      <c r="B41" s="46"/>
      <c r="C41" s="46"/>
      <c r="D41" s="47"/>
      <c r="E41" s="47"/>
      <c r="F41" s="46"/>
      <c r="G41" s="48"/>
      <c r="H41" s="49">
        <f>H28+H17+H23+H36+H40</f>
        <v>366394.1</v>
      </c>
      <c r="I41" s="50"/>
    </row>
    <row r="42" spans="1:9" ht="20.25" customHeight="1" x14ac:dyDescent="0.15">
      <c r="A42" s="3" t="s">
        <v>1</v>
      </c>
      <c r="B42" s="4" t="s">
        <v>2</v>
      </c>
      <c r="C42" s="4" t="s">
        <v>61</v>
      </c>
      <c r="D42" s="113" t="s">
        <v>3</v>
      </c>
      <c r="E42" s="114"/>
      <c r="F42" s="4" t="s">
        <v>5</v>
      </c>
      <c r="G42" s="4" t="s">
        <v>6</v>
      </c>
      <c r="H42" s="4" t="s">
        <v>7</v>
      </c>
      <c r="I42" s="21" t="s">
        <v>8</v>
      </c>
    </row>
    <row r="43" spans="1:9" ht="20.25" customHeight="1" x14ac:dyDescent="0.15">
      <c r="A43" s="9" t="s">
        <v>23</v>
      </c>
      <c r="B43" s="98" t="s">
        <v>87</v>
      </c>
      <c r="C43" s="99"/>
      <c r="D43" s="99"/>
      <c r="E43" s="99"/>
      <c r="F43" s="99"/>
      <c r="G43" s="99"/>
      <c r="H43" s="99"/>
      <c r="I43" s="115"/>
    </row>
    <row r="44" spans="1:9" ht="20.25" customHeight="1" x14ac:dyDescent="0.15">
      <c r="A44" s="5" t="s">
        <v>71</v>
      </c>
      <c r="B44" s="10" t="s">
        <v>139</v>
      </c>
      <c r="C44" s="10"/>
      <c r="D44" s="124">
        <f>H41</f>
        <v>366394.1</v>
      </c>
      <c r="E44" s="125"/>
      <c r="F44" s="11" t="s">
        <v>140</v>
      </c>
      <c r="G44" s="39">
        <v>0.08</v>
      </c>
      <c r="H44" s="6">
        <f>D44*G44</f>
        <v>29311.527999999998</v>
      </c>
      <c r="I44" s="22"/>
    </row>
    <row r="45" spans="1:9" ht="20.25" customHeight="1" thickBot="1" x14ac:dyDescent="0.2">
      <c r="A45" s="118" t="s">
        <v>57</v>
      </c>
      <c r="B45" s="119"/>
      <c r="C45" s="119"/>
      <c r="D45" s="128"/>
      <c r="E45" s="128"/>
      <c r="F45" s="119"/>
      <c r="G45" s="120"/>
      <c r="H45" s="51">
        <f>SUM(H44:H44)</f>
        <v>29311.527999999998</v>
      </c>
      <c r="I45" s="52"/>
    </row>
    <row r="46" spans="1:9" ht="20.25" customHeight="1" x14ac:dyDescent="0.15">
      <c r="A46" s="3" t="s">
        <v>1</v>
      </c>
      <c r="B46" s="4" t="s">
        <v>2</v>
      </c>
      <c r="C46" s="4" t="s">
        <v>61</v>
      </c>
      <c r="D46" s="58" t="s">
        <v>17</v>
      </c>
      <c r="E46" s="58" t="s">
        <v>13</v>
      </c>
      <c r="F46" s="4" t="s">
        <v>5</v>
      </c>
      <c r="G46" s="4" t="s">
        <v>6</v>
      </c>
      <c r="H46" s="4" t="s">
        <v>7</v>
      </c>
      <c r="I46" s="21" t="s">
        <v>8</v>
      </c>
    </row>
    <row r="47" spans="1:9" ht="20.25" customHeight="1" x14ac:dyDescent="0.15">
      <c r="A47" s="9" t="s">
        <v>24</v>
      </c>
      <c r="B47" s="98" t="s">
        <v>25</v>
      </c>
      <c r="C47" s="99"/>
      <c r="D47" s="99"/>
      <c r="E47" s="99"/>
      <c r="F47" s="99"/>
      <c r="G47" s="99"/>
      <c r="H47" s="99"/>
      <c r="I47" s="115"/>
    </row>
    <row r="48" spans="1:9" ht="20.25" customHeight="1" x14ac:dyDescent="0.15">
      <c r="A48" s="5" t="s">
        <v>72</v>
      </c>
      <c r="B48" s="10" t="s">
        <v>26</v>
      </c>
      <c r="C48" s="10"/>
      <c r="D48" s="29">
        <v>0</v>
      </c>
      <c r="E48" s="29">
        <v>0</v>
      </c>
      <c r="F48" s="11" t="s">
        <v>16</v>
      </c>
      <c r="G48" s="39"/>
      <c r="H48" s="6">
        <f>D48*E48*G48</f>
        <v>0</v>
      </c>
      <c r="I48" s="22" t="s">
        <v>107</v>
      </c>
    </row>
    <row r="49" spans="1:9" ht="20.25" customHeight="1" thickBot="1" x14ac:dyDescent="0.2">
      <c r="A49" s="118" t="s">
        <v>57</v>
      </c>
      <c r="B49" s="119"/>
      <c r="C49" s="119"/>
      <c r="D49" s="119"/>
      <c r="E49" s="119"/>
      <c r="F49" s="119"/>
      <c r="G49" s="120"/>
      <c r="H49" s="51">
        <f>SUM(H48:H48)</f>
        <v>0</v>
      </c>
      <c r="I49" s="53"/>
    </row>
    <row r="50" spans="1:9" ht="20.25" customHeight="1" x14ac:dyDescent="0.15">
      <c r="A50" s="3" t="s">
        <v>1</v>
      </c>
      <c r="B50" s="4" t="s">
        <v>2</v>
      </c>
      <c r="C50" s="4" t="s">
        <v>61</v>
      </c>
      <c r="D50" s="113" t="s">
        <v>17</v>
      </c>
      <c r="E50" s="114"/>
      <c r="F50" s="4" t="s">
        <v>5</v>
      </c>
      <c r="G50" s="4" t="s">
        <v>6</v>
      </c>
      <c r="H50" s="4" t="s">
        <v>7</v>
      </c>
      <c r="I50" s="21" t="s">
        <v>8</v>
      </c>
    </row>
    <row r="51" spans="1:9" ht="20.25" customHeight="1" x14ac:dyDescent="0.15">
      <c r="A51" s="9" t="s">
        <v>37</v>
      </c>
      <c r="B51" s="98" t="s">
        <v>29</v>
      </c>
      <c r="C51" s="99"/>
      <c r="D51" s="99"/>
      <c r="E51" s="99"/>
      <c r="F51" s="99"/>
      <c r="G51" s="99"/>
      <c r="H51" s="99"/>
      <c r="I51" s="115"/>
    </row>
    <row r="52" spans="1:9" ht="20.25" customHeight="1" x14ac:dyDescent="0.15">
      <c r="A52" s="5" t="s">
        <v>85</v>
      </c>
      <c r="B52" s="14" t="s">
        <v>117</v>
      </c>
      <c r="C52" s="14" t="s">
        <v>119</v>
      </c>
      <c r="D52" s="29">
        <v>3</v>
      </c>
      <c r="E52" s="29">
        <v>2</v>
      </c>
      <c r="F52" s="11" t="s">
        <v>42</v>
      </c>
      <c r="G52" s="81">
        <v>2000</v>
      </c>
      <c r="H52" s="6">
        <f>D52*E52*G52</f>
        <v>12000</v>
      </c>
      <c r="I52" s="22" t="s">
        <v>100</v>
      </c>
    </row>
    <row r="53" spans="1:9" ht="20.25" customHeight="1" x14ac:dyDescent="0.15">
      <c r="A53" s="5" t="s">
        <v>83</v>
      </c>
      <c r="B53" s="62" t="s">
        <v>84</v>
      </c>
      <c r="C53" s="87" t="s">
        <v>118</v>
      </c>
      <c r="D53" s="29">
        <v>8</v>
      </c>
      <c r="E53" s="29">
        <v>1</v>
      </c>
      <c r="F53" s="11" t="s">
        <v>42</v>
      </c>
      <c r="G53" s="81">
        <v>35000</v>
      </c>
      <c r="H53" s="6">
        <f>D53*E53*G53</f>
        <v>280000</v>
      </c>
      <c r="I53" s="22" t="s">
        <v>100</v>
      </c>
    </row>
    <row r="54" spans="1:9" ht="20.25" customHeight="1" thickBot="1" x14ac:dyDescent="0.2">
      <c r="A54" s="118" t="s">
        <v>57</v>
      </c>
      <c r="B54" s="119"/>
      <c r="C54" s="119"/>
      <c r="D54" s="119"/>
      <c r="E54" s="119"/>
      <c r="F54" s="119"/>
      <c r="G54" s="120"/>
      <c r="H54" s="51">
        <f>SUM(H52:H53)</f>
        <v>292000</v>
      </c>
      <c r="I54" s="53"/>
    </row>
    <row r="55" spans="1:9" ht="20.25" customHeight="1" x14ac:dyDescent="0.15">
      <c r="A55" s="3" t="s">
        <v>1</v>
      </c>
      <c r="B55" s="4" t="s">
        <v>2</v>
      </c>
      <c r="C55" s="4" t="s">
        <v>61</v>
      </c>
      <c r="D55" s="113" t="s">
        <v>3</v>
      </c>
      <c r="E55" s="114"/>
      <c r="F55" s="4" t="s">
        <v>5</v>
      </c>
      <c r="G55" s="4" t="s">
        <v>6</v>
      </c>
      <c r="H55" s="4" t="s">
        <v>7</v>
      </c>
      <c r="I55" s="21" t="s">
        <v>8</v>
      </c>
    </row>
    <row r="56" spans="1:9" ht="20.25" customHeight="1" x14ac:dyDescent="0.15">
      <c r="A56" s="9" t="s">
        <v>95</v>
      </c>
      <c r="B56" s="98" t="s">
        <v>41</v>
      </c>
      <c r="C56" s="99"/>
      <c r="D56" s="99"/>
      <c r="E56" s="99"/>
      <c r="F56" s="99"/>
      <c r="G56" s="99"/>
      <c r="H56" s="99"/>
      <c r="I56" s="115"/>
    </row>
    <row r="57" spans="1:9" ht="20.25" customHeight="1" x14ac:dyDescent="0.15">
      <c r="A57" s="5" t="s">
        <v>96</v>
      </c>
      <c r="B57" s="10" t="s">
        <v>141</v>
      </c>
      <c r="C57" s="10"/>
      <c r="D57" s="124">
        <f>H41+H45+H49+H54</f>
        <v>687705.62800000003</v>
      </c>
      <c r="E57" s="125"/>
      <c r="F57" s="11"/>
      <c r="G57" s="82">
        <v>0.06</v>
      </c>
      <c r="H57" s="6">
        <f>D57*G57</f>
        <v>41262.337679999997</v>
      </c>
      <c r="I57" s="22"/>
    </row>
    <row r="58" spans="1:9" ht="20.25" customHeight="1" x14ac:dyDescent="0.15">
      <c r="A58" s="118" t="s">
        <v>57</v>
      </c>
      <c r="B58" s="119"/>
      <c r="C58" s="119"/>
      <c r="D58" s="119"/>
      <c r="E58" s="119"/>
      <c r="F58" s="119"/>
      <c r="G58" s="120"/>
      <c r="H58" s="51">
        <f>SUM(H56:H57)</f>
        <v>41262.337679999997</v>
      </c>
      <c r="I58" s="53"/>
    </row>
    <row r="59" spans="1:9" ht="20.25" customHeight="1" x14ac:dyDescent="0.15">
      <c r="A59" s="41" t="s">
        <v>59</v>
      </c>
      <c r="B59" s="42"/>
      <c r="C59" s="42"/>
      <c r="D59" s="42"/>
      <c r="E59" s="42"/>
      <c r="F59" s="42"/>
      <c r="G59" s="43"/>
      <c r="H59" s="44">
        <f>H41+H45+H49+H54+H58</f>
        <v>728967.96568000002</v>
      </c>
      <c r="I59" s="65"/>
    </row>
    <row r="60" spans="1:9" ht="20.25" customHeight="1" thickBot="1" x14ac:dyDescent="0.2">
      <c r="A60" s="121" t="s">
        <v>93</v>
      </c>
      <c r="B60" s="122"/>
      <c r="C60" s="122"/>
      <c r="D60" s="122"/>
      <c r="E60" s="122"/>
      <c r="F60" s="122"/>
      <c r="G60" s="122"/>
      <c r="H60" s="122"/>
      <c r="I60" s="123"/>
    </row>
  </sheetData>
  <mergeCells count="41">
    <mergeCell ref="A58:G58"/>
    <mergeCell ref="A60:I60"/>
    <mergeCell ref="D34:E34"/>
    <mergeCell ref="D55:E55"/>
    <mergeCell ref="B56:I56"/>
    <mergeCell ref="D57:E57"/>
    <mergeCell ref="A54:G54"/>
    <mergeCell ref="A36:G36"/>
    <mergeCell ref="B38:I38"/>
    <mergeCell ref="A40:G40"/>
    <mergeCell ref="D42:E42"/>
    <mergeCell ref="B43:I43"/>
    <mergeCell ref="D44:E44"/>
    <mergeCell ref="A45:G45"/>
    <mergeCell ref="B47:I47"/>
    <mergeCell ref="A49:G49"/>
    <mergeCell ref="D50:E50"/>
    <mergeCell ref="B51:I51"/>
    <mergeCell ref="D35:E35"/>
    <mergeCell ref="D33:E33"/>
    <mergeCell ref="B19:H19"/>
    <mergeCell ref="A23:G23"/>
    <mergeCell ref="B25:H25"/>
    <mergeCell ref="D31:E31"/>
    <mergeCell ref="D32:E32"/>
    <mergeCell ref="A12:A16"/>
    <mergeCell ref="A17:G17"/>
    <mergeCell ref="A28:G28"/>
    <mergeCell ref="D29:E29"/>
    <mergeCell ref="B30:H30"/>
    <mergeCell ref="H4:I4"/>
    <mergeCell ref="A1:I1"/>
    <mergeCell ref="D2:E2"/>
    <mergeCell ref="H2:I2"/>
    <mergeCell ref="D3:E3"/>
    <mergeCell ref="H3:I3"/>
    <mergeCell ref="A5:I5"/>
    <mergeCell ref="B6:I6"/>
    <mergeCell ref="A7:F7"/>
    <mergeCell ref="G7:I7"/>
    <mergeCell ref="B9:H9"/>
  </mergeCells>
  <phoneticPr fontId="21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2017-12-25T07:09:38Z</dcterms:modified>
</cp:coreProperties>
</file>