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<sst xmlns="http://schemas.openxmlformats.org/spreadsheetml/2006/main" count="94">
  <si>
    <t>【借款报销单】</t>
  </si>
  <si>
    <t>团号：KMJB-180622-ANS291</t>
  </si>
  <si>
    <t>会议日期：2018年06月22日-24日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</si>
  <si>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</si>
  <si>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</si>
  <si>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</si>
  <si>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</si>
  <si>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</si>
  <si>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</si>
  <si>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</si>
  <si>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</si>
  <si>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</si>
  <si>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</si>
  <si>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</si>
  <si>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</si>
  <si>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</si>
  <si>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</si>
  <si>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</si>
  <si>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</si>
  <si>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</si>
  <si>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</si>
  <si>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</si>
  <si>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</si>
  <si>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</si>
  <si>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</si>
  <si>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</si>
  <si>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</si>
  <si>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</si>
  <si>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</si>
  <si>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</si>
  <si>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</si>
  <si>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</si>
  <si>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</si>
  <si>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</si>
  <si>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</si>
  <si>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</si>
  <si>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</si>
  <si>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</si>
  <si>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</si>
  <si>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</si>
  <si>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</si>
  <si>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</si>
  <si>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垫付老师参会的注册费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</si>
  <si>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</si>
  <si>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</si>
  <si>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</si>
  <si>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</si>
  <si>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</si>
  <si>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</si>
  <si>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</si>
  <si>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借款人：马丽娜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</si>
  <si>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</si>
  <si>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</si>
  <si>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</si>
  <si>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</si>
  <si>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</si>
  <si>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</si>
  <si>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</si>
  <si>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</si>
  <si>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</si>
  <si>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西安</t>
  </si>
  <si>
    <t>部门:</t>
  </si>
  <si>
    <t>会奖2部B组</t>
  </si>
  <si>
    <t>发生日期:</t>
  </si>
  <si>
    <t>7月21日-25日</t>
  </si>
  <si>
    <t>报销日期:</t>
  </si>
  <si>
    <t>团号:</t>
  </si>
  <si>
    <t>KMJB-180722-ANS291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</si>
  <si>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</si>
  <si>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</si>
  <si>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</si>
  <si>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</si>
  <si>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</si>
  <si>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</si>
  <si>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</si>
  <si>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</si>
  <si>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</si>
  <si>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</si>
  <si>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</si>
  <si>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</si>
  <si>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</si>
  <si>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</si>
  <si>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</si>
  <si>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</si>
  <si>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</si>
  <si>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</si>
  <si>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</si>
  <si>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</si>
  <si>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</si>
  <si>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</si>
  <si>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</si>
  <si>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</si>
  <si>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2018年7月21-22</t>
  </si>
  <si>
    <t>2018年7月23-25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</si>
</sst>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);[Red]\(0.00\)"/>
    <numFmt numFmtId="177" formatCode="#,##0.00_ "/>
    <numFmt numFmtId="178" formatCode="#,##0.00;[Red]#,##0.00"/>
    <numFmt numFmtId="179" formatCode="yyyy&quot;年&quot;m&quot;月&quot;d&quot;日&quot;;@"/>
    <numFmt numFmtId="180" formatCode="0.00_ "/>
    <numFmt numFmtId="181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1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8" borderId="20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6" fillId="29" borderId="23" applyNumberFormat="0" applyAlignment="0" applyProtection="0">
      <alignment vertical="center"/>
    </xf>
    <xf numFmtId="0" fontId="28" fillId="29" borderId="16" applyNumberFormat="0" applyAlignment="0" applyProtection="0">
      <alignment vertical="center"/>
    </xf>
    <xf numFmtId="0" fontId="14" fillId="12" borderId="18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26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H62" sqref="H62"/>
    </sheetView>
  </sheetViews>
  <sheetFormatPr defaultColWidth="9" defaultRowHeight="21" customHeight="1"/>
  <cols>
    <col min="1" max="1" width="9" style="53"/>
    <col min="2" max="2" width="16.7583333333333" customWidth="1"/>
    <col min="3" max="3" width="12.625" style="54"/>
    <col min="5" max="5" width="13" customWidth="1"/>
    <col min="6" max="6" width="12.625"/>
    <col min="8" max="8" width="14.5" customWidth="1"/>
    <col min="9" max="9" width="22.12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>
        <v>0</v>
      </c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0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>
        <v>0</v>
      </c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>
        <v>0</v>
      </c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0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>
        <v>0</v>
      </c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>
        <v>0</v>
      </c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>
        <v>0</v>
      </c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>
        <v>0</v>
      </c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1000</v>
      </c>
      <c r="D45" s="66">
        <v>25</v>
      </c>
      <c r="E45" s="65">
        <f t="shared" si="2"/>
        <v>25000</v>
      </c>
      <c r="F45" s="65">
        <v>23000</v>
      </c>
      <c r="G45" s="65">
        <v>0</v>
      </c>
      <c r="H45" s="65">
        <f t="shared" si="0"/>
        <v>23000</v>
      </c>
      <c r="I45" s="86"/>
      <c r="J45" s="94" t="s">
        <v>42</v>
      </c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43</v>
      </c>
      <c r="C52" s="69">
        <f>SUM(C45)</f>
        <v>1000</v>
      </c>
      <c r="D52" s="69">
        <f t="shared" ref="D52:E52" si="20">SUM(D45)</f>
        <v>25</v>
      </c>
      <c r="E52" s="69">
        <f t="shared" si="20"/>
        <v>25000</v>
      </c>
      <c r="F52" s="69">
        <f>SUM(F45:F51)</f>
        <v>23000</v>
      </c>
      <c r="G52" s="69">
        <f t="shared" ref="G52:H52" si="21">SUM(G45:G51)</f>
        <v>0</v>
      </c>
      <c r="H52" s="69">
        <f t="shared" si="21"/>
        <v>23000</v>
      </c>
      <c r="I52" s="89"/>
      <c r="J52" s="96"/>
    </row>
    <row r="53" customHeight="1" spans="1:10">
      <c r="A53" s="67"/>
      <c r="B53" s="68" t="s">
        <v>44</v>
      </c>
      <c r="C53" s="69">
        <f>SUM(C52,C44,C40,C37,C32,C27,C24,C21,C16,C13)</f>
        <v>1000</v>
      </c>
      <c r="D53" s="69">
        <f t="shared" ref="D53:H53" si="22">SUM(D52,D44,D40,D37,D32,D27,D24,D21,D16,D13)</f>
        <v>25</v>
      </c>
      <c r="E53" s="69">
        <f t="shared" si="22"/>
        <v>25000</v>
      </c>
      <c r="F53" s="69">
        <f t="shared" si="22"/>
        <v>23000</v>
      </c>
      <c r="G53" s="69">
        <f t="shared" si="22"/>
        <v>0</v>
      </c>
      <c r="H53" s="69">
        <f t="shared" si="22"/>
        <v>23000</v>
      </c>
      <c r="I53" s="89"/>
      <c r="J53" s="97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98" t="s">
        <v>49</v>
      </c>
    </row>
    <row r="58" customHeight="1" spans="1:9">
      <c r="A58" s="80">
        <f>E53</f>
        <v>25000</v>
      </c>
      <c r="B58" s="81"/>
      <c r="C58" s="81">
        <f>H53</f>
        <v>23000</v>
      </c>
      <c r="D58" s="81"/>
      <c r="E58" s="81">
        <f>F53</f>
        <v>23000</v>
      </c>
      <c r="F58" s="81"/>
      <c r="G58" s="81">
        <f>G53</f>
        <v>0</v>
      </c>
      <c r="H58" s="81"/>
      <c r="I58" s="99">
        <f>A58-C58</f>
        <v>2000</v>
      </c>
    </row>
    <row r="60" customHeight="1" spans="1:9">
      <c r="A60" s="55" t="s">
        <v>50</v>
      </c>
      <c r="B60" s="82"/>
      <c r="C60" s="83" t="s">
        <v>51</v>
      </c>
      <c r="D60" s="84"/>
      <c r="E60" s="84" t="s">
        <v>52</v>
      </c>
      <c r="F60" s="84"/>
      <c r="G60" s="84" t="s">
        <v>53</v>
      </c>
      <c r="H60" s="84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topLeftCell="A24" workbookViewId="0">
      <selection activeCell="N34" sqref="N34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hidden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2" hidden="1"/>
    <row r="3" ht="18.75" hidden="1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hidden="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hidden="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7"/>
    </row>
    <row r="6" ht="20.1" hidden="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8"/>
    </row>
    <row r="7" ht="20.1" hidden="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9"/>
      <c r="J7" s="11"/>
      <c r="K7" s="38"/>
    </row>
    <row r="8" ht="20.1" hidden="1" customHeight="1" spans="2:11">
      <c r="B8" s="12"/>
      <c r="C8" s="13"/>
      <c r="D8" s="14"/>
      <c r="E8" s="14"/>
      <c r="F8" s="15"/>
      <c r="G8" s="15"/>
      <c r="H8" s="14" t="s">
        <v>66</v>
      </c>
      <c r="I8" s="40"/>
      <c r="J8" s="15" t="s">
        <v>67</v>
      </c>
      <c r="K8" s="41"/>
    </row>
    <row r="9" ht="20.1" hidden="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hidden="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hidden="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/>
      <c r="I11" s="42"/>
      <c r="J11" s="43"/>
      <c r="K11" s="44" t="s">
        <v>76</v>
      </c>
    </row>
    <row r="12" ht="20.1" hidden="1" customHeight="1" spans="2:11">
      <c r="B12" s="22">
        <v>2</v>
      </c>
      <c r="C12" s="23"/>
      <c r="D12" s="26"/>
      <c r="E12" s="27" t="s">
        <v>77</v>
      </c>
      <c r="F12" s="27"/>
      <c r="G12" s="25">
        <v>0</v>
      </c>
      <c r="H12" s="25"/>
      <c r="I12" s="42"/>
      <c r="J12" s="43"/>
      <c r="K12" s="44" t="s">
        <v>78</v>
      </c>
    </row>
    <row r="13" ht="20.1" hidden="1" customHeight="1" spans="2:11">
      <c r="B13" s="22">
        <v>3</v>
      </c>
      <c r="C13" s="23"/>
      <c r="D13" s="26"/>
      <c r="E13" s="22" t="s">
        <v>79</v>
      </c>
      <c r="F13" s="23"/>
      <c r="G13" s="25">
        <v>0</v>
      </c>
      <c r="H13" s="25"/>
      <c r="I13" s="42"/>
      <c r="J13" s="43"/>
      <c r="K13" s="44" t="s">
        <v>76</v>
      </c>
    </row>
    <row r="14" ht="20.1" hidden="1" customHeight="1" spans="2:11">
      <c r="B14" s="22">
        <v>4</v>
      </c>
      <c r="C14" s="23"/>
      <c r="D14" s="26"/>
      <c r="E14" s="22" t="s">
        <v>80</v>
      </c>
      <c r="F14" s="23"/>
      <c r="G14" s="25">
        <v>0</v>
      </c>
      <c r="H14" s="25"/>
      <c r="I14" s="42"/>
      <c r="J14" s="43"/>
      <c r="K14" s="44" t="s">
        <v>81</v>
      </c>
    </row>
    <row r="15" ht="20.1" hidden="1" customHeight="1" spans="2:11">
      <c r="B15" s="22">
        <v>5</v>
      </c>
      <c r="C15" s="23"/>
      <c r="D15" s="24" t="s">
        <v>41</v>
      </c>
      <c r="E15" s="27" t="s">
        <v>82</v>
      </c>
      <c r="F15" s="27"/>
      <c r="G15" s="25">
        <v>0</v>
      </c>
      <c r="H15" s="25"/>
      <c r="I15" s="42"/>
      <c r="J15" s="43"/>
      <c r="K15" s="44"/>
    </row>
    <row r="16" ht="20.1" hidden="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hidden="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2"/>
      <c r="J17" s="43"/>
      <c r="K17" s="44"/>
    </row>
    <row r="18" ht="20.1" hidden="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5">
        <f>SUM(I11:J17)</f>
        <v>0</v>
      </c>
      <c r="J18" s="46"/>
      <c r="K18" s="47"/>
    </row>
    <row r="19" ht="20.1" hidden="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hidden="1" customHeight="1" spans="2:11">
      <c r="B20" s="21" t="s">
        <v>71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hidden="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0</v>
      </c>
    </row>
    <row r="22" ht="20.1" hidden="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hidden="1" customHeight="1" spans="2:11">
      <c r="B23" s="16" t="s">
        <v>85</v>
      </c>
      <c r="C23" s="16"/>
      <c r="D23" s="16"/>
      <c r="E23" s="16"/>
      <c r="F23" s="16" t="s">
        <v>51</v>
      </c>
      <c r="G23" s="16" t="s">
        <v>86</v>
      </c>
      <c r="H23" s="16"/>
      <c r="I23" s="16"/>
      <c r="J23" s="16" t="s">
        <v>53</v>
      </c>
      <c r="K23" s="16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马丽娜</v>
      </c>
      <c r="G28" s="7"/>
      <c r="H28" s="6" t="s">
        <v>57</v>
      </c>
      <c r="I28" s="5"/>
      <c r="J28" s="7" t="str">
        <f>J5</f>
        <v>业务助理</v>
      </c>
      <c r="K28" s="37"/>
    </row>
    <row r="29" ht="20.1" customHeight="1" spans="2:11">
      <c r="B29" s="8"/>
      <c r="C29" s="9"/>
      <c r="D29" s="10" t="s">
        <v>59</v>
      </c>
      <c r="E29" s="10"/>
      <c r="F29" s="11" t="str">
        <f>F6</f>
        <v>西安</v>
      </c>
      <c r="G29" s="11"/>
      <c r="H29" s="10" t="s">
        <v>61</v>
      </c>
      <c r="I29" s="9"/>
      <c r="J29" s="11" t="str">
        <f>J6</f>
        <v>会奖2部B组</v>
      </c>
      <c r="K29" s="38"/>
    </row>
    <row r="30" ht="20.1" customHeight="1" spans="2:11">
      <c r="B30" s="8"/>
      <c r="C30" s="9"/>
      <c r="D30" s="10" t="s">
        <v>63</v>
      </c>
      <c r="E30" s="10"/>
      <c r="F30" s="11" t="str">
        <f>F7</f>
        <v>7月21日-25日</v>
      </c>
      <c r="G30" s="11"/>
      <c r="H30" s="10" t="s">
        <v>65</v>
      </c>
      <c r="I30" s="39"/>
      <c r="J30" s="11">
        <f>J7</f>
        <v>0</v>
      </c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40"/>
      <c r="J31" s="15" t="str">
        <f>J8</f>
        <v>KMJB-180722-ANS291</v>
      </c>
      <c r="K31" s="41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44</v>
      </c>
      <c r="J33" s="25"/>
      <c r="K33" s="50" t="s">
        <v>73</v>
      </c>
    </row>
    <row r="34" ht="20.1" customHeight="1" spans="2:11">
      <c r="B34" s="27">
        <v>1</v>
      </c>
      <c r="C34" s="27"/>
      <c r="D34" s="33"/>
      <c r="E34" s="34" t="s">
        <v>92</v>
      </c>
      <c r="F34" s="27"/>
      <c r="G34" s="25">
        <v>200</v>
      </c>
      <c r="H34" s="25">
        <v>2</v>
      </c>
      <c r="I34" s="42">
        <f>G34*H34</f>
        <v>400</v>
      </c>
      <c r="J34" s="43"/>
      <c r="K34" s="51"/>
    </row>
    <row r="35" ht="20.1" customHeight="1" spans="2:11">
      <c r="B35" s="27">
        <v>2</v>
      </c>
      <c r="C35" s="27"/>
      <c r="D35" s="33"/>
      <c r="E35" s="34" t="s">
        <v>93</v>
      </c>
      <c r="F35" s="27"/>
      <c r="G35" s="25">
        <v>100</v>
      </c>
      <c r="H35" s="25">
        <v>3</v>
      </c>
      <c r="I35" s="42">
        <f t="shared" ref="I35:I36" si="0">G35*H35</f>
        <v>300</v>
      </c>
      <c r="J35" s="43"/>
      <c r="K35" s="51"/>
    </row>
    <row r="36" ht="20.1" customHeight="1" spans="2:11">
      <c r="B36" s="27"/>
      <c r="C36" s="27"/>
      <c r="D36" s="33"/>
      <c r="E36" s="35"/>
      <c r="F36" s="35"/>
      <c r="G36" s="25"/>
      <c r="H36" s="25"/>
      <c r="I36" s="42"/>
      <c r="J36" s="43"/>
      <c r="K36" s="51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5</v>
      </c>
      <c r="I37" s="45">
        <f>SUM(I34:J36)</f>
        <v>700</v>
      </c>
      <c r="J37" s="46"/>
      <c r="K37" s="47"/>
    </row>
    <row r="38" ht="20.1" customHeight="1" spans="2:11">
      <c r="B38" s="16" t="s">
        <v>85</v>
      </c>
      <c r="C38" s="16"/>
      <c r="D38" s="16"/>
      <c r="E38" s="16"/>
      <c r="F38" s="16" t="s">
        <v>51</v>
      </c>
      <c r="G38" s="16" t="s">
        <v>86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2018-07-27T02:26:29Z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