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76724\Desktop\2025.2.28  PR2502130212-2025星图达人节-抖音电商闭门会-弥勒\"/>
    </mc:Choice>
  </mc:AlternateContent>
  <xr:revisionPtr revIDLastSave="0" documentId="13_ncr:1_{8337CD17-03C4-42AA-9A81-7AC53A3950B1}" xr6:coauthVersionLast="47" xr6:coauthVersionMax="47" xr10:uidLastSave="{00000000-0000-0000-0000-000000000000}"/>
  <bookViews>
    <workbookView xWindow="-98" yWindow="-98" windowWidth="23596" windowHeight="15076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4" l="1"/>
  <c r="Q20" i="14"/>
  <c r="R20" i="14" s="1"/>
  <c r="P20" i="14"/>
  <c r="G20" i="14"/>
  <c r="K18" i="14"/>
  <c r="K16" i="14"/>
  <c r="K15" i="14"/>
  <c r="J2" i="14"/>
  <c r="P21" i="14"/>
  <c r="J18" i="14"/>
  <c r="J16" i="14"/>
  <c r="P30" i="14"/>
  <c r="H12" i="14" l="1"/>
  <c r="G11" i="14"/>
  <c r="H11" i="14"/>
  <c r="I11" i="14"/>
  <c r="J11" i="14"/>
  <c r="P11" i="14" s="1"/>
  <c r="K11" i="14"/>
  <c r="Q11" i="14" s="1"/>
  <c r="K10" i="14"/>
  <c r="Q10" i="14" s="1"/>
  <c r="J10" i="14"/>
  <c r="P10" i="14" s="1"/>
  <c r="I10" i="14"/>
  <c r="H10" i="14"/>
  <c r="G10" i="14"/>
  <c r="J15" i="14"/>
  <c r="J4" i="14"/>
  <c r="G3" i="14"/>
  <c r="H3" i="14"/>
  <c r="I3" i="14"/>
  <c r="J3" i="14"/>
  <c r="P3" i="14" s="1"/>
  <c r="K3" i="14"/>
  <c r="Q3" i="14" s="1"/>
  <c r="K12" i="14"/>
  <c r="Q12" i="14" s="1"/>
  <c r="J12" i="14"/>
  <c r="P12" i="14" s="1"/>
  <c r="I12" i="14"/>
  <c r="G12" i="14"/>
  <c r="K7" i="14"/>
  <c r="Q7" i="14" s="1"/>
  <c r="Q9" i="14" s="1"/>
  <c r="J7" i="14"/>
  <c r="P7" i="14" s="1"/>
  <c r="P9" i="14" s="1"/>
  <c r="I7" i="14"/>
  <c r="H7" i="14"/>
  <c r="G7" i="14"/>
  <c r="G19" i="14"/>
  <c r="J19" i="14"/>
  <c r="P19" i="14" s="1"/>
  <c r="K19" i="14"/>
  <c r="Q19" i="14" s="1"/>
  <c r="G21" i="14"/>
  <c r="Q21" i="14"/>
  <c r="P14" i="14" l="1"/>
  <c r="Q14" i="14"/>
  <c r="R11" i="14"/>
  <c r="R10" i="14"/>
  <c r="R3" i="14"/>
  <c r="R12" i="14"/>
  <c r="R7" i="14"/>
  <c r="R19" i="14"/>
  <c r="R21" i="14"/>
  <c r="H4" i="14" l="1"/>
  <c r="K4" i="14"/>
  <c r="Q4" i="14" s="1"/>
  <c r="P4" i="14"/>
  <c r="I4" i="14"/>
  <c r="G4" i="14"/>
  <c r="P15" i="14"/>
  <c r="Q15" i="14"/>
  <c r="G15" i="14"/>
  <c r="P17" i="14"/>
  <c r="Q17" i="14"/>
  <c r="G17" i="14"/>
  <c r="K25" i="14"/>
  <c r="J25" i="14"/>
  <c r="I25" i="14"/>
  <c r="H25" i="14"/>
  <c r="G25" i="14"/>
  <c r="K24" i="14"/>
  <c r="J24" i="14"/>
  <c r="I24" i="14"/>
  <c r="H24" i="14"/>
  <c r="G24" i="14"/>
  <c r="P18" i="14"/>
  <c r="Q18" i="14"/>
  <c r="G18" i="14"/>
  <c r="P16" i="14"/>
  <c r="Q16" i="14"/>
  <c r="G16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30" i="14"/>
  <c r="K2" i="14"/>
  <c r="Q2" i="14" s="1"/>
  <c r="P2" i="14"/>
  <c r="I2" i="14"/>
  <c r="H2" i="14"/>
  <c r="G2" i="14"/>
  <c r="E16" i="15"/>
  <c r="C16" i="15"/>
  <c r="Q81" i="23"/>
  <c r="P81" i="23"/>
  <c r="L78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M78" i="23" s="1"/>
  <c r="P72" i="23"/>
  <c r="R72" i="23" s="1"/>
  <c r="I72" i="23"/>
  <c r="H72" i="23"/>
  <c r="G72" i="23"/>
  <c r="Q71" i="23"/>
  <c r="R71" i="23" s="1"/>
  <c r="P71" i="23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P6" i="14" l="1"/>
  <c r="L24" i="14" s="1"/>
  <c r="P24" i="14" s="1"/>
  <c r="Q6" i="14"/>
  <c r="M24" i="14" s="1"/>
  <c r="Q23" i="14"/>
  <c r="M25" i="14" s="1"/>
  <c r="P23" i="14"/>
  <c r="L25" i="14" s="1"/>
  <c r="R2" i="14"/>
  <c r="R4" i="14"/>
  <c r="Q78" i="23"/>
  <c r="P74" i="23"/>
  <c r="R15" i="14"/>
  <c r="R17" i="14"/>
  <c r="R40" i="23"/>
  <c r="R44" i="23"/>
  <c r="R63" i="23"/>
  <c r="R18" i="14"/>
  <c r="R16" i="14"/>
  <c r="R64" i="23"/>
  <c r="R4" i="23"/>
  <c r="R22" i="23"/>
  <c r="R66" i="23"/>
  <c r="R14" i="23"/>
  <c r="R49" i="23"/>
  <c r="R5" i="23"/>
  <c r="R20" i="23"/>
  <c r="R41" i="23"/>
  <c r="R15" i="23"/>
  <c r="R26" i="23"/>
  <c r="R42" i="23"/>
  <c r="R68" i="23"/>
  <c r="R7" i="23"/>
  <c r="R13" i="23"/>
  <c r="R16" i="23"/>
  <c r="R24" i="23"/>
  <c r="R31" i="23"/>
  <c r="R35" i="23"/>
  <c r="R39" i="23"/>
  <c r="R43" i="23"/>
  <c r="R48" i="23"/>
  <c r="Q46" i="23"/>
  <c r="P10" i="23"/>
  <c r="P19" i="23"/>
  <c r="R21" i="23"/>
  <c r="R23" i="23"/>
  <c r="R25" i="23"/>
  <c r="R3" i="23"/>
  <c r="R6" i="23"/>
  <c r="R12" i="23"/>
  <c r="R17" i="23"/>
  <c r="R47" i="23"/>
  <c r="R50" i="23"/>
  <c r="R65" i="23"/>
  <c r="R67" i="23"/>
  <c r="R59" i="23"/>
  <c r="P70" i="23"/>
  <c r="P52" i="23"/>
  <c r="R8" i="23"/>
  <c r="P28" i="23"/>
  <c r="R55" i="23"/>
  <c r="P78" i="23"/>
  <c r="G16" i="15"/>
  <c r="R30" i="14"/>
  <c r="C11" i="15"/>
  <c r="Q10" i="23"/>
  <c r="R2" i="23"/>
  <c r="Q19" i="23"/>
  <c r="P37" i="23"/>
  <c r="R30" i="23"/>
  <c r="R34" i="23"/>
  <c r="Q37" i="23"/>
  <c r="R38" i="23"/>
  <c r="P61" i="23"/>
  <c r="R54" i="23"/>
  <c r="Q74" i="23"/>
  <c r="R58" i="23"/>
  <c r="E13" i="15"/>
  <c r="R29" i="23"/>
  <c r="R33" i="23"/>
  <c r="P46" i="23"/>
  <c r="Q61" i="23"/>
  <c r="R53" i="23"/>
  <c r="R57" i="23"/>
  <c r="Q70" i="23"/>
  <c r="R62" i="23"/>
  <c r="R11" i="23"/>
  <c r="Q28" i="23"/>
  <c r="R32" i="23"/>
  <c r="Q52" i="23"/>
  <c r="R56" i="23"/>
  <c r="C13" i="15"/>
  <c r="R81" i="23"/>
  <c r="R9" i="14" l="1"/>
  <c r="E11" i="15"/>
  <c r="G11" i="15" s="1"/>
  <c r="R6" i="14"/>
  <c r="P25" i="14"/>
  <c r="R78" i="23"/>
  <c r="C12" i="15"/>
  <c r="C10" i="15"/>
  <c r="R10" i="23"/>
  <c r="R46" i="23"/>
  <c r="Q24" i="14"/>
  <c r="C14" i="15"/>
  <c r="P76" i="23"/>
  <c r="L77" i="23" s="1"/>
  <c r="P77" i="23" s="1"/>
  <c r="P80" i="23" s="1"/>
  <c r="P83" i="23" s="1"/>
  <c r="R52" i="23"/>
  <c r="R61" i="23"/>
  <c r="R28" i="23"/>
  <c r="R70" i="23"/>
  <c r="R37" i="23"/>
  <c r="R19" i="23"/>
  <c r="E10" i="15"/>
  <c r="R74" i="23"/>
  <c r="Q76" i="23"/>
  <c r="E12" i="15"/>
  <c r="R23" i="14"/>
  <c r="G13" i="15"/>
  <c r="E14" i="15"/>
  <c r="P27" i="14" l="1"/>
  <c r="P29" i="14" s="1"/>
  <c r="P32" i="14" s="1"/>
  <c r="Q25" i="14"/>
  <c r="Q27" i="14" s="1"/>
  <c r="Q29" i="14" s="1"/>
  <c r="Q32" i="14" s="1"/>
  <c r="Q33" i="14" s="1"/>
  <c r="R14" i="14"/>
  <c r="R24" i="14"/>
  <c r="R76" i="23"/>
  <c r="P86" i="23"/>
  <c r="P84" i="23"/>
  <c r="P85" i="23"/>
  <c r="G10" i="15"/>
  <c r="G14" i="15"/>
  <c r="G12" i="15"/>
  <c r="M77" i="23"/>
  <c r="Q77" i="23" s="1"/>
  <c r="R25" i="14" l="1"/>
  <c r="R29" i="14"/>
  <c r="Q80" i="23"/>
  <c r="R77" i="23"/>
  <c r="Q34" i="14" l="1"/>
  <c r="Q35" i="14"/>
  <c r="P35" i="14"/>
  <c r="P34" i="14"/>
  <c r="P33" i="14"/>
  <c r="R27" i="14"/>
  <c r="R80" i="23"/>
  <c r="R83" i="23" s="1"/>
  <c r="Q83" i="23"/>
  <c r="E17" i="15"/>
  <c r="E18" i="15"/>
  <c r="C17" i="15" l="1"/>
  <c r="G17" i="15" s="1"/>
  <c r="C18" i="15"/>
  <c r="D16" i="15" s="1"/>
  <c r="R32" i="14"/>
  <c r="Q86" i="23"/>
  <c r="Q84" i="23"/>
  <c r="Q85" i="23"/>
  <c r="F17" i="15"/>
  <c r="F13" i="15"/>
  <c r="F11" i="15"/>
  <c r="F14" i="15"/>
  <c r="F12" i="15"/>
  <c r="F10" i="15"/>
  <c r="F16" i="15"/>
  <c r="G18" i="15" l="1"/>
  <c r="D17" i="15"/>
  <c r="D12" i="15"/>
  <c r="D11" i="15"/>
  <c r="D10" i="15"/>
  <c r="D14" i="15"/>
  <c r="D13" i="15"/>
</calcChain>
</file>

<file path=xl/sharedStrings.xml><?xml version="1.0" encoding="utf-8"?>
<sst xmlns="http://schemas.openxmlformats.org/spreadsheetml/2006/main" count="8054" uniqueCount="2999">
  <si>
    <t>填写说明</t>
  </si>
  <si>
    <r>
      <rPr>
        <sz val="10"/>
        <color rgb="FF000000"/>
        <rFont val="等线"/>
        <family val="3"/>
        <charset val="134"/>
      </rPr>
      <t>注意事项【</t>
    </r>
    <r>
      <rPr>
        <sz val="10"/>
        <color rgb="FFF54A45"/>
        <rFont val="等线"/>
        <family val="3"/>
        <charset val="134"/>
      </rPr>
      <t>重要，读三遍</t>
    </r>
    <r>
      <rPr>
        <sz val="10"/>
        <color rgb="FF000000"/>
        <rFont val="等线"/>
        <family val="3"/>
        <charset val="134"/>
      </rPr>
      <t>】</t>
    </r>
  </si>
  <si>
    <r>
      <rPr>
        <sz val="10"/>
        <color rgb="FF000000"/>
        <rFont val="等线"/>
        <family val="3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3"/>
        <charset val="134"/>
      </rPr>
      <t>供应商仅需填写“报价清单”页签及“报价汇总”页签（如有）</t>
    </r>
    <r>
      <rPr>
        <sz val="10"/>
        <color rgb="FF000000"/>
        <rFont val="等线"/>
        <family val="3"/>
        <charset val="134"/>
      </rPr>
      <t>，其余页签不可填写及改动。</t>
    </r>
  </si>
  <si>
    <r>
      <rPr>
        <sz val="10"/>
        <color rgb="FF000000"/>
        <rFont val="等线"/>
        <family val="3"/>
        <charset val="134"/>
      </rPr>
      <t xml:space="preserve">2. </t>
    </r>
    <r>
      <rPr>
        <sz val="10"/>
        <color rgb="FFF54A45"/>
        <rFont val="等线"/>
        <family val="3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3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</si>
  <si>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</si>
  <si>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</si>
  <si>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</si>
  <si>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3"/>
        <charset val="134"/>
      </rPr>
      <t>1. 标红字段是</t>
    </r>
    <r>
      <rPr>
        <sz val="10"/>
        <color rgb="FFF54A45"/>
        <rFont val="等线"/>
        <family val="3"/>
        <charset val="134"/>
      </rPr>
      <t>必填项，请勿遗漏；</t>
    </r>
    <r>
      <rPr>
        <sz val="10"/>
        <color theme="1"/>
        <rFont val="等线"/>
        <family val="3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</si>
  <si>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3"/>
        <charset val="134"/>
      </rPr>
      <t>2 .</t>
    </r>
    <r>
      <rPr>
        <sz val="10"/>
        <color rgb="FFFF0000"/>
        <rFont val="等线"/>
        <family val="3"/>
        <charset val="134"/>
      </rPr>
      <t>务必不可添加：</t>
    </r>
    <r>
      <rPr>
        <sz val="10"/>
        <color rgb="FF000000"/>
        <rFont val="等线"/>
        <family val="3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</si>
  <si>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3"/>
        <charset val="134"/>
      </rPr>
      <t>3 .</t>
    </r>
    <r>
      <rPr>
        <sz val="10"/>
        <color rgb="FFFF0000"/>
        <rFont val="等线"/>
        <family val="3"/>
        <charset val="134"/>
      </rPr>
      <t>务必不可改动：</t>
    </r>
    <r>
      <rPr>
        <sz val="10"/>
        <color theme="1"/>
        <rFont val="等线"/>
        <family val="3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</si>
  <si>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</si>
  <si>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</si>
  <si>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</si>
  <si>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</si>
  <si>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</si>
  <si>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</si>
  <si>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</si>
  <si>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</si>
  <si>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</si>
  <si>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</si>
  <si>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</si>
  <si>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</si>
  <si>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</si>
  <si>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</si>
  <si>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</si>
  <si>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</si>
  <si>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</si>
  <si>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</si>
  <si>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</si>
  <si>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</si>
  <si>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</si>
  <si>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</si>
  <si>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</si>
  <si>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</si>
  <si>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</si>
  <si>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</si>
  <si>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</si>
  <si>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</si>
  <si>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</si>
  <si>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</si>
  <si>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</si>
  <si>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</si>
  <si>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</si>
  <si>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</si>
  <si>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</si>
  <si>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</si>
  <si>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</si>
  <si>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</si>
  <si>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</si>
  <si>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</si>
  <si>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</si>
  <si>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</si>
  <si>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</si>
  <si>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</si>
  <si>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</si>
  <si>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</si>
  <si>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</si>
  <si>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</si>
  <si>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</si>
  <si>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</si>
  <si>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</si>
  <si>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</si>
  <si>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</si>
  <si>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</si>
  <si>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</si>
  <si>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</si>
  <si>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</si>
  <si>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</si>
  <si>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</si>
  <si>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</si>
  <si>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</si>
  <si>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</si>
  <si>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</si>
  <si>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</si>
  <si>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</si>
  <si>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</si>
  <si>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</si>
  <si>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</si>
  <si>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</si>
  <si>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</si>
  <si>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</si>
  <si>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</si>
  <si>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</si>
  <si>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</si>
  <si>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</si>
  <si>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</si>
  <si>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</si>
  <si>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</si>
  <si>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</si>
  <si>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</si>
  <si>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</si>
  <si>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</si>
  <si>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</si>
  <si>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</si>
  <si>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</si>
  <si>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</si>
  <si>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</si>
  <si>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</si>
  <si>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</si>
  <si>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</si>
  <si>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</si>
  <si>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</si>
  <si>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</si>
  <si>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</si>
  <si>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</si>
  <si>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</si>
  <si>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</si>
  <si>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</si>
  <si>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</si>
  <si>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</si>
  <si>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</si>
  <si>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</si>
  <si>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</si>
  <si>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</si>
  <si>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</si>
  <si>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</si>
  <si>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</si>
  <si>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</si>
  <si>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</si>
  <si>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</si>
  <si>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</si>
  <si>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</si>
  <si>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</si>
  <si>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</si>
  <si>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</si>
  <si>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</si>
  <si>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</si>
  <si>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</si>
  <si>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</si>
  <si>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</si>
  <si>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</si>
  <si>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</si>
  <si>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</si>
  <si>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</si>
  <si>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</si>
  <si>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</si>
  <si>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</si>
  <si>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</si>
  <si>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</si>
  <si>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</si>
  <si>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</si>
  <si>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</si>
  <si>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</si>
  <si>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</si>
  <si>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</si>
  <si>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</si>
  <si>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</si>
  <si>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</si>
  <si>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</si>
  <si>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</si>
  <si>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</si>
  <si>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</si>
  <si>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</si>
  <si>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</si>
  <si>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</si>
  <si>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</si>
  <si>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</si>
  <si>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</si>
  <si>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</si>
  <si>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</si>
  <si>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</si>
  <si>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</si>
  <si>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</si>
  <si>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</si>
  <si>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</si>
  <si>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</si>
  <si>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</si>
  <si>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</si>
  <si>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</si>
  <si>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</si>
  <si>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</si>
  <si>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</si>
  <si>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</si>
  <si>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</si>
  <si>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</si>
  <si>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</si>
  <si>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</si>
  <si>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</si>
  <si>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</si>
  <si>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</si>
  <si>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</si>
  <si>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</si>
  <si>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</si>
  <si>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</si>
  <si>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</si>
  <si>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</si>
  <si>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</si>
  <si>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</si>
  <si>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</si>
  <si>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</si>
  <si>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</si>
  <si>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</si>
  <si>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</si>
  <si>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</si>
  <si>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</si>
  <si>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</si>
  <si>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</si>
  <si>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</si>
  <si>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</si>
  <si>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</si>
  <si>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</si>
  <si>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</si>
  <si>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</si>
  <si>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</si>
  <si>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</si>
  <si>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</si>
  <si>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</si>
  <si>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</si>
  <si>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</si>
  <si>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</si>
  <si>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</si>
  <si>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</si>
  <si>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</si>
  <si>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</si>
  <si>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</si>
  <si>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</si>
  <si>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</si>
  <si>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</si>
  <si>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</si>
  <si>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</si>
  <si>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</si>
  <si>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</si>
  <si>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</si>
  <si>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</si>
  <si>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</si>
  <si>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</si>
  <si>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</si>
  <si>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</si>
  <si>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</si>
  <si>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</si>
  <si>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</si>
  <si>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</si>
  <si>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</si>
  <si>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</si>
  <si>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</si>
  <si>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</si>
  <si>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</si>
  <si>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</si>
  <si>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</si>
  <si>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</si>
  <si>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</si>
  <si>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</si>
  <si>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</si>
  <si>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</si>
  <si>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</si>
  <si>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</si>
  <si>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</si>
  <si>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</si>
  <si>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</si>
  <si>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</si>
  <si>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</si>
  <si>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</si>
  <si>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</si>
  <si>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</si>
  <si>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</si>
  <si>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</si>
  <si>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</si>
  <si>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</si>
  <si>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</si>
  <si>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</si>
  <si>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</si>
  <si>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</si>
  <si>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</si>
  <si>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</si>
  <si>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</si>
  <si>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</si>
  <si>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</si>
  <si>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</si>
  <si>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</si>
  <si>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</si>
  <si>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</si>
  <si>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</si>
  <si>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</si>
  <si>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</si>
  <si>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</si>
  <si>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</si>
  <si>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</si>
  <si>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</si>
  <si>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</si>
  <si>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</si>
  <si>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</si>
  <si>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</si>
  <si>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</si>
  <si>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</si>
  <si>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</si>
  <si>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</si>
  <si>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</si>
  <si>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</si>
  <si>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</si>
  <si>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</si>
  <si>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</si>
  <si>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</si>
  <si>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</si>
  <si>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</si>
  <si>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</si>
  <si>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</si>
  <si>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</si>
  <si>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</si>
  <si>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</si>
  <si>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</si>
  <si>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</si>
  <si>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</si>
  <si>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</si>
  <si>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</si>
  <si>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</si>
  <si>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</si>
  <si>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</si>
  <si>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</si>
  <si>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</si>
  <si>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</si>
  <si>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</si>
  <si>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</si>
  <si>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</si>
  <si>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</si>
  <si>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</si>
  <si>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</si>
  <si>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</si>
  <si>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</si>
  <si>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</si>
  <si>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</si>
  <si>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</si>
  <si>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</si>
  <si>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</si>
  <si>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</si>
  <si>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</si>
  <si>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</si>
  <si>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</si>
  <si>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</si>
  <si>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</si>
  <si>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</si>
  <si>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</si>
  <si>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</si>
  <si>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</si>
  <si>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</si>
  <si>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</si>
  <si>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</si>
  <si>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</si>
  <si>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</si>
  <si>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</si>
  <si>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</si>
  <si>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</si>
  <si>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</si>
  <si>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</si>
  <si>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</si>
  <si>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</si>
  <si>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</si>
  <si>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</si>
  <si>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</si>
  <si>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</si>
  <si>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</si>
  <si>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</si>
  <si>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</si>
  <si>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</si>
  <si>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</si>
  <si>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</si>
  <si>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</si>
  <si>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</si>
  <si>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</si>
  <si>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</si>
  <si>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</si>
  <si>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</si>
  <si>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</si>
  <si>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</si>
  <si>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</si>
  <si>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</si>
  <si>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</si>
  <si>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</si>
  <si>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</si>
  <si>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</si>
  <si>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</si>
  <si>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</si>
  <si>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</si>
  <si>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</si>
  <si>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</si>
  <si>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</si>
  <si>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</si>
  <si>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</si>
  <si>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</si>
  <si>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</si>
  <si>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</si>
  <si>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</si>
  <si>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</si>
  <si>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</si>
  <si>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</si>
  <si>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</si>
  <si>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</si>
  <si>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</si>
  <si>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</si>
  <si>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</si>
  <si>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</si>
  <si>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</si>
  <si>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</si>
  <si>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</si>
  <si>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</si>
  <si>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</si>
  <si>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</si>
  <si>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</si>
  <si>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</si>
  <si>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</si>
  <si>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</si>
  <si>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</si>
  <si>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</si>
  <si>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</si>
  <si>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</si>
  <si>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</si>
  <si>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</si>
  <si>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</si>
  <si>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</si>
  <si>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</si>
  <si>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</si>
  <si>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</si>
  <si>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</si>
  <si>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</si>
  <si>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</si>
  <si>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</si>
  <si>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</si>
  <si>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</si>
  <si>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</si>
  <si>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</si>
  <si>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</si>
  <si>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</si>
  <si>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</si>
  <si>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</si>
  <si>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</si>
  <si>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</si>
  <si>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</si>
  <si>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</si>
  <si>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</si>
  <si>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</si>
  <si>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</si>
  <si>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</si>
  <si>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</si>
  <si>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</si>
  <si>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</si>
  <si>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</si>
  <si>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</si>
  <si>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</si>
  <si>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</si>
  <si>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</si>
  <si>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</si>
  <si>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</si>
  <si>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</si>
  <si>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</si>
  <si>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</si>
  <si>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</si>
  <si>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</si>
  <si>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</si>
  <si>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</si>
  <si>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</si>
  <si>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</si>
  <si>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</si>
  <si>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</si>
  <si>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</si>
  <si>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</si>
  <si>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</si>
  <si>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</si>
  <si>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</si>
  <si>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</si>
  <si>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</si>
  <si>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</si>
  <si>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</si>
  <si>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</si>
  <si>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</si>
  <si>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</si>
  <si>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</si>
  <si>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</si>
  <si>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</si>
  <si>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</si>
  <si>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</si>
  <si>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</si>
  <si>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</si>
  <si>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</si>
  <si>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</si>
  <si>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</si>
  <si>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</si>
  <si>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</si>
  <si>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</si>
  <si>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</si>
  <si>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</si>
  <si>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</si>
  <si>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</si>
  <si>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</si>
  <si>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</si>
  <si>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</si>
  <si>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</si>
  <si>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</si>
  <si>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</si>
  <si>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</si>
  <si>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</si>
  <si>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</si>
  <si>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</si>
  <si>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</si>
  <si>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</si>
  <si>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</si>
  <si>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</si>
  <si>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</si>
  <si>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</si>
  <si>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</si>
  <si>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</si>
  <si>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</si>
  <si>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</si>
  <si>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</si>
  <si>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</si>
  <si>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</si>
  <si>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</si>
  <si>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</si>
  <si>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</si>
  <si>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</si>
  <si>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</si>
  <si>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</si>
  <si>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</si>
  <si>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</si>
  <si>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</si>
  <si>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</si>
  <si>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</si>
  <si>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</si>
  <si>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</si>
  <si>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</si>
  <si>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</si>
  <si>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</si>
  <si>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</si>
  <si>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</si>
  <si>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</si>
  <si>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</si>
  <si>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</si>
  <si>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</si>
  <si>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</si>
  <si>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</si>
  <si>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</si>
  <si>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</si>
  <si>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</si>
  <si>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</si>
  <si>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</si>
  <si>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</si>
  <si>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</si>
  <si>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</si>
  <si>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</si>
  <si>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</si>
  <si>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</si>
  <si>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</si>
  <si>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</si>
  <si>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</si>
  <si>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</si>
  <si>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</si>
  <si>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</si>
  <si>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</si>
  <si>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</si>
  <si>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</si>
  <si>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</si>
  <si>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</si>
  <si>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</si>
  <si>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</si>
  <si>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</si>
  <si>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</si>
  <si>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</si>
  <si>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</si>
  <si>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</si>
  <si>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</si>
  <si>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</si>
  <si>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</si>
  <si>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</si>
  <si>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</si>
  <si>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</si>
  <si>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</si>
  <si>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</si>
  <si>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</si>
  <si>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</si>
  <si>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</si>
  <si>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</si>
  <si>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</si>
  <si>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</si>
  <si>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</si>
  <si>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</si>
  <si>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</si>
  <si>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</si>
  <si>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</si>
  <si>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</si>
  <si>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</si>
  <si>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</si>
  <si>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</si>
  <si>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</si>
  <si>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</si>
  <si>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</si>
  <si>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</si>
  <si>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</si>
  <si>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</si>
  <si>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</si>
  <si>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</si>
  <si>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</si>
  <si>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</si>
  <si>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</si>
  <si>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</si>
  <si>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</si>
  <si>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</si>
  <si>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</si>
  <si>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</si>
  <si>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</si>
  <si>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</si>
  <si>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</si>
  <si>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</si>
  <si>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</si>
  <si>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</si>
  <si>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</si>
  <si>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</si>
  <si>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</si>
  <si>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</si>
  <si>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</si>
  <si>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</si>
  <si>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</si>
  <si>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</si>
  <si>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</si>
  <si>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</si>
  <si>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</si>
  <si>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</si>
  <si>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</si>
  <si>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</si>
  <si>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</si>
  <si>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</si>
  <si>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</si>
  <si>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</si>
  <si>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</si>
  <si>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</si>
  <si>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</si>
  <si>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</si>
  <si>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</si>
  <si>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</si>
  <si>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</si>
  <si>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</si>
  <si>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</si>
  <si>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</si>
  <si>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</si>
  <si>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</si>
  <si>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</si>
  <si>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</si>
  <si>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</si>
  <si>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</si>
  <si>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</si>
  <si>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</si>
  <si>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</si>
  <si>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</si>
  <si>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</si>
  <si>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</si>
  <si>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</si>
  <si>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</si>
  <si>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</si>
  <si>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</si>
  <si>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</si>
  <si>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</si>
  <si>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</si>
  <si>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</si>
  <si>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</si>
  <si>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</si>
  <si>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</si>
  <si>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</si>
  <si>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</si>
  <si>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</si>
  <si>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</si>
  <si>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</si>
  <si>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</si>
  <si>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</si>
  <si>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</si>
  <si>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</si>
  <si>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</si>
  <si>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</si>
  <si>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</si>
  <si>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</si>
  <si>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</si>
  <si>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</si>
  <si>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</si>
  <si>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</si>
  <si>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</si>
  <si>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</si>
  <si>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</si>
  <si>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</si>
  <si>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</si>
  <si>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</si>
  <si>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</si>
  <si>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</si>
  <si>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</si>
  <si>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</si>
  <si>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</si>
  <si>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</si>
  <si>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</si>
  <si>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</si>
  <si>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</si>
  <si>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</si>
  <si>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</si>
  <si>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</si>
  <si>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</si>
  <si>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</si>
  <si>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</si>
  <si>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</si>
  <si>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</si>
  <si>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</si>
  <si>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</si>
  <si>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</si>
  <si>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</si>
  <si>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</si>
  <si>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</si>
  <si>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</si>
  <si>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</si>
  <si>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</si>
  <si>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</si>
  <si>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</si>
  <si>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</si>
  <si>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</si>
  <si>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</si>
  <si>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</si>
  <si>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</si>
  <si>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</si>
  <si>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</si>
  <si>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</si>
  <si>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</si>
  <si>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</si>
  <si>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</si>
  <si>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</si>
  <si>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</si>
  <si>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</si>
  <si>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</si>
  <si>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</si>
  <si>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</si>
  <si>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</si>
  <si>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</si>
  <si>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</si>
  <si>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</si>
  <si>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</si>
  <si>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</si>
  <si>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</si>
  <si>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</si>
  <si>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</si>
  <si>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</si>
  <si>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</si>
  <si>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</si>
  <si>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</si>
  <si>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</si>
  <si>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</si>
  <si>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</si>
  <si>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</si>
  <si>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</si>
  <si>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</si>
  <si>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</si>
  <si>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</si>
  <si>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</si>
  <si>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</si>
  <si>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</si>
  <si>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</si>
  <si>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</si>
  <si>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</si>
  <si>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</si>
  <si>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</si>
  <si>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</si>
  <si>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</si>
  <si>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</si>
  <si>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</si>
  <si>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</si>
  <si>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</si>
  <si>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</si>
  <si>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</si>
  <si>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</si>
  <si>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</si>
  <si>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</si>
  <si>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</si>
  <si>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</si>
  <si>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</si>
  <si>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</si>
  <si>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</si>
  <si>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</si>
  <si>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</si>
  <si>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</si>
  <si>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</si>
  <si>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</si>
  <si>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</si>
  <si>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</si>
  <si>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</si>
  <si>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</si>
  <si>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</si>
  <si>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</si>
  <si>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</si>
  <si>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</si>
  <si>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</si>
  <si>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</si>
  <si>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</si>
  <si>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</si>
  <si>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</si>
  <si>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</si>
  <si>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</si>
  <si>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</si>
  <si>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</si>
  <si>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</si>
  <si>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</si>
  <si>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</si>
  <si>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</si>
  <si>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</si>
  <si>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</si>
  <si>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</si>
  <si>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</si>
  <si>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</si>
  <si>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</si>
  <si>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</si>
  <si>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</si>
  <si>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</si>
  <si>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</si>
  <si>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</si>
  <si>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</si>
  <si>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</si>
  <si>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</si>
  <si>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</si>
  <si>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</si>
  <si>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</si>
  <si>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</si>
  <si>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</si>
  <si>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</si>
  <si>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</si>
  <si>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</si>
  <si>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</si>
  <si>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</si>
  <si>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</si>
  <si>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</si>
  <si>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</si>
  <si>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</si>
  <si>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</si>
  <si>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</si>
  <si>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</si>
  <si>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</si>
  <si>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</si>
  <si>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</si>
  <si>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</si>
  <si>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</si>
  <si>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</si>
  <si>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</si>
  <si>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</si>
  <si>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</si>
  <si>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</si>
  <si>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</si>
  <si>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</si>
  <si>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</si>
  <si>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</si>
  <si>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</si>
  <si>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</si>
  <si>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</si>
  <si>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</si>
  <si>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</si>
  <si>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</si>
  <si>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</si>
  <si>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</si>
  <si>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</si>
  <si>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</si>
  <si>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</si>
  <si>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</si>
  <si>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</si>
  <si>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</si>
  <si>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</si>
  <si>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</si>
  <si>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</si>
  <si>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</si>
  <si>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</si>
  <si>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</si>
  <si>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</si>
  <si>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</si>
  <si>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</si>
  <si>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</si>
  <si>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</si>
  <si>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</si>
  <si>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</si>
  <si>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</si>
  <si>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</si>
  <si>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</si>
  <si>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</si>
  <si>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</si>
  <si>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</si>
  <si>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</si>
  <si>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</si>
  <si>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</si>
  <si>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</si>
  <si>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</si>
  <si>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</si>
  <si>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</si>
  <si>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</si>
  <si>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</si>
  <si>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</si>
  <si>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</si>
  <si>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</si>
  <si>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</si>
  <si>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</si>
  <si>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</si>
  <si>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</si>
  <si>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</si>
  <si>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</si>
  <si>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</si>
  <si>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</si>
  <si>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</si>
  <si>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</si>
  <si>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</si>
  <si>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</si>
  <si>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</si>
  <si>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</si>
  <si>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</si>
  <si>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</si>
  <si>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</si>
  <si>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</si>
  <si>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</si>
  <si>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</si>
  <si>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</si>
  <si>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</si>
  <si>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</si>
  <si>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</si>
  <si>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</si>
  <si>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</si>
  <si>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</si>
  <si>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</si>
  <si>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</si>
  <si>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</si>
  <si>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</si>
  <si>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</si>
  <si>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</si>
  <si>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</si>
  <si>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</si>
  <si>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</si>
  <si>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</si>
  <si>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</si>
  <si>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</si>
  <si>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</si>
  <si>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</si>
  <si>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</si>
  <si>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</si>
  <si>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</si>
  <si>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</si>
  <si>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</si>
  <si>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</si>
  <si>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</si>
  <si>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</si>
  <si>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</si>
  <si>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</si>
  <si>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</si>
  <si>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</si>
  <si>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</si>
  <si>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</si>
  <si>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</si>
  <si>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</si>
  <si>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</si>
  <si>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</si>
  <si>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</si>
  <si>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</si>
  <si>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</si>
  <si>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</si>
  <si>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</si>
  <si>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</si>
  <si>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</si>
  <si>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</si>
  <si>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</si>
  <si>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</si>
  <si>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</si>
  <si>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</si>
  <si>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</si>
  <si>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</si>
  <si>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</si>
  <si>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</si>
  <si>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</si>
  <si>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</si>
  <si>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</si>
  <si>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</si>
  <si>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</si>
  <si>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</si>
  <si>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</si>
  <si>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</si>
  <si>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</si>
  <si>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</si>
  <si>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</si>
  <si>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</si>
  <si>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</si>
  <si>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</si>
  <si>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</si>
  <si>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</si>
  <si>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</si>
  <si>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</si>
  <si>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</si>
  <si>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</si>
  <si>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</si>
  <si>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</si>
  <si>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</si>
  <si>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</si>
  <si>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</si>
  <si>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</si>
  <si>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</si>
  <si>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</si>
  <si>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</si>
  <si>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</si>
  <si>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</si>
  <si>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</si>
  <si>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</si>
  <si>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</si>
  <si>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</si>
  <si>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</si>
  <si>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</si>
  <si>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</si>
  <si>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</si>
  <si>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</si>
  <si>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</si>
  <si>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</si>
  <si>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</si>
  <si>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</si>
  <si>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</si>
  <si>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</si>
  <si>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</si>
  <si>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</si>
  <si>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</si>
  <si>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</si>
  <si>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</si>
  <si>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</si>
  <si>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</si>
  <si>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</si>
  <si>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</si>
  <si>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</si>
  <si>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</si>
  <si>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</si>
  <si>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</si>
  <si>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</si>
  <si>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</si>
  <si>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</si>
  <si>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</si>
  <si>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</si>
  <si>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</si>
  <si>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</si>
  <si>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</si>
  <si>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</si>
  <si>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</si>
  <si>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</si>
  <si>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</si>
  <si>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</si>
  <si>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</si>
  <si>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</si>
  <si>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</si>
  <si>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</si>
  <si>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</si>
  <si>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</si>
  <si>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</si>
  <si>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</si>
  <si>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</si>
  <si>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</si>
  <si>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</si>
  <si>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</si>
  <si>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</si>
  <si>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</si>
  <si>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</si>
  <si>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</si>
  <si>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</si>
  <si>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</si>
  <si>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</si>
  <si>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</si>
  <si>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</si>
  <si>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</si>
  <si>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</si>
  <si>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</si>
  <si>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</si>
  <si>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</si>
  <si>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</si>
  <si>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</si>
  <si>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</si>
  <si>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</si>
  <si>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</si>
  <si>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</si>
  <si>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</si>
  <si>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</si>
  <si>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</si>
  <si>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</si>
  <si>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</si>
  <si>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</si>
  <si>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</si>
  <si>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</si>
  <si>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</si>
  <si>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</si>
  <si>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</si>
  <si>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</si>
  <si>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</si>
  <si>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</si>
  <si>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</si>
  <si>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</si>
  <si>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</si>
  <si>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</si>
  <si>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</si>
  <si>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</si>
  <si>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</si>
  <si>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</si>
  <si>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</si>
  <si>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</si>
  <si>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</si>
  <si>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</si>
  <si>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</si>
  <si>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</si>
  <si>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</si>
  <si>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</si>
  <si>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</si>
  <si>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</si>
  <si>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</si>
  <si>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</si>
  <si>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</si>
  <si>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</si>
  <si>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</si>
  <si>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</si>
  <si>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</si>
  <si>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</si>
  <si>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</si>
  <si>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</si>
  <si>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</si>
  <si>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</si>
  <si>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</si>
  <si>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</si>
  <si>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</si>
  <si>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</si>
  <si>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</si>
  <si>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</si>
  <si>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</si>
  <si>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</si>
  <si>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</si>
  <si>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</si>
  <si>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</si>
  <si>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</si>
  <si>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</si>
  <si>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</si>
  <si>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</si>
  <si>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</si>
  <si>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</si>
  <si>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</si>
  <si>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</si>
  <si>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</si>
  <si>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</si>
  <si>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</si>
  <si>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</si>
  <si>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</si>
  <si>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</si>
  <si>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</si>
  <si>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</si>
  <si>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</si>
  <si>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</si>
  <si>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</si>
  <si>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</si>
  <si>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</si>
  <si>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</si>
  <si>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</si>
  <si>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</si>
  <si>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</si>
  <si>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</si>
  <si>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</si>
  <si>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</si>
  <si>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</si>
  <si>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</si>
  <si>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</si>
  <si>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</si>
  <si>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</si>
  <si>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</si>
  <si>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</si>
  <si>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</si>
  <si>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</si>
  <si>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</si>
  <si>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</si>
  <si>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</si>
  <si>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</si>
  <si>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</si>
  <si>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</si>
  <si>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</si>
  <si>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</si>
  <si>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</si>
  <si>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</si>
  <si>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</si>
  <si>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</si>
  <si>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</si>
  <si>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</si>
  <si>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</si>
  <si>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</si>
  <si>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</si>
  <si>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</si>
  <si>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</si>
  <si>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</si>
  <si>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</si>
  <si>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</si>
  <si>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</si>
  <si>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</si>
  <si>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</si>
  <si>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</si>
  <si>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</si>
  <si>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</si>
  <si>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</si>
  <si>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</si>
  <si>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</si>
  <si>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</si>
  <si>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</si>
  <si>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</si>
  <si>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</si>
  <si>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</si>
  <si>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</si>
  <si>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</si>
  <si>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</si>
  <si>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</si>
  <si>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</si>
  <si>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</si>
  <si>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</si>
  <si>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</si>
  <si>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</si>
  <si>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</si>
  <si>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</si>
  <si>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</si>
  <si>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</si>
  <si>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</si>
  <si>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</si>
  <si>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</si>
  <si>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</si>
  <si>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</si>
  <si>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</si>
  <si>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</si>
  <si>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</si>
  <si>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</si>
  <si>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</si>
  <si>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</si>
  <si>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</si>
  <si>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</si>
  <si>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</si>
  <si>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</si>
  <si>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</si>
  <si>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</si>
  <si>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</si>
  <si>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</si>
  <si>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</si>
  <si>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</si>
  <si>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</si>
  <si>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</si>
  <si>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</si>
  <si>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</si>
  <si>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</si>
  <si>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</si>
  <si>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</si>
  <si>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</si>
  <si>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</si>
  <si>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</si>
  <si>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</si>
  <si>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</si>
  <si>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</si>
  <si>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</si>
  <si>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</si>
  <si>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</si>
  <si>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</si>
  <si>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</si>
  <si>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</si>
  <si>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</si>
  <si>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</si>
  <si>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</si>
  <si>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</si>
  <si>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</si>
  <si>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</si>
  <si>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</si>
  <si>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</si>
  <si>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</si>
  <si>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</si>
  <si>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</si>
  <si>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</si>
  <si>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</si>
  <si>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</si>
  <si>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</si>
  <si>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</si>
  <si>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</si>
  <si>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</si>
  <si>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</si>
  <si>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</si>
  <si>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</si>
  <si>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</si>
  <si>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</si>
  <si>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</si>
  <si>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</si>
  <si>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</si>
  <si>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</si>
  <si>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</si>
  <si>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</si>
  <si>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</si>
  <si>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</si>
  <si>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</si>
  <si>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</si>
  <si>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</si>
  <si>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</si>
  <si>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</si>
  <si>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</si>
  <si>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</si>
  <si>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</si>
  <si>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</si>
  <si>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</si>
  <si>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</si>
  <si>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</si>
  <si>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</si>
  <si>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</si>
  <si>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</si>
  <si>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</si>
  <si>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</si>
  <si>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</si>
  <si>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</si>
  <si>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</si>
  <si>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</si>
  <si>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</si>
  <si>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</si>
  <si>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</si>
  <si>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</si>
  <si>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</si>
  <si>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</si>
  <si>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</si>
  <si>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</si>
  <si>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</si>
  <si>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</si>
  <si>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</si>
  <si>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</si>
  <si>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</si>
  <si>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</si>
  <si>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</si>
  <si>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</si>
  <si>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</si>
  <si>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</si>
  <si>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</si>
  <si>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</si>
  <si>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</si>
  <si>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</si>
  <si>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</si>
  <si>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</si>
  <si>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</si>
  <si>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</si>
  <si>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</si>
  <si>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</si>
  <si>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</si>
  <si>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</si>
  <si>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</si>
  <si>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</si>
  <si>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</si>
  <si>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</si>
  <si>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</si>
  <si>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</si>
  <si>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</si>
  <si>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</si>
  <si>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</si>
  <si>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</si>
  <si>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</si>
  <si>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</si>
  <si>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</si>
  <si>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</si>
  <si>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</si>
  <si>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</si>
  <si>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</si>
  <si>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</si>
  <si>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</si>
  <si>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</si>
  <si>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</si>
  <si>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</si>
  <si>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</si>
  <si>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</si>
  <si>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</si>
  <si>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</si>
  <si>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</si>
  <si>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</si>
  <si>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</si>
  <si>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</si>
  <si>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</si>
  <si>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</si>
  <si>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</si>
  <si>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</si>
  <si>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</si>
  <si>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</si>
  <si>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</si>
  <si>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</si>
  <si>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</si>
  <si>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</si>
  <si>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</si>
  <si>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</si>
  <si>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</si>
  <si>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</si>
  <si>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</si>
  <si>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</si>
  <si>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</si>
  <si>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</si>
  <si>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</si>
  <si>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</si>
  <si>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</si>
  <si>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</si>
  <si>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</si>
  <si>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</si>
  <si>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</si>
  <si>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</si>
  <si>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</si>
  <si>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</si>
  <si>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</si>
  <si>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</si>
  <si>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</si>
  <si>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</si>
  <si>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</si>
  <si>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</si>
  <si>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</si>
  <si>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</si>
  <si>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</si>
  <si>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</si>
  <si>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</si>
  <si>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</si>
  <si>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</si>
  <si>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</si>
  <si>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</si>
  <si>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</si>
  <si>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</si>
  <si>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</si>
  <si>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</si>
  <si>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</si>
  <si>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</si>
  <si>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</si>
  <si>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</si>
  <si>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</si>
  <si>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</si>
  <si>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</si>
  <si>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</si>
  <si>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</si>
  <si>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</si>
  <si>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</si>
  <si>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</si>
  <si>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</si>
  <si>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</si>
  <si>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</si>
  <si>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</si>
  <si>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</si>
  <si>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</si>
  <si>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</si>
  <si>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</si>
  <si>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</si>
  <si>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</si>
  <si>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</si>
  <si>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</si>
  <si>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</si>
  <si>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</si>
  <si>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</si>
  <si>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</si>
  <si>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</si>
  <si>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</si>
  <si>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</si>
  <si>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</si>
  <si>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</si>
  <si>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</si>
  <si>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</si>
  <si>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</si>
  <si>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</si>
  <si>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</si>
  <si>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</si>
  <si>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</si>
  <si>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</si>
  <si>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</si>
  <si>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</si>
  <si>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</si>
  <si>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</si>
  <si>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</si>
  <si>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</si>
  <si>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</si>
  <si>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</si>
  <si>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</si>
  <si>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</si>
  <si>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</si>
  <si>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</si>
  <si>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</si>
  <si>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</si>
  <si>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</si>
  <si>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</si>
  <si>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</si>
  <si>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</si>
  <si>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</si>
  <si>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</si>
  <si>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</si>
  <si>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</si>
  <si>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</si>
  <si>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</si>
  <si>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</si>
  <si>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</si>
  <si>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</si>
  <si>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</si>
  <si>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</si>
  <si>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</si>
  <si>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</si>
  <si>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</si>
  <si>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</si>
  <si>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</si>
  <si>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</si>
  <si>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</si>
  <si>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</si>
  <si>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</si>
  <si>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</si>
  <si>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</si>
  <si>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</si>
  <si>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</si>
  <si>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</si>
  <si>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</si>
  <si>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</si>
  <si>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</si>
  <si>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</si>
  <si>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</si>
  <si>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</si>
  <si>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</si>
  <si>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</si>
  <si>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</si>
  <si>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</si>
  <si>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</si>
  <si>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</si>
  <si>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</si>
  <si>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</si>
  <si>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</si>
  <si>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</si>
  <si>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</si>
  <si>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</si>
  <si>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</si>
  <si>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</si>
  <si>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</si>
  <si>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</si>
  <si>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</si>
  <si>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</si>
  <si>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</si>
  <si>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</si>
  <si>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</si>
  <si>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</si>
  <si>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</si>
  <si>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</si>
  <si>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</si>
  <si>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</si>
  <si>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</si>
  <si>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</si>
  <si>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</si>
  <si>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</si>
  <si>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</si>
  <si>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</si>
  <si>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</si>
  <si>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</si>
  <si>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</si>
  <si>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</si>
  <si>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</si>
  <si>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</si>
  <si>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</si>
  <si>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</si>
  <si>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</si>
  <si>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</si>
  <si>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</si>
  <si>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</si>
  <si>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</si>
  <si>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</si>
  <si>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</si>
  <si>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</si>
  <si>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</si>
  <si>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</si>
  <si>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</si>
  <si>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</si>
  <si>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</si>
  <si>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</si>
  <si>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</si>
  <si>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</si>
  <si>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</si>
  <si>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</si>
  <si>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</si>
  <si>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</si>
  <si>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</si>
  <si>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</si>
  <si>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</si>
  <si>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</si>
  <si>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</si>
  <si>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</si>
  <si>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</si>
  <si>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</si>
  <si>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</si>
  <si>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</si>
  <si>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</si>
  <si>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</si>
  <si>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</si>
  <si>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</si>
  <si>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</si>
  <si>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</si>
  <si>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</si>
  <si>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</si>
  <si>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</si>
  <si>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</si>
  <si>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</si>
  <si>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</si>
  <si>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</si>
  <si>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</si>
  <si>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</si>
  <si>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</si>
  <si>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</si>
  <si>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</si>
  <si>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</si>
  <si>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</si>
  <si>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</si>
  <si>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</si>
  <si>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</si>
  <si>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</si>
  <si>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</si>
  <si>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</si>
  <si>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</si>
  <si>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</si>
  <si>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</si>
  <si>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</si>
  <si>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</si>
  <si>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</si>
  <si>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</si>
  <si>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</si>
  <si>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</si>
  <si>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</si>
  <si>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</si>
  <si>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</si>
  <si>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</si>
  <si>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</si>
  <si>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</si>
  <si>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</si>
  <si>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</si>
  <si>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</si>
  <si>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</si>
  <si>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</si>
  <si>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</si>
  <si>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</si>
  <si>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</si>
  <si>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</si>
  <si>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</si>
  <si>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</si>
  <si>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</si>
  <si>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</si>
  <si>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</si>
  <si>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</si>
  <si>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</si>
  <si>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</si>
  <si>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</si>
  <si>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</si>
  <si>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</si>
  <si>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</si>
  <si>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</si>
  <si>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</si>
  <si>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</si>
  <si>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</si>
  <si>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</si>
  <si>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</si>
  <si>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</si>
  <si>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</si>
  <si>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</si>
  <si>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</si>
  <si>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</si>
  <si>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</si>
  <si>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</si>
  <si>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</si>
  <si>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</si>
  <si>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</si>
  <si>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</si>
  <si>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</si>
  <si>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</si>
  <si>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</si>
  <si>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</si>
  <si>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</si>
  <si>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</si>
  <si>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</si>
  <si>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</si>
  <si>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</si>
  <si>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</si>
  <si>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</si>
  <si>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</si>
  <si>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</si>
  <si>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</si>
  <si>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</si>
  <si>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</si>
  <si>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</si>
  <si>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</si>
  <si>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</si>
  <si>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</si>
  <si>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</si>
  <si>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</si>
  <si>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</si>
  <si>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</si>
  <si>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</si>
  <si>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</si>
  <si>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</si>
  <si>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</si>
  <si>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</si>
  <si>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</si>
  <si>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</si>
  <si>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</si>
  <si>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</si>
  <si>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</si>
  <si>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</si>
  <si>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</si>
  <si>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</si>
  <si>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</si>
  <si>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</si>
  <si>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</si>
  <si>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</si>
  <si>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</si>
  <si>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</si>
  <si>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</si>
  <si>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</si>
  <si>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</si>
  <si>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</si>
  <si>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</si>
  <si>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</si>
  <si>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</si>
  <si>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</si>
  <si>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</si>
  <si>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</si>
  <si>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</si>
  <si>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</si>
  <si>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</si>
  <si>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</si>
  <si>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</si>
  <si>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</si>
  <si>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</si>
  <si>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</si>
  <si>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</si>
  <si>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</si>
  <si>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</si>
  <si>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</si>
  <si>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</si>
  <si>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</si>
  <si>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</si>
  <si>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</si>
  <si>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</si>
  <si>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</si>
  <si>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</si>
  <si>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</si>
  <si>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</si>
  <si>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</si>
  <si>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</si>
  <si>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</si>
  <si>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</si>
  <si>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</si>
  <si>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</si>
  <si>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</si>
  <si>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</si>
  <si>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</si>
  <si>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</si>
  <si>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</si>
  <si>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</si>
  <si>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</si>
  <si>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</si>
  <si>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</si>
  <si>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</si>
  <si>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</si>
  <si>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</si>
  <si>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</si>
  <si>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</si>
  <si>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</si>
  <si>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</si>
  <si>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</si>
  <si>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</si>
  <si>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</si>
  <si>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</si>
  <si>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</si>
  <si>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</si>
  <si>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</si>
  <si>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</si>
  <si>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</si>
  <si>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</si>
  <si>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</si>
  <si>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</si>
  <si>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</si>
  <si>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</si>
  <si>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</si>
  <si>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</si>
  <si>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</si>
  <si>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</si>
  <si>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</si>
  <si>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</si>
  <si>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</si>
  <si>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</si>
  <si>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</si>
  <si>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</si>
  <si>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</si>
  <si>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</si>
  <si>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</si>
  <si>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</si>
  <si>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</si>
  <si>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</si>
  <si>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</si>
  <si>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</si>
  <si>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</si>
  <si>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</si>
  <si>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</si>
  <si>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</si>
  <si>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</si>
  <si>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</si>
  <si>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</si>
  <si>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</si>
  <si>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</si>
  <si>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</si>
  <si>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</si>
  <si>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</si>
  <si>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</si>
  <si>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</si>
  <si>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</si>
  <si>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</si>
  <si>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</si>
  <si>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</si>
  <si>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</si>
  <si>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</si>
  <si>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</si>
  <si>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</si>
  <si>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</si>
  <si>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</si>
  <si>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</si>
  <si>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</si>
  <si>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</si>
  <si>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</si>
  <si>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</si>
  <si>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</si>
  <si>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</si>
  <si>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</si>
  <si>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</si>
  <si>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</si>
  <si>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</si>
  <si>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</si>
  <si>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</si>
  <si>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</si>
  <si>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</si>
  <si>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</si>
  <si>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</si>
  <si>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</si>
  <si>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</si>
  <si>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</si>
  <si>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</si>
  <si>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</si>
  <si>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</si>
  <si>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</si>
  <si>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</si>
  <si>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</si>
  <si>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</si>
  <si>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</si>
  <si>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</si>
  <si>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</si>
  <si>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</si>
  <si>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</si>
  <si>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</si>
  <si>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</si>
  <si>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</si>
  <si>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</si>
  <si>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</si>
  <si>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</si>
  <si>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</si>
  <si>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</si>
  <si>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</si>
  <si>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</si>
  <si>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</si>
  <si>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</si>
  <si>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</si>
  <si>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</si>
  <si>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</si>
  <si>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</si>
  <si>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</si>
  <si>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</si>
  <si>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</si>
  <si>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</si>
  <si>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</si>
  <si>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</si>
  <si>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</si>
  <si>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</si>
  <si>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</si>
  <si>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</si>
  <si>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</si>
  <si>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</si>
  <si>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</si>
  <si>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</si>
  <si>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</si>
  <si>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</si>
  <si>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</si>
  <si>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</si>
  <si>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</si>
  <si>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</si>
  <si>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</si>
  <si>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</si>
  <si>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</si>
  <si>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</si>
  <si>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</si>
  <si>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</si>
  <si>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</si>
  <si>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</si>
  <si>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</si>
  <si>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</si>
  <si>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</si>
  <si>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</si>
  <si>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</si>
  <si>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</si>
  <si>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</si>
  <si>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</si>
  <si>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</si>
  <si>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</si>
  <si>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</si>
  <si>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</si>
  <si>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</si>
  <si>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</si>
  <si>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</si>
  <si>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</si>
  <si>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</si>
  <si>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</si>
  <si>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</si>
  <si>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</si>
  <si>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</si>
  <si>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</si>
  <si>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</si>
  <si>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</si>
  <si>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</si>
  <si>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</si>
  <si>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</si>
  <si>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</si>
  <si>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</si>
  <si>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</si>
  <si>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</si>
  <si>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</si>
  <si>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</si>
  <si>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</si>
  <si>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</si>
  <si>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</si>
  <si>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</si>
  <si>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</si>
  <si>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</si>
  <si>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</si>
  <si>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</si>
  <si>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</si>
  <si>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</si>
  <si>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</si>
  <si>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</si>
  <si>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</si>
  <si>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</si>
  <si>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</si>
  <si>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</si>
  <si>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</si>
  <si>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</si>
  <si>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</si>
  <si>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</si>
  <si>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</si>
  <si>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</si>
  <si>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</si>
  <si>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</si>
  <si>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</si>
  <si>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</si>
  <si>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</si>
  <si>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</si>
  <si>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</si>
  <si>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</si>
  <si>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</si>
  <si>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</si>
  <si>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</si>
  <si>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</si>
  <si>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</si>
  <si>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</si>
  <si>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</si>
  <si>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</si>
  <si>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</si>
  <si>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</si>
  <si>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</si>
  <si>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</si>
  <si>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</si>
  <si>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</si>
  <si>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</si>
  <si>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</si>
  <si>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</si>
  <si>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</si>
  <si>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</si>
  <si>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</si>
  <si>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</si>
  <si>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</si>
  <si>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</si>
  <si>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</si>
  <si>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</si>
  <si>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</si>
  <si>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</si>
  <si>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</si>
  <si>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</si>
  <si>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</si>
  <si>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</si>
  <si>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</si>
  <si>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</si>
  <si>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</si>
  <si>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</si>
  <si>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</si>
  <si>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</si>
  <si>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</si>
  <si>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</si>
  <si>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</si>
  <si>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</si>
  <si>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</si>
  <si>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</si>
  <si>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</si>
  <si>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</si>
  <si>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</si>
  <si>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</si>
  <si>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</si>
  <si>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</si>
  <si>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</si>
  <si>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</si>
  <si>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</si>
  <si>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</si>
  <si>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</si>
  <si>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</si>
  <si>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</si>
  <si>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</si>
  <si>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</si>
  <si>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</si>
  <si>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</si>
  <si>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</si>
  <si>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</si>
  <si>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</si>
  <si>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</si>
  <si>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</si>
  <si>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</si>
  <si>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</si>
  <si>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</si>
  <si>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</si>
  <si>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</si>
  <si>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</si>
  <si>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</si>
  <si>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</si>
  <si>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</si>
  <si>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</si>
  <si>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</si>
  <si>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</si>
  <si>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</si>
  <si>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</si>
  <si>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</si>
  <si>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</si>
  <si>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</si>
  <si>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</si>
  <si>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</si>
  <si>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</si>
  <si>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</si>
  <si>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</si>
  <si>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</si>
  <si>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</si>
  <si>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</si>
  <si>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</si>
  <si>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</si>
  <si>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</si>
  <si>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</si>
  <si>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</si>
  <si>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</si>
  <si>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</si>
  <si>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</si>
  <si>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</si>
  <si>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</si>
  <si>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</si>
  <si>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</si>
  <si>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</si>
  <si>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</si>
  <si>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</si>
  <si>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</si>
  <si>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</si>
  <si>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</si>
  <si>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</si>
  <si>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</si>
  <si>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</si>
  <si>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</si>
  <si>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</si>
  <si>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</si>
  <si>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</si>
  <si>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</si>
  <si>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</si>
  <si>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</si>
  <si>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</si>
  <si>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</si>
  <si>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</si>
  <si>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</si>
  <si>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</si>
  <si>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</si>
  <si>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</si>
  <si>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</si>
  <si>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</si>
  <si>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</si>
  <si>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</si>
  <si>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</si>
  <si>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</si>
  <si>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</si>
  <si>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</si>
  <si>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</si>
  <si>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</si>
  <si>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</si>
  <si>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</si>
  <si>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</si>
  <si>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</si>
  <si>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</si>
  <si>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</si>
  <si>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</si>
  <si>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</si>
  <si>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</si>
  <si>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</si>
  <si>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</si>
  <si>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</si>
  <si>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</si>
  <si>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</si>
  <si>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</si>
  <si>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</si>
  <si>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</si>
  <si>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</si>
  <si>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</si>
  <si>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</si>
  <si>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</si>
  <si>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</si>
  <si>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</si>
  <si>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</si>
  <si>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</si>
  <si>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</si>
  <si>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</si>
  <si>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</si>
  <si>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</si>
  <si>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</si>
  <si>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</si>
  <si>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</si>
  <si>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</si>
  <si>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</si>
  <si>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</si>
  <si>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</si>
  <si>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</si>
  <si>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</si>
  <si>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</si>
  <si>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</si>
  <si>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</si>
  <si>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</si>
  <si>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</si>
  <si>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</si>
  <si>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</si>
  <si>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</si>
  <si>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</si>
  <si>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</si>
  <si>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</si>
  <si>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</si>
  <si>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</si>
  <si>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</si>
  <si>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</si>
  <si>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</si>
  <si>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</si>
  <si>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</si>
  <si>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</si>
  <si>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</si>
  <si>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</si>
  <si>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</si>
  <si>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</si>
  <si>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</si>
  <si>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</si>
  <si>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</si>
  <si>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</si>
  <si>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</si>
  <si>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</si>
  <si>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</si>
  <si>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</si>
  <si>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</si>
  <si>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</si>
  <si>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</si>
  <si>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</si>
  <si>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</si>
  <si>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</si>
  <si>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</si>
  <si>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</si>
  <si>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</si>
  <si>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</si>
  <si>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</si>
  <si>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</si>
  <si>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</si>
  <si>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</si>
  <si>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</si>
  <si>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</si>
  <si>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</si>
  <si>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</si>
  <si>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</si>
  <si>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</si>
  <si>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</si>
  <si>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</si>
  <si>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</si>
  <si>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</si>
  <si>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</si>
  <si>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</si>
  <si>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</si>
  <si>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</si>
  <si>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</si>
  <si>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</si>
  <si>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</si>
  <si>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</si>
  <si>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</si>
  <si>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</si>
  <si>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</si>
  <si>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</si>
  <si>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</si>
  <si>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</si>
  <si>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</si>
  <si>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</si>
  <si>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</si>
  <si>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</si>
  <si>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</si>
  <si>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</si>
  <si>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</si>
  <si>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</si>
  <si>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</si>
  <si>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</si>
  <si>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</si>
  <si>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</si>
  <si>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</si>
  <si>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</si>
  <si>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</si>
  <si>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</si>
  <si>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</si>
  <si>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</si>
  <si>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</si>
  <si>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</si>
  <si>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</si>
  <si>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</si>
  <si>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</si>
  <si>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</si>
  <si>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</si>
  <si>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</si>
  <si>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</si>
  <si>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</si>
  <si>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</si>
  <si>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</si>
  <si>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</si>
  <si>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</si>
  <si>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</si>
  <si>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</si>
  <si>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</si>
  <si>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</si>
  <si>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</si>
  <si>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</si>
  <si>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</si>
  <si>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</si>
  <si>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</si>
  <si>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</si>
  <si>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</si>
  <si>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</si>
  <si>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</si>
  <si>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</si>
  <si>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</si>
  <si>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</si>
  <si>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</si>
  <si>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</si>
  <si>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</si>
  <si>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</si>
  <si>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</si>
  <si>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</si>
  <si>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</si>
  <si>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</si>
  <si>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</si>
  <si>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</si>
  <si>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</si>
  <si>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</si>
  <si>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</si>
  <si>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</si>
  <si>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</si>
  <si>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</si>
  <si>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</si>
  <si>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</si>
  <si>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</si>
  <si>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</si>
  <si>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</si>
  <si>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</si>
  <si>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</si>
  <si>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</si>
  <si>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</si>
  <si>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</si>
  <si>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</si>
  <si>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</si>
  <si>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</si>
  <si>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</si>
  <si>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</si>
  <si>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</si>
  <si>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</si>
  <si>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</si>
  <si>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</si>
  <si>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</si>
  <si>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</si>
  <si>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</si>
  <si>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</si>
  <si>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</si>
  <si>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</si>
  <si>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</si>
  <si>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</si>
  <si>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</si>
  <si>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</si>
  <si>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</si>
  <si>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</si>
  <si>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</si>
  <si>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</si>
  <si>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</si>
  <si>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</si>
  <si>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</si>
  <si>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</si>
  <si>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</si>
  <si>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</si>
  <si>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</si>
  <si>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</si>
  <si>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</si>
  <si>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</si>
  <si>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</si>
  <si>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</si>
  <si>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</si>
  <si>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</si>
  <si>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</si>
  <si>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</si>
  <si>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</si>
  <si>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</si>
  <si>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</si>
  <si>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</si>
  <si>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</si>
  <si>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</si>
  <si>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</si>
  <si>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</si>
  <si>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</si>
  <si>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</si>
  <si>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</si>
  <si>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</si>
  <si>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</si>
  <si>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</si>
  <si>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</si>
  <si>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</si>
  <si>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</si>
  <si>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</si>
  <si>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</si>
  <si>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</si>
  <si>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</si>
  <si>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</si>
  <si>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</si>
  <si>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</si>
  <si>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</si>
  <si>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</si>
  <si>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</si>
  <si>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</si>
  <si>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</si>
  <si>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</si>
  <si>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</si>
  <si>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</si>
  <si>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</si>
  <si>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</si>
  <si>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</si>
  <si>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</si>
  <si>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</si>
  <si>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</si>
  <si>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</si>
  <si>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</si>
  <si>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</si>
  <si>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</si>
  <si>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</si>
  <si>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</si>
  <si>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</si>
  <si>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</si>
  <si>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</si>
  <si>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</si>
  <si>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</si>
  <si>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</si>
  <si>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</si>
  <si>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</si>
  <si>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</si>
  <si>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</si>
  <si>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</si>
  <si>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</si>
  <si>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</si>
  <si>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</si>
  <si>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</si>
  <si>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</si>
  <si>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</si>
  <si>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</si>
  <si>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</si>
  <si>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</si>
  <si>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</si>
  <si>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</si>
  <si>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</si>
  <si>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</si>
  <si>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</si>
  <si>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场地相关类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</si>
  <si>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</si>
  <si>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</si>
  <si>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</si>
  <si>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</si>
  <si>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</si>
  <si>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</si>
  <si>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</si>
  <si>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</si>
  <si>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</si>
  <si>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</si>
  <si>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</si>
  <si>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</si>
  <si>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</si>
  <si>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</si>
  <si>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</si>
  <si>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</si>
  <si>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</si>
  <si>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</si>
  <si>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</si>
  <si>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</si>
  <si>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</si>
  <si>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A#022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</si>
  <si>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</si>
  <si>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</si>
  <si>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</si>
  <si>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</si>
  <si>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</si>
  <si>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</si>
  <si>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</si>
  <si>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</si>
  <si>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</si>
  <si>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</si>
  <si>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</si>
  <si>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</si>
  <si>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</si>
  <si>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</si>
  <si>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</si>
  <si>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</si>
  <si>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</si>
  <si>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</si>
  <si>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</si>
  <si>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</si>
  <si>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</si>
  <si>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</si>
  <si>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</si>
  <si>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</si>
  <si>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</si>
  <si>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</si>
  <si>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</si>
  <si>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</si>
  <si>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</si>
  <si>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</si>
  <si>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</si>
  <si>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</si>
  <si>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</si>
  <si>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</si>
  <si>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</si>
  <si>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</si>
  <si>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</si>
  <si>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</si>
  <si>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</si>
  <si>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</si>
  <si>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</si>
  <si>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</si>
  <si>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</si>
  <si>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</si>
  <si>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</si>
  <si>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</si>
  <si>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</si>
  <si>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</si>
  <si>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</si>
  <si>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</si>
  <si>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</si>
  <si>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</si>
  <si>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</si>
  <si>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</si>
  <si>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</si>
  <si>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</si>
  <si>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</si>
  <si>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</si>
  <si>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</si>
  <si>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</si>
  <si>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</si>
  <si>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</si>
  <si>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</si>
  <si>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</si>
  <si>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</si>
  <si>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</si>
  <si>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</si>
  <si>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</si>
  <si>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</si>
  <si>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</si>
  <si>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</si>
  <si>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</si>
  <si>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</si>
  <si>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</si>
  <si>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</si>
  <si>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</si>
  <si>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</si>
  <si>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</si>
  <si>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</si>
  <si>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</si>
  <si>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</si>
  <si>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</si>
  <si>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</si>
  <si>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</si>
  <si>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</si>
  <si>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</si>
  <si>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</si>
  <si>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</si>
  <si>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</si>
  <si>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</si>
  <si>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</si>
  <si>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</si>
  <si>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</si>
  <si>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</si>
  <si>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</si>
  <si>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</si>
  <si>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</si>
  <si>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</si>
  <si>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</si>
  <si>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</si>
  <si>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</si>
  <si>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</si>
  <si>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</si>
  <si>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</si>
  <si>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</si>
  <si>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</si>
  <si>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</si>
  <si>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</si>
  <si>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</si>
  <si>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</si>
  <si>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</si>
  <si>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</si>
  <si>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</si>
  <si>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</si>
  <si>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</si>
  <si>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</si>
  <si>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</si>
  <si>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</si>
  <si>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</si>
  <si>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</si>
  <si>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</si>
  <si>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</si>
  <si>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</si>
  <si>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</si>
  <si>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</si>
  <si>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</si>
  <si>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</si>
  <si>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</si>
  <si>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</si>
  <si>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</si>
  <si>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</si>
  <si>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</si>
  <si>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</si>
  <si>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</si>
  <si>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</si>
  <si>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</si>
  <si>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</si>
  <si>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</si>
  <si>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</si>
  <si>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</si>
  <si>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</si>
  <si>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</si>
  <si>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</si>
  <si>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</si>
  <si>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</si>
  <si>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</si>
  <si>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</si>
  <si>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</si>
  <si>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</si>
  <si>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</si>
  <si>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</si>
  <si>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</si>
  <si>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</si>
  <si>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</si>
  <si>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</si>
  <si>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</si>
  <si>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</si>
  <si>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</si>
  <si>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</si>
  <si>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</si>
  <si>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</si>
  <si>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</si>
  <si>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</si>
  <si>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</si>
  <si>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</si>
  <si>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</si>
  <si>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</si>
  <si>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</si>
  <si>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</si>
  <si>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</si>
  <si>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</si>
  <si>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</si>
  <si>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</si>
  <si>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</si>
  <si>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</si>
  <si>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</si>
  <si>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</si>
  <si>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</si>
  <si>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</si>
  <si>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</si>
  <si>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</si>
  <si>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</si>
  <si>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</si>
  <si>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</si>
  <si>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</si>
  <si>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</si>
  <si>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</si>
  <si>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</si>
  <si>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</si>
  <si>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</si>
  <si>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</si>
  <si>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</si>
  <si>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</si>
  <si>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</si>
  <si>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</si>
  <si>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</si>
  <si>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</si>
  <si>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</si>
  <si>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</si>
  <si>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</si>
  <si>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</si>
  <si>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</si>
  <si>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</si>
  <si>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</si>
  <si>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</si>
  <si>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</si>
  <si>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</si>
  <si>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</si>
  <si>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</si>
  <si>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</si>
  <si>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</si>
  <si>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</si>
  <si>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</si>
  <si>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</si>
  <si>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</si>
  <si>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</si>
  <si>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</si>
  <si>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</si>
  <si>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</si>
  <si>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</si>
  <si>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</si>
  <si>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</si>
  <si>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</si>
  <si>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</si>
  <si>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</si>
  <si>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</si>
  <si>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</si>
  <si>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</si>
  <si>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</si>
  <si>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</si>
  <si>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</si>
  <si>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</si>
  <si>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</si>
  <si>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</si>
  <si>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</si>
  <si>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</si>
  <si>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</si>
  <si>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</si>
  <si>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</si>
  <si>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</si>
  <si>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</si>
  <si>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</si>
  <si>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</si>
  <si>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</si>
  <si>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</si>
  <si>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</si>
  <si>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</si>
  <si>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</si>
  <si>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</si>
  <si>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</si>
  <si>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</si>
  <si>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</si>
  <si>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</si>
  <si>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</si>
  <si>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</si>
  <si>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</si>
  <si>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</si>
  <si>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</si>
  <si>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</si>
  <si>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</si>
  <si>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</si>
  <si>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</si>
  <si>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</si>
  <si>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</si>
  <si>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</si>
  <si>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</si>
  <si>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</si>
  <si>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</si>
  <si>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</si>
  <si>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</si>
  <si>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</si>
  <si>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</si>
  <si>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</si>
  <si>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</si>
  <si>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</si>
  <si>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</si>
  <si>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</si>
  <si>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</si>
  <si>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</si>
  <si>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</si>
  <si>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</si>
  <si>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</si>
  <si>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</si>
  <si>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</si>
  <si>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</si>
  <si>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</si>
  <si>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</si>
  <si>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</si>
  <si>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</si>
  <si>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</si>
  <si>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</si>
  <si>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</si>
  <si>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</si>
  <si>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</si>
  <si>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</si>
  <si>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</si>
  <si>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</si>
  <si>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</si>
  <si>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</si>
  <si>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</si>
  <si>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</si>
  <si>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</si>
  <si>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</si>
  <si>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</si>
  <si>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</si>
  <si>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</si>
  <si>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</si>
  <si>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</si>
  <si>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</si>
  <si>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</si>
  <si>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</si>
  <si>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</si>
  <si>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</si>
  <si>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</si>
  <si>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</si>
  <si>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</si>
  <si>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</si>
  <si>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</si>
  <si>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</si>
  <si>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</si>
  <si>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</si>
  <si>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</si>
  <si>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</si>
  <si>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</si>
  <si>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</si>
  <si>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</si>
  <si>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</si>
  <si>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</si>
  <si>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</si>
  <si>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</si>
  <si>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</si>
  <si>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</si>
  <si>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</si>
  <si>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</si>
  <si>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</si>
  <si>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</si>
  <si>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</si>
  <si>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</si>
  <si>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</si>
  <si>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</si>
  <si>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</si>
  <si>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</si>
  <si>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</si>
  <si>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</si>
  <si>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</si>
  <si>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</si>
  <si>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</si>
  <si>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</si>
  <si>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</si>
  <si>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</si>
  <si>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</si>
  <si>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</si>
  <si>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</si>
  <si>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</si>
  <si>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</si>
  <si>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</si>
  <si>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</si>
  <si>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</si>
  <si>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</si>
  <si>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</si>
  <si>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</si>
  <si>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</si>
  <si>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</si>
  <si>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</si>
  <si>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</si>
  <si>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</si>
  <si>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</si>
  <si>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</si>
  <si>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</si>
  <si>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</si>
  <si>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</si>
  <si>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</si>
  <si>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</si>
  <si>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</si>
  <si>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</si>
  <si>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</si>
  <si>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</si>
  <si>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</si>
  <si>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</si>
  <si>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</si>
  <si>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</si>
  <si>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</si>
  <si>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</si>
  <si>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</si>
  <si>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</si>
  <si>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</si>
  <si>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</si>
  <si>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</si>
  <si>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</si>
  <si>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</si>
  <si>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</si>
  <si>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</si>
  <si>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</si>
  <si>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</si>
  <si>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</si>
  <si>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</si>
  <si>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</si>
  <si>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</si>
  <si>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</si>
  <si>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</si>
  <si>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</si>
  <si>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</si>
  <si>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</si>
  <si>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</si>
  <si>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</si>
  <si>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</si>
  <si>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</si>
  <si>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</si>
  <si>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</si>
  <si>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</si>
  <si>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</si>
  <si>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</si>
  <si>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</si>
  <si>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</si>
  <si>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</si>
  <si>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</si>
  <si>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</si>
  <si>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</si>
  <si>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</si>
  <si>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</si>
  <si>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</si>
  <si>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</si>
  <si>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</si>
  <si>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</si>
  <si>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</si>
  <si>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</si>
  <si>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</si>
  <si>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</si>
  <si>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</si>
  <si>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</si>
  <si>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</si>
  <si>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</si>
  <si>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</si>
  <si>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</si>
  <si>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</si>
  <si>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</si>
  <si>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</si>
  <si>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</si>
  <si>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</si>
  <si>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</si>
  <si>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</si>
  <si>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</si>
  <si>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</si>
  <si>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</si>
  <si>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</si>
  <si>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</si>
  <si>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</si>
  <si>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</si>
  <si>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</si>
  <si>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</si>
  <si>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</si>
  <si>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</si>
  <si>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</si>
  <si>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</si>
  <si>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</si>
  <si>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</si>
  <si>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</si>
  <si>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</si>
  <si>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</si>
  <si>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</si>
  <si>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</si>
  <si>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</si>
  <si>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</si>
  <si>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</si>
  <si>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</si>
  <si>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</si>
  <si>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</si>
  <si>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</si>
  <si>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</si>
  <si>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</si>
  <si>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</si>
  <si>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</si>
  <si>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</si>
  <si>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</si>
  <si>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</si>
  <si>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</si>
  <si>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</si>
  <si>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</si>
  <si>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</si>
  <si>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</si>
  <si>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</si>
  <si>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</si>
  <si>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</si>
  <si>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</si>
  <si>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</si>
  <si>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</si>
  <si>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</si>
  <si>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</si>
  <si>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</si>
  <si>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</si>
  <si>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</si>
  <si>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</si>
  <si>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</si>
  <si>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</si>
  <si>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</si>
  <si>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</si>
  <si>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</si>
  <si>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</si>
  <si>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</si>
  <si>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</si>
  <si>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</si>
  <si>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</si>
  <si>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</si>
  <si>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</si>
  <si>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</si>
  <si>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</si>
  <si>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</si>
  <si>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</si>
  <si>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</si>
  <si>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</si>
  <si>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</si>
  <si>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</si>
  <si>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</si>
  <si>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</si>
  <si>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D#003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</si>
  <si>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</si>
  <si>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</si>
  <si>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</si>
  <si>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</si>
  <si>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</si>
  <si>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</si>
  <si>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</si>
  <si>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</si>
  <si>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</si>
  <si>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</si>
  <si>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</si>
  <si>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</si>
  <si>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</si>
  <si>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</si>
  <si>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</si>
  <si>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</si>
  <si>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</si>
  <si>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</si>
  <si>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</si>
  <si>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</si>
  <si>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</si>
  <si>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</si>
  <si>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</si>
  <si>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</si>
  <si>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</si>
  <si>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</si>
  <si>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</si>
  <si>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</si>
  <si>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</si>
  <si>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</si>
  <si>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</si>
  <si>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</si>
  <si>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</si>
  <si>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</si>
  <si>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</si>
  <si>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</si>
  <si>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</si>
  <si>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</si>
  <si>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</si>
  <si>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</si>
  <si>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间/夜</t>
    <phoneticPr fontId="37" type="noConversion"/>
  </si>
  <si>
    <t>0</t>
    <phoneticPr fontId="37" type="noConversion"/>
  </si>
  <si>
    <t>机票</t>
    <phoneticPr fontId="37" type="noConversion"/>
  </si>
  <si>
    <t>餐费-工作人员餐</t>
    <phoneticPr fontId="37" type="noConversion"/>
  </si>
  <si>
    <t>房间</t>
    <phoneticPr fontId="37" type="noConversion"/>
  </si>
  <si>
    <t>人/餐</t>
    <phoneticPr fontId="37" type="noConversion"/>
  </si>
  <si>
    <t>往返</t>
    <phoneticPr fontId="37" type="noConversion"/>
  </si>
  <si>
    <t>人/天</t>
    <phoneticPr fontId="37" type="noConversion"/>
  </si>
  <si>
    <t>C#035</t>
    <phoneticPr fontId="37" type="noConversion"/>
  </si>
  <si>
    <t>C#035</t>
    <phoneticPr fontId="37" type="noConversion"/>
  </si>
  <si>
    <t>2月28日摄影师+云相册使用</t>
    <phoneticPr fontId="37" type="noConversion"/>
  </si>
  <si>
    <t>2月28日现场会议支持</t>
    <phoneticPr fontId="37" type="noConversion"/>
  </si>
  <si>
    <t>云南弥勒</t>
  </si>
  <si>
    <t>云南弥勒</t>
    <phoneticPr fontId="37" type="noConversion"/>
  </si>
  <si>
    <t>弥勒美憬阁酒店</t>
    <phoneticPr fontId="37" type="noConversion"/>
  </si>
  <si>
    <t>摄影师+云相册</t>
    <phoneticPr fontId="37" type="noConversion"/>
  </si>
  <si>
    <t>弥勒现地工作人员</t>
    <phoneticPr fontId="37" type="noConversion"/>
  </si>
  <si>
    <t>会议茶歇</t>
    <phoneticPr fontId="37" type="noConversion"/>
  </si>
  <si>
    <t>2.28日会议茶歇100份</t>
    <phoneticPr fontId="37" type="noConversion"/>
  </si>
  <si>
    <t>工作人员机票，2人北京往返昆明经济舱</t>
    <phoneticPr fontId="37" type="noConversion"/>
  </si>
  <si>
    <t>工作人员房间，2人一间，2.27-3.1日两晚</t>
    <phoneticPr fontId="37" type="noConversion"/>
  </si>
  <si>
    <t>星图达人节-抖音电商闭门会</t>
    <phoneticPr fontId="37" type="noConversion"/>
  </si>
  <si>
    <t>2025.2.28</t>
    <phoneticPr fontId="37" type="noConversion"/>
  </si>
  <si>
    <t>陈星彤</t>
    <phoneticPr fontId="37" type="noConversion"/>
  </si>
  <si>
    <t>刘阳</t>
    <phoneticPr fontId="37" type="noConversion"/>
  </si>
  <si>
    <t>liuyang.55@bytedance.com</t>
    <phoneticPr fontId="37" type="noConversion"/>
  </si>
  <si>
    <t>康辉集团北京国际会议展览有限公司</t>
  </si>
  <si>
    <t>王凤雨</t>
    <phoneticPr fontId="37" type="noConversion"/>
  </si>
  <si>
    <t>wanefengyu@cct.cn</t>
    <phoneticPr fontId="37" type="noConversion"/>
  </si>
  <si>
    <t>昆明-弥勒 市区小交通-工作人员</t>
    <phoneticPr fontId="37" type="noConversion"/>
  </si>
  <si>
    <t>工作人员市内交通预估</t>
    <phoneticPr fontId="37" type="noConversion"/>
  </si>
  <si>
    <t>昆明-弥勒 市区小交通-摄影师</t>
    <phoneticPr fontId="37" type="noConversion"/>
  </si>
  <si>
    <t>昆明-弥勒当日往返交通预估</t>
    <phoneticPr fontId="37" type="noConversion"/>
  </si>
  <si>
    <t>搭建制作单项合计</t>
    <phoneticPr fontId="37" type="noConversion"/>
  </si>
  <si>
    <t>A#163</t>
    <phoneticPr fontId="37" type="noConversion"/>
  </si>
  <si>
    <t>A#163</t>
    <phoneticPr fontId="37" type="noConversion"/>
  </si>
  <si>
    <t>框架内</t>
    <phoneticPr fontId="37" type="noConversion"/>
  </si>
  <si>
    <t>会议桌卡</t>
    <phoneticPr fontId="37" type="noConversion"/>
  </si>
  <si>
    <t>易拉宝</t>
    <phoneticPr fontId="37" type="noConversion"/>
  </si>
  <si>
    <t>A#219</t>
    <phoneticPr fontId="37" type="noConversion"/>
  </si>
  <si>
    <t>A#219</t>
    <phoneticPr fontId="37" type="noConversion"/>
  </si>
  <si>
    <t>异形手举牌</t>
    <phoneticPr fontId="37" type="noConversion"/>
  </si>
  <si>
    <t>搭建制作-制作-指引-注水道旗-高度3米，加强铝合金旗杆，5级以上抗风性，双面画面旗帜布120cmx380cm（含30升以上升注水量配重支撑）</t>
    <phoneticPr fontId="37" type="noConversion"/>
  </si>
  <si>
    <t>搭建制作-制作-桁架-UV宝丽布+桁架-3.2m宽幅，黑底材质+无味（环保）油墨</t>
    <phoneticPr fontId="37" type="noConversion"/>
  </si>
  <si>
    <t>A#115</t>
    <phoneticPr fontId="37" type="noConversion"/>
  </si>
  <si>
    <t>A#115</t>
    <phoneticPr fontId="37" type="noConversion"/>
  </si>
  <si>
    <t>Onsite 人员</t>
    <phoneticPr fontId="37" type="noConversion"/>
  </si>
  <si>
    <t>D#002</t>
    <phoneticPr fontId="37" type="noConversion"/>
  </si>
  <si>
    <t>Onsite 人员-服务人员-项目总监-人员劳务费。不含住宿、交通、补贴等费用，每天不超过8小时</t>
    <phoneticPr fontId="37" type="noConversion"/>
  </si>
  <si>
    <t>Onsite人员单项合计</t>
    <phoneticPr fontId="37" type="noConversion"/>
  </si>
  <si>
    <t>D#002</t>
    <phoneticPr fontId="37" type="noConversion"/>
  </si>
  <si>
    <t>D#003</t>
    <phoneticPr fontId="37" type="noConversion"/>
  </si>
  <si>
    <t>2.27-3.1日现场跟进</t>
    <phoneticPr fontId="37" type="noConversion"/>
  </si>
  <si>
    <t>2.26-3.1日全程跟进</t>
    <phoneticPr fontId="37" type="noConversion"/>
  </si>
  <si>
    <t>D#004</t>
    <phoneticPr fontId="37" type="noConversion"/>
  </si>
  <si>
    <t>D#004</t>
    <phoneticPr fontId="37" type="noConversion"/>
  </si>
  <si>
    <t>chenxingtong.21@bytedance.com</t>
    <phoneticPr fontId="37" type="noConversion"/>
  </si>
  <si>
    <t>日程2个、指引左右箭头各2各，共6个</t>
    <phoneticPr fontId="37" type="noConversion"/>
  </si>
  <si>
    <t>手举牌拍照30个</t>
    <phoneticPr fontId="37" type="noConversion"/>
  </si>
  <si>
    <t>工作人员餐费，2人3天，当地工作人员3人1天</t>
    <phoneticPr fontId="37" type="noConversion"/>
  </si>
  <si>
    <t>会议桌卡120个姓名+40个空白</t>
    <phoneticPr fontId="37" type="noConversion"/>
  </si>
  <si>
    <t>北京-昆明1440元/人，昆明-北京1640元/人</t>
    <phoneticPr fontId="37" type="noConversion"/>
  </si>
  <si>
    <t>差旅打车费</t>
    <phoneticPr fontId="37" type="noConversion"/>
  </si>
  <si>
    <t>物料采买</t>
    <phoneticPr fontId="37" type="noConversion"/>
  </si>
  <si>
    <t>加急制作费，物料配送费，白色马克笔、双面胶</t>
    <phoneticPr fontId="37" type="noConversion"/>
  </si>
  <si>
    <t>项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</si>
</sst>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 \¥* #,##0.00_ ;_ \¥* \-#,##0.00_ ;_ \¥* &quot;-&quot;??_ ;_ @_ "/>
    <numFmt numFmtId="177" formatCode="\¥#,##0.00_);[Red]\(\¥#,##0.00\)"/>
    <numFmt numFmtId="178" formatCode="0.00_ "/>
    <numFmt numFmtId="179" formatCode="0.00_);[Red]\(0.00\)"/>
    <numFmt numFmtId="180" formatCode="_(* #,##0.00_);_(* \(#,##0.00\);_(* &quot;-&quot;??_);_(@_)"/>
    <numFmt numFmtId="181" formatCode="[$-409]d\/mmm\/yy;@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charset val="134"/>
      <scheme val="minor"/>
    </font>
    <font>
      <sz val="9"/>
      <name val="微软雅黑"/>
      <family val="2"/>
      <charset val="134"/>
    </font>
    <font>
      <sz val="11"/>
      <color theme="1"/>
      <name val="DengXian"/>
      <charset val="134"/>
      <scheme val="minor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family val="3"/>
      <charset val="134"/>
    </font>
    <font>
      <sz val="9.8000000000000007"/>
      <color rgb="FF000000"/>
      <name val="DengXian"/>
      <charset val="134"/>
      <scheme val="minor"/>
    </font>
    <font>
      <sz val="9.75"/>
      <color rgb="FF000000"/>
      <name val="DengXian"/>
      <charset val="134"/>
      <scheme val="minor"/>
    </font>
    <font>
      <sz val="10"/>
      <color theme="1"/>
      <name val="等线"/>
      <family val="3"/>
      <charset val="134"/>
    </font>
    <font>
      <sz val="9.75"/>
      <color rgb="FF1F2329"/>
      <name val="DengXian"/>
      <charset val="134"/>
      <scheme val="minor"/>
    </font>
    <font>
      <sz val="11"/>
      <color indexed="8"/>
      <name val="宋体"/>
      <family val="3"/>
      <charset val="134"/>
    </font>
    <font>
      <u/>
      <sz val="11"/>
      <color theme="10"/>
      <name val="DengXian"/>
      <charset val="134"/>
      <scheme val="minor"/>
    </font>
    <font>
      <sz val="12"/>
      <name val="宋体"/>
      <family val="3"/>
      <charset val="134"/>
    </font>
    <font>
      <sz val="10"/>
      <color rgb="FFF54A45"/>
      <name val="等线"/>
      <family val="3"/>
      <charset val="134"/>
    </font>
    <font>
      <sz val="10"/>
      <color rgb="FFFF0000"/>
      <name val="等线"/>
      <family val="3"/>
      <charset val="134"/>
    </font>
    <font>
      <sz val="9"/>
      <name val="DengXian"/>
      <charset val="134"/>
      <scheme val="minor"/>
    </font>
    <font>
      <sz val="10"/>
      <name val="微软雅黑"/>
      <family val="2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81" fontId="34" fillId="0" borderId="0" applyProtection="0">
      <alignment vertical="center"/>
    </xf>
    <xf numFmtId="0" fontId="34" fillId="0" borderId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24" fillId="0" borderId="0" applyNumberFormat="0" applyFont="0" applyFill="0" applyBorder="0" applyProtection="0"/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2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80" fontId="2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21" fillId="0" borderId="0">
      <alignment vertical="center"/>
    </xf>
    <xf numFmtId="181" fontId="32" fillId="0" borderId="0">
      <alignment vertical="center"/>
    </xf>
    <xf numFmtId="0" fontId="32" fillId="0" borderId="0">
      <alignment vertical="center"/>
    </xf>
  </cellStyleXfs>
  <cellXfs count="246">
    <xf numFmtId="0" fontId="0" fillId="0" borderId="0" xfId="0"/>
    <xf numFmtId="0" fontId="1" fillId="0" borderId="0" xfId="0" applyFont="1" applyAlignment="1">
      <alignment horizontal="center" vertical="center" wrapText="1"/>
    </xf>
    <xf numFmtId="177" fontId="1" fillId="0" borderId="0" xfId="19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2" fillId="2" borderId="1" xfId="19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4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2" fillId="2" borderId="1" xfId="0" applyNumberFormat="1" applyFont="1" applyFill="1" applyBorder="1" applyAlignment="1">
      <alignment horizontal="center" vertical="center" wrapText="1"/>
    </xf>
    <xf numFmtId="180" fontId="1" fillId="0" borderId="1" xfId="28" applyFont="1" applyFill="1" applyBorder="1" applyAlignment="1" applyProtection="1">
      <alignment vertical="center" wrapText="1"/>
      <protection locked="0"/>
    </xf>
    <xf numFmtId="179" fontId="1" fillId="0" borderId="1" xfId="0" applyNumberFormat="1" applyFont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9" fontId="7" fillId="0" borderId="0" xfId="0" applyNumberFormat="1" applyFont="1" applyAlignment="1">
      <alignment horizontal="center" vertical="center"/>
    </xf>
    <xf numFmtId="9" fontId="7" fillId="0" borderId="0" xfId="20" applyFont="1" applyAlignment="1" applyProtection="1">
      <alignment horizontal="center" vertical="center"/>
      <protection locked="0"/>
    </xf>
    <xf numFmtId="0" fontId="8" fillId="5" borderId="1" xfId="18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18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8" fillId="5" borderId="1" xfId="18" applyFont="1" applyFill="1" applyBorder="1" applyAlignment="1">
      <alignment horizontal="center" vertical="center" wrapText="1"/>
    </xf>
    <xf numFmtId="0" fontId="8" fillId="8" borderId="1" xfId="18" applyFont="1" applyFill="1" applyBorder="1" applyAlignment="1" applyProtection="1">
      <alignment horizontal="center" vertical="center" wrapText="1"/>
      <protection locked="0"/>
    </xf>
    <xf numFmtId="0" fontId="8" fillId="9" borderId="1" xfId="18" applyFont="1" applyFill="1" applyBorder="1" applyAlignment="1" applyProtection="1">
      <alignment horizontal="center" vertical="center" wrapText="1"/>
      <protection locked="0"/>
    </xf>
    <xf numFmtId="178" fontId="6" fillId="4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8" applyFont="1" applyFill="1" applyBorder="1" applyAlignment="1" applyProtection="1">
      <alignment horizontal="left" vertical="top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79" fontId="8" fillId="10" borderId="1" xfId="18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17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11" fillId="7" borderId="1" xfId="28" applyNumberFormat="1" applyFont="1" applyFill="1" applyBorder="1" applyAlignment="1" applyProtection="1">
      <alignment horizontal="center" vertical="center"/>
    </xf>
    <xf numFmtId="179" fontId="8" fillId="5" borderId="1" xfId="19" applyNumberFormat="1" applyFont="1" applyFill="1" applyBorder="1" applyAlignment="1" applyProtection="1">
      <alignment horizontal="center" vertical="center" wrapText="1"/>
    </xf>
    <xf numFmtId="9" fontId="8" fillId="8" borderId="1" xfId="20" applyFont="1" applyFill="1" applyBorder="1" applyAlignment="1" applyProtection="1">
      <alignment horizontal="center" vertical="center" wrapText="1"/>
      <protection locked="0"/>
    </xf>
    <xf numFmtId="179" fontId="6" fillId="4" borderId="1" xfId="28" applyNumberFormat="1" applyFont="1" applyFill="1" applyBorder="1" applyAlignment="1" applyProtection="1">
      <alignment horizontal="center" vertical="center"/>
    </xf>
    <xf numFmtId="9" fontId="12" fillId="4" borderId="1" xfId="20" applyFont="1" applyFill="1" applyBorder="1" applyAlignment="1" applyProtection="1">
      <alignment horizontal="center" vertical="center" wrapText="1"/>
      <protection locked="0"/>
    </xf>
    <xf numFmtId="9" fontId="7" fillId="6" borderId="7" xfId="20" applyFont="1" applyFill="1" applyBorder="1" applyAlignment="1" applyProtection="1">
      <alignment vertical="center"/>
      <protection locked="0"/>
    </xf>
    <xf numFmtId="9" fontId="7" fillId="7" borderId="4" xfId="20" applyFont="1" applyFill="1" applyBorder="1" applyAlignment="1" applyProtection="1">
      <alignment vertical="center"/>
      <protection locked="0"/>
    </xf>
    <xf numFmtId="9" fontId="7" fillId="7" borderId="5" xfId="20" applyFont="1" applyFill="1" applyBorder="1" applyAlignment="1" applyProtection="1">
      <alignment vertical="center"/>
      <protection locked="0"/>
    </xf>
    <xf numFmtId="176" fontId="8" fillId="5" borderId="1" xfId="19" applyFont="1" applyFill="1" applyBorder="1" applyAlignment="1" applyProtection="1">
      <alignment horizontal="center" vertical="center" wrapText="1"/>
      <protection locked="0"/>
    </xf>
    <xf numFmtId="176" fontId="10" fillId="12" borderId="1" xfId="19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7" fillId="11" borderId="4" xfId="0" applyFont="1" applyFill="1" applyBorder="1" applyAlignment="1" applyProtection="1">
      <alignment horizontal="center" vertical="center"/>
      <protection locked="0"/>
    </xf>
    <xf numFmtId="0" fontId="6" fillId="11" borderId="5" xfId="18" applyFont="1" applyFill="1" applyBorder="1" applyAlignment="1" applyProtection="1">
      <alignment horizontal="center" vertical="center" wrapText="1"/>
      <protection locked="0"/>
    </xf>
    <xf numFmtId="0" fontId="9" fillId="13" borderId="9" xfId="0" applyFont="1" applyFill="1" applyBorder="1" applyAlignment="1" applyProtection="1">
      <alignment vertical="center" wrapText="1"/>
      <protection locked="0"/>
    </xf>
    <xf numFmtId="0" fontId="9" fillId="13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78" fontId="6" fillId="11" borderId="5" xfId="14" applyNumberFormat="1" applyFont="1" applyFill="1" applyBorder="1" applyAlignment="1" applyProtection="1">
      <alignment horizontal="center" vertical="center" wrapText="1"/>
      <protection locked="0"/>
    </xf>
    <xf numFmtId="0" fontId="6" fillId="11" borderId="5" xfId="18" applyFont="1" applyFill="1" applyBorder="1" applyAlignment="1" applyProtection="1">
      <alignment horizontal="left" vertical="top" wrapText="1"/>
      <protection locked="0"/>
    </xf>
    <xf numFmtId="0" fontId="9" fillId="13" borderId="10" xfId="0" applyFont="1" applyFill="1" applyBorder="1" applyAlignment="1" applyProtection="1">
      <alignment vertical="center" wrapText="1"/>
      <protection locked="0"/>
    </xf>
    <xf numFmtId="0" fontId="16" fillId="4" borderId="1" xfId="0" applyFont="1" applyFill="1" applyBorder="1" applyAlignment="1" applyProtection="1">
      <alignment vertical="center" wrapText="1"/>
      <protection locked="0"/>
    </xf>
    <xf numFmtId="179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0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11" fillId="13" borderId="1" xfId="19" applyNumberFormat="1" applyFont="1" applyFill="1" applyBorder="1" applyAlignment="1" applyProtection="1">
      <alignment horizontal="center" vertical="center" wrapText="1"/>
    </xf>
    <xf numFmtId="179" fontId="6" fillId="4" borderId="8" xfId="28" applyNumberFormat="1" applyFont="1" applyFill="1" applyBorder="1" applyAlignment="1" applyProtection="1">
      <alignment horizontal="center" vertical="center"/>
    </xf>
    <xf numFmtId="9" fontId="6" fillId="11" borderId="7" xfId="20" applyFont="1" applyFill="1" applyBorder="1" applyAlignment="1" applyProtection="1">
      <alignment horizontal="center" vertical="center"/>
      <protection locked="0"/>
    </xf>
    <xf numFmtId="9" fontId="6" fillId="13" borderId="4" xfId="20" applyFont="1" applyFill="1" applyBorder="1" applyAlignment="1" applyProtection="1">
      <alignment vertical="center" wrapText="1"/>
      <protection locked="0"/>
    </xf>
    <xf numFmtId="9" fontId="6" fillId="13" borderId="5" xfId="20" applyFont="1" applyFill="1" applyBorder="1" applyAlignment="1" applyProtection="1">
      <alignment vertical="center" wrapText="1"/>
      <protection locked="0"/>
    </xf>
    <xf numFmtId="179" fontId="12" fillId="0" borderId="1" xfId="0" applyNumberFormat="1" applyFont="1" applyBorder="1" applyAlignment="1">
      <alignment horizontal="left" vertical="center" wrapText="1"/>
    </xf>
    <xf numFmtId="9" fontId="7" fillId="0" borderId="0" xfId="20" applyFont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horizontal="left" vertical="top"/>
      <protection locked="0"/>
    </xf>
    <xf numFmtId="177" fontId="6" fillId="11" borderId="7" xfId="28" applyNumberFormat="1" applyFont="1" applyFill="1" applyBorder="1" applyAlignment="1" applyProtection="1">
      <alignment horizontal="center" vertical="center"/>
      <protection locked="0"/>
    </xf>
    <xf numFmtId="0" fontId="9" fillId="13" borderId="5" xfId="0" applyFont="1" applyFill="1" applyBorder="1" applyAlignment="1" applyProtection="1">
      <alignment vertical="center" wrapText="1"/>
      <protection locked="0"/>
    </xf>
    <xf numFmtId="0" fontId="9" fillId="13" borderId="6" xfId="0" applyFont="1" applyFill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4" fillId="5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7" fontId="20" fillId="0" borderId="1" xfId="19" applyNumberFormat="1" applyFont="1" applyFill="1" applyBorder="1" applyAlignment="1" applyProtection="1">
      <alignment vertical="center" wrapText="1"/>
    </xf>
    <xf numFmtId="9" fontId="21" fillId="0" borderId="1" xfId="20" applyFont="1" applyBorder="1" applyAlignment="1" applyProtection="1"/>
    <xf numFmtId="9" fontId="12" fillId="0" borderId="1" xfId="20" applyFont="1" applyFill="1" applyBorder="1" applyAlignment="1" applyProtection="1">
      <alignment horizontal="right" vertical="center" wrapText="1"/>
    </xf>
    <xf numFmtId="177" fontId="20" fillId="0" borderId="4" xfId="19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11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7" fontId="22" fillId="14" borderId="1" xfId="19" applyNumberFormat="1" applyFont="1" applyFill="1" applyBorder="1" applyAlignment="1" applyProtection="1">
      <alignment vertical="center" wrapText="1"/>
    </xf>
    <xf numFmtId="0" fontId="21" fillId="0" borderId="0" xfId="0" applyFont="1"/>
    <xf numFmtId="177" fontId="6" fillId="0" borderId="0" xfId="19" applyNumberFormat="1" applyFont="1" applyBorder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6" fontId="7" fillId="0" borderId="0" xfId="19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18" applyFont="1" applyBorder="1" applyAlignment="1" applyProtection="1">
      <alignment horizontal="center" vertical="center" wrapText="1"/>
      <protection locked="0"/>
    </xf>
    <xf numFmtId="0" fontId="6" fillId="0" borderId="3" xfId="18" applyFont="1" applyBorder="1" applyAlignment="1" applyProtection="1">
      <alignment horizontal="center" vertical="center" wrapText="1"/>
      <protection locked="0"/>
    </xf>
    <xf numFmtId="178" fontId="6" fillId="18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left" vertical="top" wrapText="1"/>
      <protection locked="0"/>
    </xf>
    <xf numFmtId="177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177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7" fontId="6" fillId="20" borderId="1" xfId="19" applyNumberFormat="1" applyFont="1" applyFill="1" applyBorder="1" applyAlignment="1" applyProtection="1">
      <alignment horizontal="center" vertical="center" wrapText="1"/>
      <protection locked="0"/>
    </xf>
    <xf numFmtId="177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6" fontId="8" fillId="10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Fill="1" applyBorder="1" applyAlignment="1" applyProtection="1">
      <alignment horizontal="center" vertical="center" wrapText="1"/>
    </xf>
    <xf numFmtId="179" fontId="6" fillId="0" borderId="1" xfId="18" applyNumberFormat="1" applyFont="1" applyBorder="1" applyAlignment="1" applyProtection="1">
      <alignment horizontal="center" vertical="center" wrapText="1"/>
      <protection locked="0"/>
    </xf>
    <xf numFmtId="177" fontId="11" fillId="7" borderId="1" xfId="28" applyNumberFormat="1" applyFont="1" applyFill="1" applyBorder="1" applyAlignment="1" applyProtection="1">
      <alignment horizontal="center" vertical="center"/>
    </xf>
    <xf numFmtId="0" fontId="10" fillId="11" borderId="1" xfId="18" applyFont="1" applyFill="1" applyBorder="1" applyAlignment="1">
      <alignment horizontal="center" vertical="center" wrapText="1"/>
    </xf>
    <xf numFmtId="176" fontId="8" fillId="5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Border="1" applyAlignment="1" applyProtection="1">
      <alignment horizontal="center" vertical="center"/>
    </xf>
    <xf numFmtId="9" fontId="12" fillId="0" borderId="1" xfId="2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9" fontId="12" fillId="0" borderId="3" xfId="2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3" fillId="7" borderId="1" xfId="28" applyNumberFormat="1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6" fillId="0" borderId="8" xfId="18" applyFont="1" applyBorder="1" applyAlignment="1" applyProtection="1">
      <alignment horizontal="center" vertical="center" wrapText="1"/>
      <protection locked="0"/>
    </xf>
    <xf numFmtId="0" fontId="14" fillId="5" borderId="11" xfId="0" applyFont="1" applyFill="1" applyBorder="1" applyAlignment="1" applyProtection="1">
      <alignment vertical="center"/>
      <protection locked="0"/>
    </xf>
    <xf numFmtId="178" fontId="6" fillId="18" borderId="8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vertical="center"/>
      <protection locked="0"/>
    </xf>
    <xf numFmtId="177" fontId="6" fillId="11" borderId="5" xfId="19" applyNumberFormat="1" applyFont="1" applyFill="1" applyBorder="1" applyAlignment="1" applyProtection="1">
      <alignment horizontal="center" vertical="center" wrapText="1"/>
      <protection locked="0"/>
    </xf>
    <xf numFmtId="177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20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  <protection locked="0"/>
    </xf>
    <xf numFmtId="176" fontId="6" fillId="3" borderId="1" xfId="19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Alignment="1" applyProtection="1">
      <alignment horizontal="right" vertical="center"/>
      <protection locked="0"/>
    </xf>
    <xf numFmtId="177" fontId="6" fillId="0" borderId="8" xfId="28" applyNumberFormat="1" applyFont="1" applyFill="1" applyBorder="1" applyAlignment="1" applyProtection="1">
      <alignment horizontal="center" vertical="center" wrapText="1"/>
    </xf>
    <xf numFmtId="177" fontId="11" fillId="13" borderId="1" xfId="19" applyNumberFormat="1" applyFont="1" applyFill="1" applyBorder="1" applyAlignment="1" applyProtection="1">
      <alignment horizontal="center" vertical="center" wrapText="1"/>
    </xf>
    <xf numFmtId="0" fontId="15" fillId="0" borderId="1" xfId="20" applyNumberFormat="1" applyFont="1" applyBorder="1" applyAlignment="1" applyProtection="1">
      <alignment horizontal="center" vertical="center"/>
    </xf>
    <xf numFmtId="9" fontId="15" fillId="0" borderId="1" xfId="20" applyFont="1" applyBorder="1" applyAlignment="1" applyProtection="1">
      <alignment horizontal="center" vertical="center"/>
    </xf>
    <xf numFmtId="177" fontId="6" fillId="0" borderId="8" xfId="28" applyNumberFormat="1" applyFont="1" applyBorder="1" applyAlignment="1" applyProtection="1">
      <alignment horizontal="center" vertical="center"/>
    </xf>
    <xf numFmtId="0" fontId="6" fillId="13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24" fillId="0" borderId="0" xfId="9" applyAlignment="1">
      <alignment horizontal="left" vertical="center"/>
    </xf>
    <xf numFmtId="180" fontId="24" fillId="0" borderId="0" xfId="28" applyFont="1" applyAlignment="1">
      <alignment horizontal="right" vertical="center"/>
    </xf>
    <xf numFmtId="9" fontId="24" fillId="0" borderId="0" xfId="20" applyFont="1" applyAlignment="1">
      <alignment horizontal="right" vertical="center"/>
    </xf>
    <xf numFmtId="0" fontId="24" fillId="0" borderId="0" xfId="9" applyAlignment="1">
      <alignment vertical="center"/>
    </xf>
    <xf numFmtId="0" fontId="25" fillId="21" borderId="1" xfId="9" applyFont="1" applyFill="1" applyBorder="1" applyAlignment="1">
      <alignment horizontal="left" vertical="center"/>
    </xf>
    <xf numFmtId="180" fontId="25" fillId="21" borderId="1" xfId="28" applyFont="1" applyFill="1" applyBorder="1" applyAlignment="1">
      <alignment horizontal="left" vertical="center"/>
    </xf>
    <xf numFmtId="0" fontId="26" fillId="0" borderId="0" xfId="0" applyFont="1"/>
    <xf numFmtId="180" fontId="26" fillId="0" borderId="0" xfId="28" applyFont="1" applyAlignment="1"/>
    <xf numFmtId="9" fontId="25" fillId="21" borderId="1" xfId="20" applyFont="1" applyFill="1" applyBorder="1" applyAlignment="1">
      <alignment horizontal="left" vertical="center"/>
    </xf>
    <xf numFmtId="9" fontId="26" fillId="0" borderId="0" xfId="20" applyFont="1" applyAlignment="1"/>
    <xf numFmtId="0" fontId="25" fillId="21" borderId="0" xfId="9" applyFont="1" applyFill="1" applyBorder="1" applyAlignment="1">
      <alignment horizontal="left" vertical="center"/>
    </xf>
    <xf numFmtId="0" fontId="27" fillId="0" borderId="1" xfId="9" applyFont="1" applyBorder="1" applyAlignment="1">
      <alignment horizontal="left" vertical="center" wrapText="1"/>
    </xf>
    <xf numFmtId="0" fontId="28" fillId="0" borderId="0" xfId="9" applyFont="1" applyBorder="1" applyAlignment="1">
      <alignment vertical="center"/>
    </xf>
    <xf numFmtId="0" fontId="24" fillId="0" borderId="0" xfId="9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9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29" fillId="0" borderId="0" xfId="9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9" applyFont="1" applyFill="1" applyBorder="1" applyAlignment="1">
      <alignment vertical="center"/>
    </xf>
    <xf numFmtId="0" fontId="38" fillId="4" borderId="1" xfId="18" applyFont="1" applyFill="1" applyBorder="1" applyAlignment="1" applyProtection="1">
      <alignment horizontal="center" vertical="center" wrapText="1"/>
      <protection locked="0"/>
    </xf>
    <xf numFmtId="0" fontId="33" fillId="0" borderId="4" xfId="29" applyFill="1" applyBorder="1" applyAlignment="1" applyProtection="1">
      <alignment horizontal="center" vertical="center" wrapText="1"/>
      <protection locked="0"/>
    </xf>
    <xf numFmtId="179" fontId="6" fillId="0" borderId="0" xfId="0" applyNumberFormat="1" applyFont="1" applyAlignment="1" applyProtection="1">
      <alignment horizontal="center" vertical="center"/>
      <protection locked="0"/>
    </xf>
    <xf numFmtId="179" fontId="7" fillId="6" borderId="5" xfId="0" applyNumberFormat="1" applyFont="1" applyFill="1" applyBorder="1" applyAlignment="1" applyProtection="1">
      <alignment vertical="center"/>
      <protection locked="0"/>
    </xf>
    <xf numFmtId="179" fontId="7" fillId="7" borderId="5" xfId="0" applyNumberFormat="1" applyFont="1" applyFill="1" applyBorder="1" applyAlignment="1" applyProtection="1">
      <alignment vertical="center"/>
      <protection locked="0"/>
    </xf>
    <xf numFmtId="179" fontId="9" fillId="13" borderId="10" xfId="0" applyNumberFormat="1" applyFont="1" applyFill="1" applyBorder="1" applyAlignment="1" applyProtection="1">
      <alignment vertical="center" wrapText="1"/>
      <protection locked="0"/>
    </xf>
    <xf numFmtId="0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38" fillId="4" borderId="1" xfId="19" applyNumberFormat="1" applyFont="1" applyFill="1" applyBorder="1" applyAlignment="1" applyProtection="1">
      <alignment horizontal="center" vertical="center" wrapText="1"/>
      <protection locked="0"/>
    </xf>
    <xf numFmtId="0" fontId="6" fillId="11" borderId="5" xfId="19" applyNumberFormat="1" applyFont="1" applyFill="1" applyBorder="1" applyAlignment="1" applyProtection="1">
      <alignment horizontal="center" vertical="center" wrapText="1"/>
      <protection locked="0"/>
    </xf>
    <xf numFmtId="0" fontId="38" fillId="3" borderId="1" xfId="19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9" applyNumberFormat="1" applyFont="1" applyBorder="1" applyAlignment="1" applyProtection="1">
      <alignment vertical="center"/>
      <protection locked="0"/>
    </xf>
    <xf numFmtId="0" fontId="8" fillId="10" borderId="1" xfId="19" applyNumberFormat="1" applyFont="1" applyFill="1" applyBorder="1" applyAlignment="1" applyProtection="1">
      <alignment horizontal="center" vertical="center" wrapText="1"/>
    </xf>
    <xf numFmtId="0" fontId="6" fillId="4" borderId="1" xfId="28" applyNumberFormat="1" applyFont="1" applyFill="1" applyBorder="1" applyAlignment="1" applyProtection="1">
      <alignment horizontal="center" vertical="center" wrapText="1"/>
    </xf>
    <xf numFmtId="0" fontId="11" fillId="7" borderId="1" xfId="28" applyNumberFormat="1" applyFont="1" applyFill="1" applyBorder="1" applyAlignment="1" applyProtection="1">
      <alignment horizontal="center" vertical="center"/>
    </xf>
    <xf numFmtId="0" fontId="6" fillId="4" borderId="1" xfId="28" applyNumberFormat="1" applyFont="1" applyFill="1" applyBorder="1" applyAlignment="1" applyProtection="1">
      <alignment horizontal="center" vertical="center"/>
    </xf>
    <xf numFmtId="0" fontId="7" fillId="0" borderId="0" xfId="19" applyNumberFormat="1" applyFont="1" applyBorder="1" applyAlignment="1" applyProtection="1">
      <alignment horizontal="center" vertical="center"/>
    </xf>
    <xf numFmtId="0" fontId="33" fillId="0" borderId="4" xfId="29" applyBorder="1" applyAlignment="1" applyProtection="1">
      <alignment horizontal="center" vertical="center" wrapText="1"/>
      <protection locked="0"/>
    </xf>
    <xf numFmtId="2" fontId="11" fillId="7" borderId="1" xfId="28" applyNumberFormat="1" applyFont="1" applyFill="1" applyBorder="1" applyAlignment="1" applyProtection="1">
      <alignment horizontal="center" vertical="center"/>
    </xf>
    <xf numFmtId="2" fontId="11" fillId="13" borderId="1" xfId="19" applyNumberFormat="1" applyFont="1" applyFill="1" applyBorder="1" applyAlignment="1" applyProtection="1">
      <alignment horizontal="center" vertical="center" wrapText="1"/>
    </xf>
    <xf numFmtId="2" fontId="15" fillId="0" borderId="1" xfId="20" applyNumberFormat="1" applyFont="1" applyBorder="1" applyAlignment="1" applyProtection="1">
      <alignment horizontal="center" vertical="center"/>
    </xf>
    <xf numFmtId="2" fontId="6" fillId="4" borderId="1" xfId="28" applyNumberFormat="1" applyFont="1" applyFill="1" applyBorder="1" applyAlignment="1" applyProtection="1">
      <alignment horizontal="center" vertical="center" wrapText="1"/>
    </xf>
    <xf numFmtId="0" fontId="10" fillId="11" borderId="1" xfId="18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6" fillId="0" borderId="1" xfId="18" applyFont="1" applyBorder="1" applyAlignment="1" applyProtection="1">
      <alignment horizontal="left" vertical="top" wrapText="1"/>
      <protection locked="0"/>
    </xf>
    <xf numFmtId="179" fontId="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19" applyNumberFormat="1" applyFont="1" applyFill="1" applyBorder="1" applyAlignment="1" applyProtection="1">
      <alignment horizontal="center" vertical="center" wrapText="1"/>
      <protection locked="0"/>
    </xf>
    <xf numFmtId="2" fontId="6" fillId="24" borderId="1" xfId="19" applyNumberFormat="1" applyFont="1" applyFill="1" applyBorder="1" applyAlignment="1" applyProtection="1">
      <alignment horizontal="center" vertical="center" wrapText="1"/>
      <protection locked="0"/>
    </xf>
    <xf numFmtId="0" fontId="6" fillId="24" borderId="1" xfId="19" applyNumberFormat="1" applyFont="1" applyFill="1" applyBorder="1" applyAlignment="1" applyProtection="1">
      <alignment horizontal="center" vertical="center" wrapText="1"/>
      <protection locked="0"/>
    </xf>
    <xf numFmtId="0" fontId="38" fillId="24" borderId="1" xfId="19" applyNumberFormat="1" applyFont="1" applyFill="1" applyBorder="1" applyAlignment="1" applyProtection="1">
      <alignment horizontal="center" vertical="center" wrapText="1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7" fontId="11" fillId="6" borderId="4" xfId="28" applyNumberFormat="1" applyFont="1" applyFill="1" applyBorder="1" applyAlignment="1" applyProtection="1">
      <alignment horizontal="center" vertical="center"/>
    </xf>
    <xf numFmtId="177" fontId="11" fillId="6" borderId="5" xfId="28" applyNumberFormat="1" applyFont="1" applyFill="1" applyBorder="1" applyAlignment="1" applyProtection="1">
      <alignment horizontal="center" vertical="center"/>
    </xf>
    <xf numFmtId="177" fontId="11" fillId="6" borderId="6" xfId="28" applyNumberFormat="1" applyFont="1" applyFill="1" applyBorder="1" applyAlignment="1" applyProtection="1">
      <alignment horizontal="center" vertical="center"/>
    </xf>
    <xf numFmtId="177" fontId="11" fillId="11" borderId="5" xfId="19" applyNumberFormat="1" applyFont="1" applyFill="1" applyBorder="1" applyAlignment="1" applyProtection="1">
      <alignment horizontal="center" vertical="center" wrapText="1"/>
    </xf>
    <xf numFmtId="177" fontId="11" fillId="11" borderId="6" xfId="19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right" vertical="center" wrapText="1"/>
      <protection locked="0"/>
    </xf>
    <xf numFmtId="0" fontId="17" fillId="11" borderId="4" xfId="0" applyFont="1" applyFill="1" applyBorder="1" applyAlignment="1" applyProtection="1">
      <alignment horizontal="center" vertical="center" wrapText="1"/>
      <protection locked="0"/>
    </xf>
    <xf numFmtId="0" fontId="17" fillId="11" borderId="5" xfId="0" applyFont="1" applyFill="1" applyBorder="1" applyAlignment="1" applyProtection="1">
      <alignment horizontal="center" vertical="center" wrapText="1"/>
      <protection locked="0"/>
    </xf>
    <xf numFmtId="0" fontId="17" fillId="11" borderId="6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center"/>
    </xf>
    <xf numFmtId="177" fontId="22" fillId="14" borderId="1" xfId="19" applyNumberFormat="1" applyFont="1" applyFill="1" applyBorder="1" applyAlignment="1" applyProtection="1">
      <alignment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179" fontId="15" fillId="0" borderId="0" xfId="0" applyNumberFormat="1" applyFont="1" applyAlignment="1" applyProtection="1">
      <alignment horizontal="right" vertical="center" wrapText="1"/>
      <protection locked="0"/>
    </xf>
    <xf numFmtId="179" fontId="11" fillId="6" borderId="4" xfId="28" applyNumberFormat="1" applyFont="1" applyFill="1" applyBorder="1" applyAlignment="1" applyProtection="1">
      <alignment horizontal="center" vertical="center"/>
    </xf>
    <xf numFmtId="179" fontId="11" fillId="6" borderId="5" xfId="28" applyNumberFormat="1" applyFont="1" applyFill="1" applyBorder="1" applyAlignment="1" applyProtection="1">
      <alignment horizontal="center" vertical="center"/>
    </xf>
    <xf numFmtId="179" fontId="11" fillId="6" borderId="6" xfId="28" applyNumberFormat="1" applyFont="1" applyFill="1" applyBorder="1" applyAlignment="1" applyProtection="1">
      <alignment horizontal="center" vertical="center"/>
    </xf>
    <xf numFmtId="179" fontId="11" fillId="11" borderId="5" xfId="19" applyNumberFormat="1" applyFont="1" applyFill="1" applyBorder="1" applyAlignment="1" applyProtection="1">
      <alignment horizontal="center" vertical="center" wrapText="1"/>
    </xf>
    <xf numFmtId="179" fontId="11" fillId="11" borderId="6" xfId="19" applyNumberFormat="1" applyFont="1" applyFill="1" applyBorder="1" applyAlignment="1" applyProtection="1">
      <alignment horizontal="center" vertical="center" wrapText="1"/>
    </xf>
  </cellXfs>
  <cellStyles count="33">
    <cellStyle name="Normal 3" xfId="26" xr:uid="{00000000-0005-0000-0000-000033000000}"/>
    <cellStyle name="百分比" xfId="20" builtinId="5"/>
    <cellStyle name="百分比 2 2 3 2" xfId="21" xr:uid="{00000000-0005-0000-0000-000028000000}"/>
    <cellStyle name="百分比 2 3 2" xfId="16" xr:uid="{00000000-0005-0000-0000-000010000000}"/>
    <cellStyle name="百分比 2 3 2 2" xfId="15" xr:uid="{00000000-0005-0000-0000-00000F000000}"/>
    <cellStyle name="常规" xfId="0" builtinId="0"/>
    <cellStyle name="常规 12" xfId="14" xr:uid="{00000000-0005-0000-0000-00000E000000}"/>
    <cellStyle name="常规 13" xfId="13" xr:uid="{00000000-0005-0000-0000-00000D000000}"/>
    <cellStyle name="常规 13 2" xfId="12" xr:uid="{00000000-0005-0000-0000-00000C000000}"/>
    <cellStyle name="常规 2" xfId="10" xr:uid="{00000000-0005-0000-0000-00000A000000}"/>
    <cellStyle name="常规 2 2" xfId="27" xr:uid="{00000000-0005-0000-0000-000036000000}"/>
    <cellStyle name="常规 2 2 2" xfId="24" xr:uid="{00000000-0005-0000-0000-00002F000000}"/>
    <cellStyle name="常规 2 2 2 3" xfId="17" xr:uid="{00000000-0005-0000-0000-000011000000}"/>
    <cellStyle name="常规 2 3 2" xfId="18" xr:uid="{00000000-0005-0000-0000-000014000000}"/>
    <cellStyle name="常规 3" xfId="32" xr:uid="{00000000-0005-0000-0000-00004B000000}"/>
    <cellStyle name="常规 4" xfId="9" xr:uid="{00000000-0005-0000-0000-000009000000}"/>
    <cellStyle name="常规 4 2" xfId="8" xr:uid="{00000000-0005-0000-0000-000008000000}"/>
    <cellStyle name="常规 6 3 2" xfId="30" xr:uid="{00000000-0005-0000-0000-000044000000}"/>
    <cellStyle name="常规 6 3 2 2" xfId="25" xr:uid="{00000000-0005-0000-0000-000031000000}"/>
    <cellStyle name="常规 7" xfId="31" xr:uid="{00000000-0005-0000-0000-000049000000}"/>
    <cellStyle name="超链接" xfId="29" builtinId="8"/>
    <cellStyle name="货币" xfId="19" builtinId="4"/>
    <cellStyle name="货币 2 10 3 2" xfId="7" xr:uid="{00000000-0005-0000-0000-000007000000}"/>
    <cellStyle name="货币 2 2 2 2 2" xfId="22" xr:uid="{00000000-0005-0000-0000-00002B000000}"/>
    <cellStyle name="货币 7" xfId="11" xr:uid="{00000000-0005-0000-0000-00000B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" xfId="28" builtinId="3"/>
    <cellStyle name="千位分隔 2" xfId="23" xr:uid="{00000000-0005-0000-0000-00002D000000}"/>
    <cellStyle name="千位分隔 3 3 2" xfId="2" xr:uid="{00000000-0005-0000-0000-000002000000}"/>
    <cellStyle name="千位分隔 3 3 2 2" xfId="1" xr:uid="{00000000-0005-0000-0000-00000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chenxingtong.21@bytedance.com" TargetMode="External"/><Relationship Id="rId2" Type="http://schemas.openxmlformats.org/officeDocument/2006/relationships/hyperlink" Target="mailto:liuyang.55@bytedance.com" TargetMode="External"/><Relationship Id="rId1" Type="http://schemas.openxmlformats.org/officeDocument/2006/relationships/hyperlink" Target="mailto:wane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59765625" defaultRowHeight="12.75"/>
  <cols>
    <col min="1" max="1" width="15" style="173" customWidth="1"/>
    <col min="2" max="2" width="11.59765625" style="173" customWidth="1"/>
    <col min="3" max="20" width="11.59765625" style="163" customWidth="1"/>
    <col min="21" max="16384" width="11.59765625" style="163"/>
  </cols>
  <sheetData>
    <row r="1" spans="1:21" s="173" customFormat="1">
      <c r="A1" s="174" t="s">
        <v>0</v>
      </c>
      <c r="B1" s="174"/>
      <c r="C1" s="174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</row>
    <row r="2" spans="1:21" s="173" customFormat="1">
      <c r="A2" s="213" t="s">
        <v>1</v>
      </c>
      <c r="B2" s="177" t="s">
        <v>2</v>
      </c>
      <c r="C2" s="177"/>
      <c r="D2" s="178"/>
      <c r="E2" s="178"/>
      <c r="F2" s="178"/>
      <c r="G2" s="178"/>
      <c r="H2" s="178"/>
      <c r="I2" s="178"/>
      <c r="J2" s="178"/>
    </row>
    <row r="3" spans="1:21" s="173" customFormat="1">
      <c r="A3" s="213"/>
      <c r="B3" s="177" t="s">
        <v>3</v>
      </c>
      <c r="C3" s="177"/>
      <c r="D3" s="178"/>
      <c r="E3" s="178"/>
      <c r="F3" s="178"/>
      <c r="G3" s="178"/>
      <c r="H3" s="178"/>
      <c r="I3" s="178"/>
      <c r="J3" s="178"/>
    </row>
    <row r="4" spans="1:21" s="173" customFormat="1">
      <c r="A4" s="213"/>
      <c r="B4" s="179" t="s">
        <v>4</v>
      </c>
      <c r="C4" s="180"/>
      <c r="D4" s="178"/>
      <c r="E4" s="178"/>
      <c r="F4" s="178"/>
      <c r="G4" s="178"/>
      <c r="H4" s="178"/>
      <c r="I4" s="178"/>
      <c r="J4" s="178"/>
    </row>
    <row r="5" spans="1:21" s="173" customFormat="1">
      <c r="A5" s="176"/>
      <c r="B5" s="179" t="s">
        <v>5</v>
      </c>
      <c r="C5" s="180"/>
    </row>
    <row r="6" spans="1:21" s="173" customFormat="1">
      <c r="A6" s="214" t="s">
        <v>6</v>
      </c>
      <c r="B6" s="179" t="s">
        <v>7</v>
      </c>
      <c r="C6" s="180"/>
    </row>
    <row r="7" spans="1:21" s="173" customFormat="1">
      <c r="A7" s="214"/>
      <c r="B7" s="179" t="s">
        <v>8</v>
      </c>
      <c r="C7" s="180"/>
    </row>
    <row r="8" spans="1:21" s="173" customFormat="1">
      <c r="A8" s="214"/>
      <c r="B8" s="180" t="s">
        <v>9</v>
      </c>
      <c r="C8" s="180"/>
    </row>
    <row r="9" spans="1:21" s="173" customFormat="1" ht="18.95" customHeight="1">
      <c r="A9" s="214"/>
      <c r="B9" s="179" t="s">
        <v>10</v>
      </c>
      <c r="C9" s="180"/>
    </row>
    <row r="10" spans="1:21" s="173" customFormat="1" ht="18.95" customHeight="1">
      <c r="A10" s="214"/>
      <c r="B10" s="179" t="s">
        <v>11</v>
      </c>
      <c r="C10" s="180"/>
    </row>
    <row r="11" spans="1:21" s="173" customFormat="1" ht="18.95" customHeight="1">
      <c r="A11" s="214" t="s">
        <v>12</v>
      </c>
      <c r="B11" s="179" t="s">
        <v>13</v>
      </c>
      <c r="C11" s="179"/>
    </row>
    <row r="12" spans="1:21" s="173" customFormat="1">
      <c r="A12" s="214"/>
      <c r="B12" s="179" t="s">
        <v>14</v>
      </c>
      <c r="C12" s="179"/>
    </row>
    <row r="13" spans="1:21" s="173" customFormat="1">
      <c r="A13" s="214"/>
      <c r="B13" s="179" t="s">
        <v>15</v>
      </c>
      <c r="C13" s="179"/>
    </row>
    <row r="14" spans="1:21" s="173" customFormat="1">
      <c r="A14" s="214"/>
      <c r="B14" s="179" t="s">
        <v>16</v>
      </c>
      <c r="C14" s="179"/>
    </row>
    <row r="15" spans="1:21" s="173" customFormat="1">
      <c r="A15" s="178"/>
      <c r="B15" s="181"/>
    </row>
    <row r="16" spans="1:21" s="173" customFormat="1">
      <c r="A16" s="178"/>
      <c r="B16" s="178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</row>
    <row r="17" spans="1:21" s="173" customFormat="1">
      <c r="A17" s="178"/>
      <c r="B17" s="178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</row>
    <row r="18" spans="1:21" s="173" customFormat="1">
      <c r="A18" s="178"/>
      <c r="B18" s="178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</row>
    <row r="19" spans="1:21" s="173" customFormat="1">
      <c r="A19" s="178"/>
      <c r="B19" s="178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</row>
    <row r="20" spans="1:21" s="173" customFormat="1">
      <c r="A20" s="178"/>
      <c r="B20" s="178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</row>
    <row r="21" spans="1:21" s="173" customFormat="1">
      <c r="A21" s="178"/>
      <c r="B21" s="178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</row>
    <row r="22" spans="1:21" s="173" customFormat="1">
      <c r="A22" s="178"/>
      <c r="B22" s="178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</row>
    <row r="23" spans="1:21" s="173" customFormat="1">
      <c r="A23" s="178"/>
      <c r="B23" s="178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</row>
    <row r="24" spans="1:21" s="173" customFormat="1">
      <c r="A24" s="178"/>
      <c r="B24" s="178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</row>
    <row r="25" spans="1:21" s="173" customFormat="1">
      <c r="A25" s="178"/>
      <c r="B25" s="178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</row>
    <row r="26" spans="1:21" s="173" customFormat="1">
      <c r="A26" s="178"/>
      <c r="B26" s="178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</row>
    <row r="27" spans="1:21" s="173" customFormat="1">
      <c r="A27" s="175"/>
      <c r="B27" s="175"/>
      <c r="C27" s="178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</row>
    <row r="28" spans="1:21" s="173" customFormat="1">
      <c r="A28" s="175"/>
      <c r="B28" s="175"/>
      <c r="C28" s="178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</row>
    <row r="29" spans="1:21" s="173" customFormat="1">
      <c r="A29" s="175"/>
      <c r="B29" s="175"/>
    </row>
    <row r="30" spans="1:21">
      <c r="A30" s="178"/>
      <c r="B30" s="178"/>
    </row>
    <row r="31" spans="1:21">
      <c r="A31" s="178"/>
      <c r="B31" s="178"/>
    </row>
    <row r="32" spans="1:21">
      <c r="A32" s="178"/>
      <c r="B32" s="178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defaultColWidth="11.59765625" defaultRowHeight="12.75"/>
  <cols>
    <col min="1" max="1" width="22.59765625" style="160" customWidth="1"/>
    <col min="2" max="2" width="70.86328125" style="160" customWidth="1"/>
    <col min="3" max="3" width="12.46484375" style="161" customWidth="1"/>
    <col min="4" max="4" width="9.1328125" style="160" customWidth="1"/>
    <col min="5" max="5" width="12.46484375" style="162" customWidth="1"/>
    <col min="6" max="6" width="12.46484375" style="160" customWidth="1"/>
    <col min="7" max="7" width="17.59765625" style="160" customWidth="1"/>
    <col min="8" max="8" width="18.86328125" style="160" customWidth="1"/>
    <col min="9" max="9" width="11.59765625" style="160"/>
    <col min="10" max="10" width="21.86328125" style="160" customWidth="1"/>
    <col min="11" max="11" width="26.3984375" style="160" customWidth="1"/>
    <col min="12" max="16384" width="11.59765625" style="163"/>
  </cols>
  <sheetData>
    <row r="1" spans="1:21" s="160" customFormat="1">
      <c r="A1" s="164" t="s">
        <v>17</v>
      </c>
      <c r="B1" s="164" t="s">
        <v>18</v>
      </c>
      <c r="C1" s="165" t="s">
        <v>19</v>
      </c>
      <c r="D1" s="164" t="s">
        <v>20</v>
      </c>
      <c r="E1" s="168" t="s">
        <v>21</v>
      </c>
      <c r="F1" s="164" t="s">
        <v>22</v>
      </c>
      <c r="G1" s="164" t="s">
        <v>23</v>
      </c>
      <c r="H1" s="164" t="s">
        <v>24</v>
      </c>
      <c r="I1" s="164" t="s">
        <v>25</v>
      </c>
      <c r="J1" s="164" t="s">
        <v>26</v>
      </c>
      <c r="K1" s="164" t="s">
        <v>27</v>
      </c>
      <c r="L1" s="170"/>
      <c r="M1" s="170"/>
      <c r="N1" s="170"/>
      <c r="O1" s="170"/>
      <c r="P1" s="170"/>
      <c r="Q1" s="170"/>
      <c r="R1" s="170"/>
      <c r="S1" s="170"/>
      <c r="T1" s="170"/>
      <c r="U1" s="170"/>
    </row>
    <row r="2" spans="1:21" ht="13.9">
      <c r="A2" s="166" t="s">
        <v>28</v>
      </c>
      <c r="B2" t="s">
        <v>29</v>
      </c>
      <c r="C2" s="167">
        <v>212</v>
      </c>
      <c r="D2" t="s">
        <v>30</v>
      </c>
      <c r="E2" s="169" t="s">
        <v>31</v>
      </c>
      <c r="F2" t="s">
        <v>32</v>
      </c>
      <c r="G2" s="166" t="s">
        <v>33</v>
      </c>
      <c r="H2" t="s">
        <v>34</v>
      </c>
      <c r="I2" s="166" t="s">
        <v>35</v>
      </c>
      <c r="J2" t="s">
        <v>36</v>
      </c>
      <c r="K2" s="171"/>
      <c r="L2" s="172"/>
      <c r="M2" s="172"/>
      <c r="N2" s="172"/>
      <c r="O2" s="172"/>
      <c r="P2" s="172"/>
      <c r="Q2" s="172"/>
      <c r="R2" s="172"/>
      <c r="S2" s="172"/>
      <c r="T2" s="172"/>
      <c r="U2" s="172"/>
    </row>
    <row r="3" spans="1:21" ht="13.9">
      <c r="A3" s="166" t="s">
        <v>37</v>
      </c>
      <c r="B3" t="s">
        <v>38</v>
      </c>
      <c r="C3" s="167">
        <v>623.33000000000004</v>
      </c>
      <c r="D3" t="s">
        <v>39</v>
      </c>
      <c r="E3" s="169" t="s">
        <v>31</v>
      </c>
      <c r="F3" t="s">
        <v>32</v>
      </c>
      <c r="G3" s="166" t="s">
        <v>40</v>
      </c>
      <c r="H3" t="s">
        <v>41</v>
      </c>
      <c r="I3" s="166" t="s">
        <v>35</v>
      </c>
      <c r="J3" t="s">
        <v>36</v>
      </c>
      <c r="K3" s="171"/>
      <c r="L3" s="172"/>
      <c r="M3" s="172"/>
      <c r="N3" s="172"/>
      <c r="O3" s="172"/>
      <c r="P3" s="172"/>
      <c r="Q3" s="172"/>
      <c r="R3" s="172"/>
      <c r="S3" s="172"/>
      <c r="T3" s="172"/>
      <c r="U3" s="172"/>
    </row>
    <row r="4" spans="1:21" ht="13.9">
      <c r="A4" s="166" t="s">
        <v>42</v>
      </c>
      <c r="B4" t="s">
        <v>43</v>
      </c>
      <c r="C4" s="167">
        <v>176.67</v>
      </c>
      <c r="D4" t="s">
        <v>44</v>
      </c>
      <c r="E4" s="169" t="s">
        <v>31</v>
      </c>
      <c r="F4" t="s">
        <v>32</v>
      </c>
      <c r="G4" s="166" t="s">
        <v>45</v>
      </c>
      <c r="H4" t="s">
        <v>46</v>
      </c>
      <c r="I4" s="166" t="s">
        <v>35</v>
      </c>
      <c r="J4" t="s">
        <v>36</v>
      </c>
      <c r="K4" s="171"/>
      <c r="L4" s="172"/>
      <c r="M4" s="172"/>
      <c r="N4" s="172"/>
      <c r="O4" s="172"/>
      <c r="P4" s="172"/>
      <c r="Q4" s="172"/>
      <c r="R4" s="172"/>
      <c r="S4" s="172"/>
      <c r="T4" s="172"/>
      <c r="U4" s="172"/>
    </row>
    <row r="5" spans="1:21" ht="13.9">
      <c r="A5" s="166" t="s">
        <v>47</v>
      </c>
      <c r="B5" t="s">
        <v>48</v>
      </c>
      <c r="C5" s="167">
        <v>0.06</v>
      </c>
      <c r="D5" t="s">
        <v>49</v>
      </c>
      <c r="E5" s="169" t="s">
        <v>31</v>
      </c>
      <c r="F5" t="s">
        <v>32</v>
      </c>
      <c r="G5" s="166" t="s">
        <v>50</v>
      </c>
      <c r="H5" t="s">
        <v>51</v>
      </c>
      <c r="I5" s="166" t="s">
        <v>35</v>
      </c>
      <c r="J5" t="s">
        <v>36</v>
      </c>
      <c r="K5" s="171"/>
      <c r="L5" s="172"/>
      <c r="M5" s="172"/>
      <c r="N5" s="172"/>
      <c r="O5" s="172"/>
      <c r="P5" s="172"/>
      <c r="Q5" s="172"/>
      <c r="R5" s="172"/>
      <c r="S5" s="172"/>
      <c r="T5" s="172"/>
      <c r="U5" s="172"/>
    </row>
    <row r="6" spans="1:21" ht="13.9">
      <c r="A6" s="166" t="s">
        <v>52</v>
      </c>
      <c r="B6" t="s">
        <v>53</v>
      </c>
      <c r="C6" s="167">
        <v>183.33</v>
      </c>
      <c r="D6" t="s">
        <v>54</v>
      </c>
      <c r="E6" s="169" t="s">
        <v>31</v>
      </c>
      <c r="F6" t="s">
        <v>32</v>
      </c>
      <c r="G6" s="166" t="s">
        <v>55</v>
      </c>
      <c r="H6" t="s">
        <v>56</v>
      </c>
      <c r="I6" s="166" t="s">
        <v>35</v>
      </c>
      <c r="J6" t="s">
        <v>36</v>
      </c>
      <c r="K6" s="171"/>
      <c r="L6" s="172"/>
      <c r="M6" s="172"/>
      <c r="N6" s="172"/>
      <c r="O6" s="172"/>
      <c r="P6" s="172"/>
      <c r="Q6" s="172"/>
      <c r="R6" s="172"/>
      <c r="S6" s="172"/>
      <c r="T6" s="172"/>
      <c r="U6" s="172"/>
    </row>
    <row r="7" spans="1:21" ht="13.9">
      <c r="A7" s="166" t="s">
        <v>57</v>
      </c>
      <c r="B7" t="s">
        <v>58</v>
      </c>
      <c r="C7" s="167">
        <v>12500</v>
      </c>
      <c r="D7" t="s">
        <v>30</v>
      </c>
      <c r="E7" s="169" t="s">
        <v>31</v>
      </c>
      <c r="F7" t="s">
        <v>32</v>
      </c>
      <c r="G7" s="166" t="s">
        <v>59</v>
      </c>
      <c r="H7" t="s">
        <v>60</v>
      </c>
      <c r="I7" s="166" t="s">
        <v>35</v>
      </c>
      <c r="J7" t="s">
        <v>36</v>
      </c>
      <c r="K7" s="171"/>
      <c r="L7" s="172"/>
      <c r="M7" s="172"/>
      <c r="N7" s="172"/>
      <c r="O7" s="172"/>
      <c r="P7" s="172"/>
      <c r="Q7" s="172"/>
      <c r="R7" s="172"/>
      <c r="S7" s="172"/>
      <c r="T7" s="172"/>
      <c r="U7" s="172"/>
    </row>
    <row r="8" spans="1:21" ht="13.9">
      <c r="A8" s="166" t="s">
        <v>61</v>
      </c>
      <c r="B8" t="s">
        <v>62</v>
      </c>
      <c r="C8" s="167">
        <v>180.2</v>
      </c>
      <c r="D8" t="s">
        <v>30</v>
      </c>
      <c r="E8" s="169" t="s">
        <v>31</v>
      </c>
      <c r="F8" t="s">
        <v>32</v>
      </c>
      <c r="G8" s="166" t="s">
        <v>63</v>
      </c>
      <c r="H8" t="s">
        <v>64</v>
      </c>
      <c r="I8" s="166" t="s">
        <v>35</v>
      </c>
      <c r="J8" t="s">
        <v>36</v>
      </c>
      <c r="K8" s="171"/>
      <c r="L8" s="172"/>
      <c r="M8" s="172"/>
      <c r="N8" s="172"/>
      <c r="O8" s="172"/>
      <c r="P8" s="172"/>
      <c r="Q8" s="172"/>
      <c r="R8" s="172"/>
      <c r="S8" s="172"/>
      <c r="T8" s="172"/>
      <c r="U8" s="172"/>
    </row>
    <row r="9" spans="1:21" ht="13.9">
      <c r="A9" s="166" t="s">
        <v>65</v>
      </c>
      <c r="B9" t="s">
        <v>66</v>
      </c>
      <c r="C9" s="167">
        <v>0.11</v>
      </c>
      <c r="D9" t="s">
        <v>67</v>
      </c>
      <c r="E9" s="169" t="s">
        <v>31</v>
      </c>
      <c r="F9" t="s">
        <v>32</v>
      </c>
      <c r="G9" s="166" t="s">
        <v>68</v>
      </c>
      <c r="H9" t="s">
        <v>69</v>
      </c>
      <c r="I9" s="166" t="s">
        <v>35</v>
      </c>
      <c r="J9" t="s">
        <v>36</v>
      </c>
      <c r="K9" s="171"/>
      <c r="L9" s="172"/>
      <c r="M9" s="172"/>
      <c r="N9" s="172"/>
      <c r="O9" s="172"/>
      <c r="P9" s="172"/>
      <c r="Q9" s="172"/>
      <c r="R9" s="172"/>
      <c r="S9" s="172"/>
      <c r="T9" s="172"/>
      <c r="U9" s="172"/>
    </row>
    <row r="10" spans="1:21" ht="13.9">
      <c r="A10" s="166" t="s">
        <v>70</v>
      </c>
      <c r="B10" t="s">
        <v>71</v>
      </c>
      <c r="C10" s="167">
        <v>149</v>
      </c>
      <c r="D10" t="s">
        <v>54</v>
      </c>
      <c r="E10" s="169" t="s">
        <v>31</v>
      </c>
      <c r="F10" t="s">
        <v>32</v>
      </c>
      <c r="G10" s="166" t="s">
        <v>72</v>
      </c>
      <c r="H10" t="s">
        <v>73</v>
      </c>
      <c r="I10" s="166" t="s">
        <v>35</v>
      </c>
      <c r="J10" t="s">
        <v>36</v>
      </c>
      <c r="K10" s="171"/>
      <c r="L10" s="172"/>
      <c r="M10" s="172"/>
      <c r="N10" s="172"/>
      <c r="O10" s="172"/>
      <c r="P10" s="172"/>
      <c r="Q10" s="172"/>
      <c r="R10" s="172"/>
      <c r="S10" s="172"/>
      <c r="T10" s="172"/>
      <c r="U10" s="172"/>
    </row>
    <row r="11" spans="1:21" ht="13.9">
      <c r="A11" s="166" t="s">
        <v>74</v>
      </c>
      <c r="B11" t="s">
        <v>75</v>
      </c>
      <c r="C11" s="167">
        <v>833.33</v>
      </c>
      <c r="D11" t="s">
        <v>76</v>
      </c>
      <c r="E11" s="169" t="s">
        <v>31</v>
      </c>
      <c r="F11" t="s">
        <v>32</v>
      </c>
      <c r="G11" s="166" t="s">
        <v>77</v>
      </c>
      <c r="H11" t="s">
        <v>78</v>
      </c>
      <c r="I11" s="166" t="s">
        <v>35</v>
      </c>
      <c r="J11" t="s">
        <v>36</v>
      </c>
      <c r="K11" s="171"/>
      <c r="L11" s="172"/>
      <c r="M11" s="172"/>
      <c r="N11" s="172"/>
      <c r="O11" s="172"/>
      <c r="P11" s="172"/>
      <c r="Q11" s="172"/>
      <c r="R11" s="172"/>
      <c r="S11" s="172"/>
      <c r="T11" s="172"/>
      <c r="U11" s="172"/>
    </row>
    <row r="12" spans="1:21" ht="13.9">
      <c r="A12" s="166" t="s">
        <v>79</v>
      </c>
      <c r="B12" t="s">
        <v>80</v>
      </c>
      <c r="C12" s="167">
        <v>1266.67</v>
      </c>
      <c r="D12" t="s">
        <v>30</v>
      </c>
      <c r="E12" s="169" t="s">
        <v>31</v>
      </c>
      <c r="F12" t="s">
        <v>32</v>
      </c>
      <c r="G12" s="166" t="s">
        <v>81</v>
      </c>
      <c r="H12" t="s">
        <v>82</v>
      </c>
      <c r="I12" s="166" t="s">
        <v>35</v>
      </c>
      <c r="J12" t="s">
        <v>36</v>
      </c>
      <c r="K12" s="171"/>
      <c r="L12" s="172"/>
      <c r="M12" s="172"/>
      <c r="N12" s="172"/>
      <c r="O12" s="172"/>
      <c r="P12" s="172"/>
      <c r="Q12" s="172"/>
      <c r="R12" s="172"/>
      <c r="S12" s="172"/>
      <c r="T12" s="172"/>
      <c r="U12" s="172"/>
    </row>
    <row r="13" spans="1:21" ht="13.9">
      <c r="A13" s="166" t="s">
        <v>83</v>
      </c>
      <c r="B13" t="s">
        <v>84</v>
      </c>
      <c r="C13" s="167">
        <v>1060</v>
      </c>
      <c r="D13" t="s">
        <v>85</v>
      </c>
      <c r="E13" s="169" t="s">
        <v>31</v>
      </c>
      <c r="F13" t="s">
        <v>32</v>
      </c>
      <c r="G13" s="166" t="s">
        <v>86</v>
      </c>
      <c r="H13" t="s">
        <v>87</v>
      </c>
      <c r="I13" s="166" t="s">
        <v>35</v>
      </c>
      <c r="J13" t="s">
        <v>36</v>
      </c>
      <c r="K13" s="171"/>
      <c r="L13" s="172"/>
      <c r="M13" s="172"/>
      <c r="N13" s="172"/>
      <c r="O13" s="172"/>
      <c r="P13" s="172"/>
      <c r="Q13" s="172"/>
      <c r="R13" s="172"/>
      <c r="S13" s="172"/>
      <c r="T13" s="172"/>
      <c r="U13" s="172"/>
    </row>
    <row r="14" spans="1:21" ht="13.9">
      <c r="A14" s="166" t="s">
        <v>88</v>
      </c>
      <c r="B14" t="s">
        <v>89</v>
      </c>
      <c r="C14" s="167">
        <v>8.48</v>
      </c>
      <c r="D14" t="s">
        <v>90</v>
      </c>
      <c r="E14" s="169" t="s">
        <v>31</v>
      </c>
      <c r="F14" t="s">
        <v>32</v>
      </c>
      <c r="G14" s="166" t="s">
        <v>91</v>
      </c>
      <c r="H14" t="s">
        <v>92</v>
      </c>
      <c r="I14" s="166" t="s">
        <v>35</v>
      </c>
      <c r="J14" t="s">
        <v>36</v>
      </c>
      <c r="K14" s="171"/>
      <c r="L14" s="172"/>
      <c r="M14" s="172"/>
      <c r="N14" s="172"/>
      <c r="O14" s="172"/>
      <c r="P14" s="172"/>
      <c r="Q14" s="172"/>
      <c r="R14" s="172"/>
      <c r="S14" s="172"/>
      <c r="T14" s="172"/>
      <c r="U14" s="172"/>
    </row>
    <row r="15" spans="1:21" ht="13.9">
      <c r="A15" s="166" t="s">
        <v>93</v>
      </c>
      <c r="B15" t="s">
        <v>94</v>
      </c>
      <c r="C15" s="167">
        <v>3180</v>
      </c>
      <c r="D15" t="s">
        <v>95</v>
      </c>
      <c r="E15" s="169" t="s">
        <v>31</v>
      </c>
      <c r="F15" t="s">
        <v>32</v>
      </c>
      <c r="G15" s="166" t="s">
        <v>96</v>
      </c>
      <c r="H15" t="s">
        <v>97</v>
      </c>
      <c r="I15" s="166" t="s">
        <v>35</v>
      </c>
      <c r="J15" t="s">
        <v>36</v>
      </c>
      <c r="K15" s="171"/>
      <c r="L15" s="172"/>
      <c r="M15" s="172"/>
      <c r="N15" s="172"/>
      <c r="O15" s="172"/>
      <c r="P15" s="172"/>
      <c r="Q15" s="172"/>
      <c r="R15" s="172"/>
      <c r="S15" s="172"/>
      <c r="T15" s="172"/>
      <c r="U15" s="172"/>
    </row>
    <row r="16" spans="1:21" ht="13.9">
      <c r="A16" s="166" t="s">
        <v>98</v>
      </c>
      <c r="B16" t="s">
        <v>99</v>
      </c>
      <c r="C16" s="167">
        <v>18.329999999999998</v>
      </c>
      <c r="D16" t="s">
        <v>100</v>
      </c>
      <c r="E16" s="169" t="s">
        <v>31</v>
      </c>
      <c r="F16" t="s">
        <v>32</v>
      </c>
      <c r="G16" s="166" t="s">
        <v>101</v>
      </c>
      <c r="H16" t="s">
        <v>102</v>
      </c>
      <c r="I16" s="166" t="s">
        <v>35</v>
      </c>
      <c r="J16" t="s">
        <v>36</v>
      </c>
      <c r="K16" s="171"/>
      <c r="L16" s="172"/>
      <c r="M16" s="172"/>
      <c r="N16" s="172"/>
      <c r="O16" s="172"/>
      <c r="P16" s="172"/>
      <c r="Q16" s="172"/>
      <c r="R16" s="172"/>
      <c r="S16" s="172"/>
      <c r="T16" s="172"/>
      <c r="U16" s="172"/>
    </row>
    <row r="17" spans="1:21" ht="13.9">
      <c r="A17" s="166" t="s">
        <v>103</v>
      </c>
      <c r="B17" t="s">
        <v>104</v>
      </c>
      <c r="C17" s="167">
        <v>521.52</v>
      </c>
      <c r="D17" t="s">
        <v>30</v>
      </c>
      <c r="E17" s="169" t="s">
        <v>31</v>
      </c>
      <c r="F17" t="s">
        <v>32</v>
      </c>
      <c r="G17" s="166" t="s">
        <v>105</v>
      </c>
      <c r="H17" t="s">
        <v>106</v>
      </c>
      <c r="I17" s="166" t="s">
        <v>35</v>
      </c>
      <c r="J17" t="s">
        <v>36</v>
      </c>
      <c r="K17" s="171"/>
      <c r="L17" s="172"/>
      <c r="M17" s="172"/>
      <c r="N17" s="172"/>
      <c r="O17" s="172"/>
      <c r="P17" s="172"/>
      <c r="Q17" s="172"/>
      <c r="R17" s="172"/>
      <c r="S17" s="172"/>
      <c r="T17" s="172"/>
      <c r="U17" s="172"/>
    </row>
    <row r="18" spans="1:21" ht="13.9">
      <c r="A18" s="166" t="s">
        <v>107</v>
      </c>
      <c r="B18" t="s">
        <v>108</v>
      </c>
      <c r="C18" s="167">
        <v>326.67</v>
      </c>
      <c r="D18" t="s">
        <v>39</v>
      </c>
      <c r="E18" s="169" t="s">
        <v>31</v>
      </c>
      <c r="F18" t="s">
        <v>32</v>
      </c>
      <c r="G18" s="166" t="s">
        <v>109</v>
      </c>
      <c r="H18" t="s">
        <v>110</v>
      </c>
      <c r="I18" s="166" t="s">
        <v>35</v>
      </c>
      <c r="J18" t="s">
        <v>36</v>
      </c>
      <c r="K18" s="171"/>
      <c r="L18" s="172"/>
      <c r="M18" s="172"/>
      <c r="N18" s="172"/>
      <c r="O18" s="172"/>
      <c r="P18" s="172"/>
      <c r="Q18" s="172"/>
      <c r="R18" s="172"/>
      <c r="S18" s="172"/>
      <c r="T18" s="172"/>
      <c r="U18" s="172"/>
    </row>
    <row r="19" spans="1:21" ht="13.9">
      <c r="A19" s="166" t="s">
        <v>111</v>
      </c>
      <c r="B19" t="s">
        <v>112</v>
      </c>
      <c r="C19" s="167">
        <v>222.6</v>
      </c>
      <c r="D19" t="s">
        <v>39</v>
      </c>
      <c r="E19" s="169" t="s">
        <v>31</v>
      </c>
      <c r="F19" t="s">
        <v>32</v>
      </c>
      <c r="G19" s="166" t="s">
        <v>113</v>
      </c>
      <c r="H19" t="s">
        <v>114</v>
      </c>
      <c r="I19" s="166" t="s">
        <v>35</v>
      </c>
      <c r="J19" t="s">
        <v>36</v>
      </c>
      <c r="K19" s="171"/>
      <c r="L19" s="172"/>
      <c r="M19" s="172"/>
      <c r="N19" s="172"/>
      <c r="O19" s="172"/>
      <c r="P19" s="172"/>
      <c r="Q19" s="172"/>
      <c r="R19" s="172"/>
      <c r="S19" s="172"/>
      <c r="T19" s="172"/>
      <c r="U19" s="172"/>
    </row>
    <row r="20" spans="1:21" ht="13.9">
      <c r="A20" s="166" t="s">
        <v>115</v>
      </c>
      <c r="B20" t="s">
        <v>116</v>
      </c>
      <c r="C20" s="167">
        <v>826.8</v>
      </c>
      <c r="D20" t="s">
        <v>39</v>
      </c>
      <c r="E20" s="169" t="s">
        <v>31</v>
      </c>
      <c r="F20" t="s">
        <v>32</v>
      </c>
      <c r="G20" s="166" t="s">
        <v>117</v>
      </c>
      <c r="H20" t="s">
        <v>118</v>
      </c>
      <c r="I20" s="166" t="s">
        <v>35</v>
      </c>
      <c r="J20" t="s">
        <v>36</v>
      </c>
      <c r="K20" s="171"/>
      <c r="L20" s="172"/>
      <c r="M20" s="172"/>
      <c r="N20" s="172"/>
      <c r="O20" s="172"/>
      <c r="P20" s="172"/>
      <c r="Q20" s="172"/>
      <c r="R20" s="172"/>
      <c r="S20" s="172"/>
      <c r="T20" s="172"/>
      <c r="U20" s="172"/>
    </row>
    <row r="21" spans="1:21" ht="13.9">
      <c r="A21" s="166" t="s">
        <v>119</v>
      </c>
      <c r="B21" t="s">
        <v>120</v>
      </c>
      <c r="C21" s="167">
        <v>2650</v>
      </c>
      <c r="D21" t="s">
        <v>30</v>
      </c>
      <c r="E21" s="169" t="s">
        <v>31</v>
      </c>
      <c r="F21" t="s">
        <v>32</v>
      </c>
      <c r="G21" s="166" t="s">
        <v>121</v>
      </c>
      <c r="H21" t="s">
        <v>122</v>
      </c>
      <c r="I21" s="166" t="s">
        <v>35</v>
      </c>
      <c r="J21" t="s">
        <v>36</v>
      </c>
      <c r="K21" s="171"/>
      <c r="L21" s="172"/>
      <c r="M21" s="172"/>
      <c r="N21" s="172"/>
      <c r="O21" s="172"/>
      <c r="P21" s="172"/>
      <c r="Q21" s="172"/>
      <c r="R21" s="172"/>
      <c r="S21" s="172"/>
      <c r="T21" s="172"/>
      <c r="U21" s="172"/>
    </row>
    <row r="22" spans="1:21" ht="13.9">
      <c r="A22" s="166" t="s">
        <v>123</v>
      </c>
      <c r="B22" t="s">
        <v>124</v>
      </c>
      <c r="C22" s="167">
        <v>530</v>
      </c>
      <c r="D22" t="s">
        <v>39</v>
      </c>
      <c r="E22" s="169" t="s">
        <v>31</v>
      </c>
      <c r="F22" t="s">
        <v>32</v>
      </c>
      <c r="G22" s="166" t="s">
        <v>125</v>
      </c>
      <c r="H22" t="s">
        <v>126</v>
      </c>
      <c r="I22" s="166" t="s">
        <v>35</v>
      </c>
      <c r="J22" t="s">
        <v>36</v>
      </c>
      <c r="K22" s="171"/>
      <c r="L22" s="172"/>
      <c r="M22" s="172"/>
      <c r="N22" s="172"/>
      <c r="O22" s="172"/>
      <c r="P22" s="172"/>
      <c r="Q22" s="172"/>
      <c r="R22" s="172"/>
      <c r="S22" s="172"/>
      <c r="T22" s="172"/>
      <c r="U22" s="172"/>
    </row>
    <row r="23" spans="1:21" ht="13.9">
      <c r="A23" s="166" t="s">
        <v>127</v>
      </c>
      <c r="B23" t="s">
        <v>128</v>
      </c>
      <c r="C23" s="167">
        <v>1400</v>
      </c>
      <c r="D23" t="s">
        <v>30</v>
      </c>
      <c r="E23" s="169" t="s">
        <v>31</v>
      </c>
      <c r="F23" t="s">
        <v>32</v>
      </c>
      <c r="G23" s="166" t="s">
        <v>129</v>
      </c>
      <c r="H23" t="s">
        <v>130</v>
      </c>
      <c r="I23" s="166" t="s">
        <v>35</v>
      </c>
      <c r="J23" t="s">
        <v>36</v>
      </c>
      <c r="K23" s="171"/>
      <c r="L23" s="172"/>
      <c r="M23" s="172"/>
      <c r="N23" s="172"/>
      <c r="O23" s="172"/>
      <c r="P23" s="172"/>
      <c r="Q23" s="172"/>
      <c r="R23" s="172"/>
      <c r="S23" s="172"/>
      <c r="T23" s="172"/>
      <c r="U23" s="172"/>
    </row>
    <row r="24" spans="1:21" ht="13.9">
      <c r="A24" s="166" t="s">
        <v>131</v>
      </c>
      <c r="B24" t="s">
        <v>132</v>
      </c>
      <c r="C24" s="167">
        <v>2433.33</v>
      </c>
      <c r="D24" t="s">
        <v>30</v>
      </c>
      <c r="E24" s="169" t="s">
        <v>31</v>
      </c>
      <c r="F24" t="s">
        <v>32</v>
      </c>
      <c r="G24" s="166" t="s">
        <v>133</v>
      </c>
      <c r="H24" t="s">
        <v>134</v>
      </c>
      <c r="I24" s="166" t="s">
        <v>35</v>
      </c>
      <c r="J24" t="s">
        <v>36</v>
      </c>
      <c r="K24" s="171"/>
      <c r="L24" s="172"/>
      <c r="M24" s="172"/>
      <c r="N24" s="172"/>
      <c r="O24" s="172"/>
      <c r="P24" s="172"/>
      <c r="Q24" s="172"/>
      <c r="R24" s="172"/>
      <c r="S24" s="172"/>
      <c r="T24" s="172"/>
      <c r="U24" s="172"/>
    </row>
    <row r="25" spans="1:21" ht="13.9">
      <c r="A25" s="166" t="s">
        <v>135</v>
      </c>
      <c r="B25" t="s">
        <v>136</v>
      </c>
      <c r="C25" s="167">
        <v>763.2</v>
      </c>
      <c r="D25" t="s">
        <v>30</v>
      </c>
      <c r="E25" s="169" t="s">
        <v>31</v>
      </c>
      <c r="F25" t="s">
        <v>32</v>
      </c>
      <c r="G25" s="166" t="s">
        <v>137</v>
      </c>
      <c r="H25" t="s">
        <v>138</v>
      </c>
      <c r="I25" s="166" t="s">
        <v>35</v>
      </c>
      <c r="J25" t="s">
        <v>36</v>
      </c>
      <c r="K25" s="171"/>
      <c r="L25" s="172"/>
      <c r="M25" s="172"/>
      <c r="N25" s="172"/>
      <c r="O25" s="172"/>
      <c r="P25" s="172"/>
      <c r="Q25" s="172"/>
      <c r="R25" s="172"/>
      <c r="S25" s="172"/>
      <c r="T25" s="172"/>
      <c r="U25" s="172"/>
    </row>
    <row r="26" spans="1:21" ht="13.9">
      <c r="A26" s="166" t="s">
        <v>139</v>
      </c>
      <c r="B26" t="s">
        <v>140</v>
      </c>
      <c r="C26" s="167">
        <v>2650</v>
      </c>
      <c r="D26" t="s">
        <v>141</v>
      </c>
      <c r="E26" s="169" t="s">
        <v>31</v>
      </c>
      <c r="F26" t="s">
        <v>32</v>
      </c>
      <c r="G26" s="166" t="s">
        <v>142</v>
      </c>
      <c r="H26" t="s">
        <v>143</v>
      </c>
      <c r="I26" s="166" t="s">
        <v>35</v>
      </c>
      <c r="J26" t="s">
        <v>36</v>
      </c>
      <c r="K26" s="171"/>
      <c r="L26" s="172"/>
      <c r="M26" s="172"/>
      <c r="N26" s="172"/>
      <c r="O26" s="172"/>
      <c r="P26" s="172"/>
      <c r="Q26" s="172"/>
      <c r="R26" s="172"/>
      <c r="S26" s="172"/>
      <c r="T26" s="172"/>
      <c r="U26" s="172"/>
    </row>
    <row r="27" spans="1:21" ht="13.9">
      <c r="A27" s="166" t="s">
        <v>144</v>
      </c>
      <c r="B27" t="s">
        <v>145</v>
      </c>
      <c r="C27" s="167">
        <v>127.2</v>
      </c>
      <c r="D27" t="s">
        <v>30</v>
      </c>
      <c r="E27" s="169" t="s">
        <v>31</v>
      </c>
      <c r="F27" t="s">
        <v>32</v>
      </c>
      <c r="G27" s="166" t="s">
        <v>146</v>
      </c>
      <c r="H27" t="s">
        <v>147</v>
      </c>
      <c r="I27" s="166" t="s">
        <v>35</v>
      </c>
      <c r="J27" t="s">
        <v>36</v>
      </c>
      <c r="K27" s="171"/>
      <c r="L27" s="172"/>
      <c r="M27" s="172"/>
      <c r="N27" s="172"/>
      <c r="O27" s="172"/>
      <c r="P27" s="172"/>
      <c r="Q27" s="172"/>
      <c r="R27" s="172"/>
      <c r="S27" s="172"/>
      <c r="T27" s="172"/>
      <c r="U27" s="172"/>
    </row>
    <row r="28" spans="1:21" ht="13.9">
      <c r="A28" s="166" t="s">
        <v>148</v>
      </c>
      <c r="B28" t="s">
        <v>149</v>
      </c>
      <c r="C28" s="167">
        <v>900</v>
      </c>
      <c r="D28" t="s">
        <v>30</v>
      </c>
      <c r="E28" s="169" t="s">
        <v>31</v>
      </c>
      <c r="F28" t="s">
        <v>32</v>
      </c>
      <c r="G28" s="166" t="s">
        <v>150</v>
      </c>
      <c r="H28" t="s">
        <v>151</v>
      </c>
      <c r="I28" s="166" t="s">
        <v>35</v>
      </c>
      <c r="J28" t="s">
        <v>36</v>
      </c>
      <c r="K28" s="171"/>
      <c r="L28" s="172"/>
      <c r="M28" s="172"/>
      <c r="N28" s="172"/>
      <c r="O28" s="172"/>
      <c r="P28" s="172"/>
      <c r="Q28" s="172"/>
      <c r="R28" s="172"/>
      <c r="S28" s="172"/>
      <c r="T28" s="172"/>
      <c r="U28" s="172"/>
    </row>
    <row r="29" spans="1:21" ht="13.9">
      <c r="A29" s="166" t="s">
        <v>152</v>
      </c>
      <c r="B29" t="s">
        <v>153</v>
      </c>
      <c r="C29" s="167">
        <v>10</v>
      </c>
      <c r="D29" t="s">
        <v>100</v>
      </c>
      <c r="E29" s="169" t="s">
        <v>31</v>
      </c>
      <c r="F29" t="s">
        <v>32</v>
      </c>
      <c r="G29" s="166" t="s">
        <v>154</v>
      </c>
      <c r="H29" t="s">
        <v>155</v>
      </c>
      <c r="I29" s="166" t="s">
        <v>35</v>
      </c>
      <c r="J29" t="s">
        <v>36</v>
      </c>
      <c r="K29" s="171"/>
      <c r="L29" s="172"/>
      <c r="M29" s="172"/>
      <c r="N29" s="172"/>
      <c r="O29" s="172"/>
      <c r="P29" s="172"/>
      <c r="Q29" s="172"/>
      <c r="R29" s="172"/>
      <c r="S29" s="172"/>
      <c r="T29" s="172"/>
      <c r="U29" s="172"/>
    </row>
    <row r="30" spans="1:21" ht="13.9">
      <c r="A30" s="166" t="s">
        <v>156</v>
      </c>
      <c r="B30" t="s">
        <v>157</v>
      </c>
      <c r="C30" s="167">
        <v>1272</v>
      </c>
      <c r="D30" t="s">
        <v>158</v>
      </c>
      <c r="E30" s="169" t="s">
        <v>31</v>
      </c>
      <c r="F30" t="s">
        <v>32</v>
      </c>
      <c r="G30" s="166" t="s">
        <v>159</v>
      </c>
      <c r="H30" t="s">
        <v>160</v>
      </c>
      <c r="I30" s="166" t="s">
        <v>35</v>
      </c>
      <c r="J30" t="s">
        <v>36</v>
      </c>
      <c r="K30" s="171"/>
    </row>
    <row r="31" spans="1:21" ht="13.9">
      <c r="A31" s="166" t="s">
        <v>161</v>
      </c>
      <c r="B31" t="s">
        <v>162</v>
      </c>
      <c r="C31" s="167">
        <v>689</v>
      </c>
      <c r="D31" t="s">
        <v>163</v>
      </c>
      <c r="E31" s="169" t="s">
        <v>31</v>
      </c>
      <c r="F31" t="s">
        <v>32</v>
      </c>
      <c r="G31" s="166" t="s">
        <v>164</v>
      </c>
      <c r="H31" t="s">
        <v>165</v>
      </c>
      <c r="I31" s="166" t="s">
        <v>35</v>
      </c>
      <c r="J31" t="s">
        <v>36</v>
      </c>
      <c r="K31" s="171"/>
    </row>
    <row r="32" spans="1:21" ht="13.9">
      <c r="A32" s="166" t="s">
        <v>166</v>
      </c>
      <c r="B32" t="s">
        <v>167</v>
      </c>
      <c r="C32" s="167">
        <v>318</v>
      </c>
      <c r="D32" t="s">
        <v>30</v>
      </c>
      <c r="E32" s="169" t="s">
        <v>31</v>
      </c>
      <c r="F32" t="s">
        <v>32</v>
      </c>
      <c r="G32" s="166" t="s">
        <v>168</v>
      </c>
      <c r="H32" t="s">
        <v>169</v>
      </c>
      <c r="I32" s="166" t="s">
        <v>35</v>
      </c>
      <c r="J32" t="s">
        <v>36</v>
      </c>
      <c r="K32" s="171"/>
    </row>
    <row r="33" spans="1:11" ht="13.9">
      <c r="A33" s="166" t="s">
        <v>170</v>
      </c>
      <c r="B33" t="s">
        <v>171</v>
      </c>
      <c r="C33" s="167">
        <v>381.6</v>
      </c>
      <c r="D33" t="s">
        <v>30</v>
      </c>
      <c r="E33" s="169" t="s">
        <v>31</v>
      </c>
      <c r="F33" t="s">
        <v>32</v>
      </c>
      <c r="G33" s="166" t="s">
        <v>172</v>
      </c>
      <c r="H33" t="s">
        <v>173</v>
      </c>
      <c r="I33" s="166" t="s">
        <v>35</v>
      </c>
      <c r="J33" t="s">
        <v>36</v>
      </c>
      <c r="K33" s="171"/>
    </row>
    <row r="34" spans="1:11" ht="13.9">
      <c r="A34" s="166" t="s">
        <v>174</v>
      </c>
      <c r="B34" t="s">
        <v>175</v>
      </c>
      <c r="C34" s="167">
        <v>128.26</v>
      </c>
      <c r="D34" t="s">
        <v>54</v>
      </c>
      <c r="E34" s="169" t="s">
        <v>31</v>
      </c>
      <c r="F34" t="s">
        <v>32</v>
      </c>
      <c r="G34" s="166" t="s">
        <v>176</v>
      </c>
      <c r="H34" t="s">
        <v>177</v>
      </c>
      <c r="I34" s="166" t="s">
        <v>35</v>
      </c>
      <c r="J34" t="s">
        <v>36</v>
      </c>
      <c r="K34" s="171"/>
    </row>
    <row r="35" spans="1:11" ht="13.9">
      <c r="A35" s="166" t="s">
        <v>178</v>
      </c>
      <c r="B35" t="s">
        <v>179</v>
      </c>
      <c r="C35" s="167">
        <v>106</v>
      </c>
      <c r="D35" t="s">
        <v>90</v>
      </c>
      <c r="E35" s="169" t="s">
        <v>31</v>
      </c>
      <c r="F35" t="s">
        <v>32</v>
      </c>
      <c r="G35" s="166" t="s">
        <v>180</v>
      </c>
      <c r="H35" t="s">
        <v>181</v>
      </c>
      <c r="I35" s="166" t="s">
        <v>35</v>
      </c>
      <c r="J35" t="s">
        <v>36</v>
      </c>
      <c r="K35" s="171"/>
    </row>
    <row r="36" spans="1:11" ht="13.9">
      <c r="A36" s="166" t="s">
        <v>182</v>
      </c>
      <c r="B36" t="s">
        <v>183</v>
      </c>
      <c r="C36" s="167">
        <v>171.72</v>
      </c>
      <c r="D36" t="s">
        <v>44</v>
      </c>
      <c r="E36" s="169" t="s">
        <v>31</v>
      </c>
      <c r="F36" t="s">
        <v>32</v>
      </c>
      <c r="G36" s="166" t="s">
        <v>184</v>
      </c>
      <c r="H36" t="s">
        <v>185</v>
      </c>
      <c r="I36" s="166" t="s">
        <v>35</v>
      </c>
      <c r="J36" t="s">
        <v>36</v>
      </c>
      <c r="K36" s="171"/>
    </row>
    <row r="37" spans="1:11" ht="13.9">
      <c r="A37" s="166" t="s">
        <v>186</v>
      </c>
      <c r="B37" t="s">
        <v>187</v>
      </c>
      <c r="C37" s="167">
        <v>21.2</v>
      </c>
      <c r="D37" t="s">
        <v>39</v>
      </c>
      <c r="E37" s="169" t="s">
        <v>31</v>
      </c>
      <c r="F37" t="s">
        <v>32</v>
      </c>
      <c r="G37" s="166" t="s">
        <v>188</v>
      </c>
      <c r="H37" t="s">
        <v>189</v>
      </c>
      <c r="I37" s="166" t="s">
        <v>35</v>
      </c>
      <c r="J37" t="s">
        <v>36</v>
      </c>
      <c r="K37" s="171"/>
    </row>
    <row r="38" spans="1:11" ht="13.9">
      <c r="A38" s="166" t="s">
        <v>190</v>
      </c>
      <c r="B38" t="s">
        <v>191</v>
      </c>
      <c r="C38" s="167">
        <v>316.67</v>
      </c>
      <c r="D38" t="s">
        <v>163</v>
      </c>
      <c r="E38" s="169" t="s">
        <v>31</v>
      </c>
      <c r="F38" t="s">
        <v>32</v>
      </c>
      <c r="G38" s="166" t="s">
        <v>192</v>
      </c>
      <c r="H38" t="s">
        <v>193</v>
      </c>
      <c r="I38" s="166" t="s">
        <v>35</v>
      </c>
      <c r="J38" t="s">
        <v>36</v>
      </c>
      <c r="K38" s="171"/>
    </row>
    <row r="39" spans="1:11" ht="13.9">
      <c r="A39" s="166" t="s">
        <v>194</v>
      </c>
      <c r="B39" t="s">
        <v>195</v>
      </c>
      <c r="C39" s="167">
        <v>1.6</v>
      </c>
      <c r="D39" t="s">
        <v>196</v>
      </c>
      <c r="E39" s="169" t="s">
        <v>31</v>
      </c>
      <c r="F39" t="s">
        <v>32</v>
      </c>
      <c r="G39" s="166" t="s">
        <v>197</v>
      </c>
      <c r="H39" t="s">
        <v>198</v>
      </c>
      <c r="I39" s="166" t="s">
        <v>35</v>
      </c>
      <c r="J39" t="s">
        <v>36</v>
      </c>
      <c r="K39" s="171"/>
    </row>
    <row r="40" spans="1:11" ht="13.9">
      <c r="A40" s="166" t="s">
        <v>199</v>
      </c>
      <c r="B40" t="s">
        <v>200</v>
      </c>
      <c r="C40" s="167">
        <v>487.6</v>
      </c>
      <c r="D40" t="s">
        <v>39</v>
      </c>
      <c r="E40" s="169" t="s">
        <v>31</v>
      </c>
      <c r="F40" t="s">
        <v>32</v>
      </c>
      <c r="G40" s="166" t="s">
        <v>201</v>
      </c>
      <c r="H40" t="s">
        <v>202</v>
      </c>
      <c r="I40" s="166" t="s">
        <v>35</v>
      </c>
      <c r="J40" t="s">
        <v>36</v>
      </c>
      <c r="K40" s="171"/>
    </row>
    <row r="41" spans="1:11" ht="13.9">
      <c r="A41" s="166" t="s">
        <v>203</v>
      </c>
      <c r="B41" t="s">
        <v>204</v>
      </c>
      <c r="C41" s="167">
        <v>580</v>
      </c>
      <c r="D41" t="s">
        <v>39</v>
      </c>
      <c r="E41" s="169" t="s">
        <v>31</v>
      </c>
      <c r="F41" t="s">
        <v>32</v>
      </c>
      <c r="G41" s="166" t="s">
        <v>205</v>
      </c>
      <c r="H41" t="s">
        <v>206</v>
      </c>
      <c r="I41" s="166" t="s">
        <v>35</v>
      </c>
      <c r="J41" t="s">
        <v>36</v>
      </c>
      <c r="K41" s="171"/>
    </row>
    <row r="42" spans="1:11" ht="13.9">
      <c r="A42" s="166" t="s">
        <v>207</v>
      </c>
      <c r="B42" t="s">
        <v>208</v>
      </c>
      <c r="C42" s="167">
        <v>424</v>
      </c>
      <c r="D42" t="s">
        <v>39</v>
      </c>
      <c r="E42" s="169" t="s">
        <v>31</v>
      </c>
      <c r="F42" t="s">
        <v>32</v>
      </c>
      <c r="G42" s="166" t="s">
        <v>209</v>
      </c>
      <c r="H42" t="s">
        <v>210</v>
      </c>
      <c r="I42" s="166" t="s">
        <v>35</v>
      </c>
      <c r="J42" t="s">
        <v>36</v>
      </c>
      <c r="K42" s="171"/>
    </row>
    <row r="43" spans="1:11" ht="13.9">
      <c r="A43" s="166" t="s">
        <v>211</v>
      </c>
      <c r="B43" t="s">
        <v>212</v>
      </c>
      <c r="C43" s="167">
        <v>424</v>
      </c>
      <c r="D43" t="s">
        <v>30</v>
      </c>
      <c r="E43" s="169" t="s">
        <v>31</v>
      </c>
      <c r="F43" t="s">
        <v>32</v>
      </c>
      <c r="G43" s="166" t="s">
        <v>213</v>
      </c>
      <c r="H43" t="s">
        <v>214</v>
      </c>
      <c r="I43" s="166" t="s">
        <v>35</v>
      </c>
      <c r="J43" t="s">
        <v>36</v>
      </c>
      <c r="K43" s="171"/>
    </row>
    <row r="44" spans="1:11" ht="13.9">
      <c r="A44" s="166" t="s">
        <v>215</v>
      </c>
      <c r="B44" t="s">
        <v>216</v>
      </c>
      <c r="C44" s="167">
        <v>5.3</v>
      </c>
      <c r="D44" t="s">
        <v>90</v>
      </c>
      <c r="E44" s="169" t="s">
        <v>31</v>
      </c>
      <c r="F44" t="s">
        <v>32</v>
      </c>
      <c r="G44" s="166" t="s">
        <v>217</v>
      </c>
      <c r="H44" t="s">
        <v>218</v>
      </c>
      <c r="I44" s="166" t="s">
        <v>35</v>
      </c>
      <c r="J44" t="s">
        <v>36</v>
      </c>
      <c r="K44" s="171"/>
    </row>
    <row r="45" spans="1:11" ht="13.9">
      <c r="A45" s="166" t="s">
        <v>219</v>
      </c>
      <c r="B45" t="s">
        <v>220</v>
      </c>
      <c r="C45" s="167">
        <v>530</v>
      </c>
      <c r="D45" t="s">
        <v>95</v>
      </c>
      <c r="E45" s="169" t="s">
        <v>31</v>
      </c>
      <c r="F45" t="s">
        <v>32</v>
      </c>
      <c r="G45" s="166" t="s">
        <v>221</v>
      </c>
      <c r="H45" t="s">
        <v>222</v>
      </c>
      <c r="I45" s="166" t="s">
        <v>35</v>
      </c>
      <c r="J45" t="s">
        <v>36</v>
      </c>
      <c r="K45" s="171"/>
    </row>
    <row r="46" spans="1:11" ht="13.9">
      <c r="A46" s="166" t="s">
        <v>223</v>
      </c>
      <c r="B46" t="s">
        <v>224</v>
      </c>
      <c r="C46" s="167">
        <v>206.67</v>
      </c>
      <c r="D46" t="s">
        <v>39</v>
      </c>
      <c r="E46" s="169" t="s">
        <v>31</v>
      </c>
      <c r="F46" t="s">
        <v>32</v>
      </c>
      <c r="G46" s="166" t="s">
        <v>225</v>
      </c>
      <c r="H46" t="s">
        <v>226</v>
      </c>
      <c r="I46" s="166" t="s">
        <v>35</v>
      </c>
      <c r="J46" t="s">
        <v>36</v>
      </c>
      <c r="K46" s="171"/>
    </row>
    <row r="47" spans="1:11" ht="13.9">
      <c r="A47" s="166" t="s">
        <v>227</v>
      </c>
      <c r="B47" t="s">
        <v>228</v>
      </c>
      <c r="C47" s="167">
        <v>127.2</v>
      </c>
      <c r="D47" t="s">
        <v>39</v>
      </c>
      <c r="E47" s="169" t="s">
        <v>31</v>
      </c>
      <c r="F47" t="s">
        <v>32</v>
      </c>
      <c r="G47" s="166" t="s">
        <v>229</v>
      </c>
      <c r="H47" t="s">
        <v>230</v>
      </c>
      <c r="I47" s="166" t="s">
        <v>35</v>
      </c>
      <c r="J47" t="s">
        <v>36</v>
      </c>
      <c r="K47" s="171"/>
    </row>
    <row r="48" spans="1:11" ht="13.9">
      <c r="A48" s="166" t="s">
        <v>231</v>
      </c>
      <c r="B48" t="s">
        <v>232</v>
      </c>
      <c r="C48" s="167">
        <v>1390.56</v>
      </c>
      <c r="D48" t="s">
        <v>39</v>
      </c>
      <c r="E48" s="169" t="s">
        <v>31</v>
      </c>
      <c r="F48" t="s">
        <v>32</v>
      </c>
      <c r="G48" s="166" t="s">
        <v>233</v>
      </c>
      <c r="H48" t="s">
        <v>234</v>
      </c>
      <c r="I48" s="166" t="s">
        <v>35</v>
      </c>
      <c r="J48" t="s">
        <v>36</v>
      </c>
      <c r="K48" s="171"/>
    </row>
    <row r="49" spans="1:11" ht="13.9">
      <c r="A49" s="166" t="s">
        <v>235</v>
      </c>
      <c r="B49" t="s">
        <v>236</v>
      </c>
      <c r="C49" s="167">
        <v>42.4</v>
      </c>
      <c r="D49" t="s">
        <v>237</v>
      </c>
      <c r="E49" s="169" t="s">
        <v>31</v>
      </c>
      <c r="F49" t="s">
        <v>32</v>
      </c>
      <c r="G49" s="166" t="s">
        <v>238</v>
      </c>
      <c r="H49" t="s">
        <v>239</v>
      </c>
      <c r="I49" s="166" t="s">
        <v>35</v>
      </c>
      <c r="J49" t="s">
        <v>36</v>
      </c>
      <c r="K49" s="171"/>
    </row>
    <row r="50" spans="1:11" ht="13.9">
      <c r="A50" s="166" t="s">
        <v>240</v>
      </c>
      <c r="B50" t="s">
        <v>241</v>
      </c>
      <c r="C50" s="167">
        <v>50.88</v>
      </c>
      <c r="D50" t="s">
        <v>39</v>
      </c>
      <c r="E50" s="169" t="s">
        <v>31</v>
      </c>
      <c r="F50" t="s">
        <v>32</v>
      </c>
      <c r="G50" s="166" t="s">
        <v>242</v>
      </c>
      <c r="H50" t="s">
        <v>243</v>
      </c>
      <c r="I50" s="166" t="s">
        <v>35</v>
      </c>
      <c r="J50" t="s">
        <v>36</v>
      </c>
      <c r="K50" s="171"/>
    </row>
    <row r="51" spans="1:11" ht="13.9">
      <c r="A51" s="166" t="s">
        <v>244</v>
      </c>
      <c r="B51" t="s">
        <v>245</v>
      </c>
      <c r="C51" s="167">
        <v>123.33</v>
      </c>
      <c r="D51" t="s">
        <v>196</v>
      </c>
      <c r="E51" s="169" t="s">
        <v>31</v>
      </c>
      <c r="F51" t="s">
        <v>32</v>
      </c>
      <c r="G51" s="166" t="s">
        <v>246</v>
      </c>
      <c r="H51" t="s">
        <v>247</v>
      </c>
      <c r="I51" s="166" t="s">
        <v>35</v>
      </c>
      <c r="J51" t="s">
        <v>36</v>
      </c>
      <c r="K51" s="171"/>
    </row>
    <row r="52" spans="1:11" ht="13.9">
      <c r="A52" s="166" t="s">
        <v>248</v>
      </c>
      <c r="B52" t="s">
        <v>249</v>
      </c>
      <c r="C52" s="167">
        <v>24.38</v>
      </c>
      <c r="D52" t="s">
        <v>141</v>
      </c>
      <c r="E52" s="169" t="s">
        <v>31</v>
      </c>
      <c r="F52" t="s">
        <v>32</v>
      </c>
      <c r="G52" s="166" t="s">
        <v>250</v>
      </c>
      <c r="H52" t="s">
        <v>251</v>
      </c>
      <c r="I52" s="166" t="s">
        <v>35</v>
      </c>
      <c r="J52" t="s">
        <v>36</v>
      </c>
      <c r="K52" s="171"/>
    </row>
    <row r="53" spans="1:11" ht="13.9">
      <c r="A53" s="166" t="s">
        <v>252</v>
      </c>
      <c r="B53" t="s">
        <v>253</v>
      </c>
      <c r="C53" s="167">
        <v>318</v>
      </c>
      <c r="D53" t="s">
        <v>254</v>
      </c>
      <c r="E53" s="169" t="s">
        <v>31</v>
      </c>
      <c r="F53" t="s">
        <v>32</v>
      </c>
      <c r="G53" s="166" t="s">
        <v>255</v>
      </c>
      <c r="H53" t="s">
        <v>256</v>
      </c>
      <c r="I53" s="166" t="s">
        <v>35</v>
      </c>
      <c r="J53" t="s">
        <v>36</v>
      </c>
      <c r="K53" s="171"/>
    </row>
    <row r="54" spans="1:11" ht="13.9">
      <c r="A54" s="166" t="s">
        <v>257</v>
      </c>
      <c r="B54" t="s">
        <v>258</v>
      </c>
      <c r="C54" s="167">
        <v>0.1</v>
      </c>
      <c r="D54" t="s">
        <v>49</v>
      </c>
      <c r="E54" s="169" t="s">
        <v>31</v>
      </c>
      <c r="F54" t="s">
        <v>32</v>
      </c>
      <c r="G54" s="166" t="s">
        <v>259</v>
      </c>
      <c r="H54" t="s">
        <v>260</v>
      </c>
      <c r="I54" s="166" t="s">
        <v>35</v>
      </c>
      <c r="J54" t="s">
        <v>36</v>
      </c>
      <c r="K54" s="171"/>
    </row>
    <row r="55" spans="1:11" ht="13.9">
      <c r="A55" s="166" t="s">
        <v>261</v>
      </c>
      <c r="B55" t="s">
        <v>262</v>
      </c>
      <c r="C55" s="167">
        <v>1.91</v>
      </c>
      <c r="D55" t="s">
        <v>196</v>
      </c>
      <c r="E55" s="169" t="s">
        <v>31</v>
      </c>
      <c r="F55" t="s">
        <v>32</v>
      </c>
      <c r="G55" s="166" t="s">
        <v>263</v>
      </c>
      <c r="H55" t="s">
        <v>264</v>
      </c>
      <c r="I55" s="166" t="s">
        <v>35</v>
      </c>
      <c r="J55" t="s">
        <v>36</v>
      </c>
      <c r="K55" s="171"/>
    </row>
    <row r="56" spans="1:11" ht="13.9">
      <c r="A56" s="166" t="s">
        <v>265</v>
      </c>
      <c r="B56" t="s">
        <v>266</v>
      </c>
      <c r="C56" s="167">
        <v>95.4</v>
      </c>
      <c r="D56" t="s">
        <v>39</v>
      </c>
      <c r="E56" s="169" t="s">
        <v>31</v>
      </c>
      <c r="F56" t="s">
        <v>32</v>
      </c>
      <c r="G56" s="166" t="s">
        <v>267</v>
      </c>
      <c r="H56" t="s">
        <v>268</v>
      </c>
      <c r="I56" s="166" t="s">
        <v>35</v>
      </c>
      <c r="J56" t="s">
        <v>36</v>
      </c>
      <c r="K56" s="171"/>
    </row>
    <row r="57" spans="1:11" ht="13.9">
      <c r="A57" s="166" t="s">
        <v>269</v>
      </c>
      <c r="B57" t="s">
        <v>270</v>
      </c>
      <c r="C57" s="167">
        <v>700</v>
      </c>
      <c r="D57" t="s">
        <v>30</v>
      </c>
      <c r="E57" s="169" t="s">
        <v>31</v>
      </c>
      <c r="F57" t="s">
        <v>32</v>
      </c>
      <c r="G57" s="166" t="s">
        <v>271</v>
      </c>
      <c r="H57" t="s">
        <v>272</v>
      </c>
      <c r="I57" s="166" t="s">
        <v>35</v>
      </c>
      <c r="J57" t="s">
        <v>36</v>
      </c>
      <c r="K57" s="171"/>
    </row>
    <row r="58" spans="1:11" ht="13.9">
      <c r="A58" s="166" t="s">
        <v>273</v>
      </c>
      <c r="B58" t="s">
        <v>274</v>
      </c>
      <c r="C58" s="167">
        <v>1590</v>
      </c>
      <c r="D58" t="s">
        <v>30</v>
      </c>
      <c r="E58" s="169" t="s">
        <v>31</v>
      </c>
      <c r="F58" t="s">
        <v>32</v>
      </c>
      <c r="G58" s="166" t="s">
        <v>275</v>
      </c>
      <c r="H58" t="s">
        <v>276</v>
      </c>
      <c r="I58" s="166" t="s">
        <v>35</v>
      </c>
      <c r="J58" t="s">
        <v>36</v>
      </c>
      <c r="K58" s="171"/>
    </row>
    <row r="59" spans="1:11" ht="13.9">
      <c r="A59" s="166" t="s">
        <v>277</v>
      </c>
      <c r="B59" t="s">
        <v>278</v>
      </c>
      <c r="C59" s="167">
        <v>90.1</v>
      </c>
      <c r="D59" t="s">
        <v>39</v>
      </c>
      <c r="E59" s="169" t="s">
        <v>31</v>
      </c>
      <c r="F59" t="s">
        <v>32</v>
      </c>
      <c r="G59" s="166" t="s">
        <v>279</v>
      </c>
      <c r="H59" t="s">
        <v>280</v>
      </c>
      <c r="I59" s="166" t="s">
        <v>35</v>
      </c>
      <c r="J59" t="s">
        <v>36</v>
      </c>
      <c r="K59" s="171"/>
    </row>
    <row r="60" spans="1:11" ht="13.9">
      <c r="A60" s="166" t="s">
        <v>281</v>
      </c>
      <c r="B60" t="s">
        <v>282</v>
      </c>
      <c r="C60" s="167">
        <v>73.33</v>
      </c>
      <c r="D60" t="s">
        <v>196</v>
      </c>
      <c r="E60" s="169" t="s">
        <v>31</v>
      </c>
      <c r="F60" t="s">
        <v>32</v>
      </c>
      <c r="G60" s="166" t="s">
        <v>283</v>
      </c>
      <c r="H60" t="s">
        <v>284</v>
      </c>
      <c r="I60" s="166" t="s">
        <v>35</v>
      </c>
      <c r="J60" t="s">
        <v>36</v>
      </c>
      <c r="K60" s="171"/>
    </row>
    <row r="61" spans="1:11" ht="13.9">
      <c r="A61" s="166" t="s">
        <v>285</v>
      </c>
      <c r="B61" t="s">
        <v>286</v>
      </c>
      <c r="C61" s="167">
        <v>424</v>
      </c>
      <c r="D61" t="s">
        <v>39</v>
      </c>
      <c r="E61" s="169" t="s">
        <v>31</v>
      </c>
      <c r="F61" t="s">
        <v>32</v>
      </c>
      <c r="G61" s="166" t="s">
        <v>287</v>
      </c>
      <c r="H61" t="s">
        <v>288</v>
      </c>
      <c r="I61" s="166" t="s">
        <v>35</v>
      </c>
      <c r="J61" t="s">
        <v>36</v>
      </c>
      <c r="K61" s="171"/>
    </row>
    <row r="62" spans="1:11" ht="13.9">
      <c r="A62" s="166" t="s">
        <v>289</v>
      </c>
      <c r="B62" t="s">
        <v>290</v>
      </c>
      <c r="C62" s="167">
        <v>46.67</v>
      </c>
      <c r="D62" t="s">
        <v>39</v>
      </c>
      <c r="E62" s="169" t="s">
        <v>31</v>
      </c>
      <c r="F62" t="s">
        <v>32</v>
      </c>
      <c r="G62" s="166" t="s">
        <v>291</v>
      </c>
      <c r="H62" t="s">
        <v>292</v>
      </c>
      <c r="I62" s="166" t="s">
        <v>35</v>
      </c>
      <c r="J62" t="s">
        <v>36</v>
      </c>
      <c r="K62" s="171"/>
    </row>
    <row r="63" spans="1:11" ht="13.9">
      <c r="A63" s="166" t="s">
        <v>293</v>
      </c>
      <c r="B63" t="s">
        <v>294</v>
      </c>
      <c r="C63" s="167">
        <v>689</v>
      </c>
      <c r="D63" t="s">
        <v>30</v>
      </c>
      <c r="E63" s="169" t="s">
        <v>31</v>
      </c>
      <c r="F63" t="s">
        <v>32</v>
      </c>
      <c r="G63" s="166" t="s">
        <v>295</v>
      </c>
      <c r="H63" t="s">
        <v>296</v>
      </c>
      <c r="I63" s="166" t="s">
        <v>35</v>
      </c>
      <c r="J63" t="s">
        <v>36</v>
      </c>
      <c r="K63" s="171"/>
    </row>
    <row r="64" spans="1:11" ht="13.9">
      <c r="A64" s="166" t="s">
        <v>297</v>
      </c>
      <c r="B64" t="s">
        <v>298</v>
      </c>
      <c r="C64" s="167">
        <v>499</v>
      </c>
      <c r="D64" t="s">
        <v>30</v>
      </c>
      <c r="E64" s="169" t="s">
        <v>31</v>
      </c>
      <c r="F64" t="s">
        <v>32</v>
      </c>
      <c r="G64" s="166" t="s">
        <v>299</v>
      </c>
      <c r="H64" t="s">
        <v>300</v>
      </c>
      <c r="I64" s="166" t="s">
        <v>35</v>
      </c>
      <c r="J64" t="s">
        <v>36</v>
      </c>
      <c r="K64" s="171"/>
    </row>
    <row r="65" spans="1:11" ht="13.9">
      <c r="A65" s="166" t="s">
        <v>301</v>
      </c>
      <c r="B65" t="s">
        <v>302</v>
      </c>
      <c r="C65" s="167">
        <v>148.4</v>
      </c>
      <c r="D65" t="s">
        <v>39</v>
      </c>
      <c r="E65" s="169" t="s">
        <v>31</v>
      </c>
      <c r="F65" t="s">
        <v>32</v>
      </c>
      <c r="G65" s="166" t="s">
        <v>303</v>
      </c>
      <c r="H65" t="s">
        <v>304</v>
      </c>
      <c r="I65" s="166" t="s">
        <v>35</v>
      </c>
      <c r="J65" t="s">
        <v>36</v>
      </c>
      <c r="K65" s="171"/>
    </row>
    <row r="66" spans="1:11" ht="13.9">
      <c r="A66" s="166" t="s">
        <v>305</v>
      </c>
      <c r="B66" t="s">
        <v>306</v>
      </c>
      <c r="C66" s="167">
        <v>148.4</v>
      </c>
      <c r="D66" t="s">
        <v>30</v>
      </c>
      <c r="E66" s="169" t="s">
        <v>31</v>
      </c>
      <c r="F66" t="s">
        <v>32</v>
      </c>
      <c r="G66" s="166" t="s">
        <v>307</v>
      </c>
      <c r="H66" t="s">
        <v>308</v>
      </c>
      <c r="I66" s="166" t="s">
        <v>35</v>
      </c>
      <c r="J66" t="s">
        <v>36</v>
      </c>
      <c r="K66" s="171"/>
    </row>
    <row r="67" spans="1:11" ht="13.9">
      <c r="A67" s="166" t="s">
        <v>309</v>
      </c>
      <c r="B67" t="s">
        <v>310</v>
      </c>
      <c r="C67" s="167">
        <v>63.6</v>
      </c>
      <c r="D67" t="s">
        <v>90</v>
      </c>
      <c r="E67" s="169" t="s">
        <v>31</v>
      </c>
      <c r="F67" t="s">
        <v>32</v>
      </c>
      <c r="G67" s="166" t="s">
        <v>311</v>
      </c>
      <c r="H67" t="s">
        <v>312</v>
      </c>
      <c r="I67" s="166" t="s">
        <v>35</v>
      </c>
      <c r="J67" t="s">
        <v>36</v>
      </c>
      <c r="K67" s="171"/>
    </row>
    <row r="68" spans="1:11" ht="13.9">
      <c r="A68" s="166" t="s">
        <v>313</v>
      </c>
      <c r="B68" t="s">
        <v>314</v>
      </c>
      <c r="C68" s="167">
        <v>1219</v>
      </c>
      <c r="D68" t="s">
        <v>30</v>
      </c>
      <c r="E68" s="169" t="s">
        <v>31</v>
      </c>
      <c r="F68" t="s">
        <v>32</v>
      </c>
      <c r="G68" s="166" t="s">
        <v>315</v>
      </c>
      <c r="H68" t="s">
        <v>316</v>
      </c>
      <c r="I68" s="166" t="s">
        <v>35</v>
      </c>
      <c r="J68" t="s">
        <v>36</v>
      </c>
      <c r="K68" s="171"/>
    </row>
    <row r="69" spans="1:11" ht="13.9">
      <c r="A69" s="166" t="s">
        <v>317</v>
      </c>
      <c r="B69" t="s">
        <v>318</v>
      </c>
      <c r="C69" s="167">
        <v>436.67</v>
      </c>
      <c r="D69" t="s">
        <v>39</v>
      </c>
      <c r="E69" s="169" t="s">
        <v>31</v>
      </c>
      <c r="F69" t="s">
        <v>32</v>
      </c>
      <c r="G69" s="166" t="s">
        <v>319</v>
      </c>
      <c r="H69" t="s">
        <v>320</v>
      </c>
      <c r="I69" s="166" t="s">
        <v>35</v>
      </c>
      <c r="J69" t="s">
        <v>36</v>
      </c>
      <c r="K69" s="171"/>
    </row>
    <row r="70" spans="1:11" ht="13.9">
      <c r="A70" s="166" t="s">
        <v>321</v>
      </c>
      <c r="B70" t="s">
        <v>322</v>
      </c>
      <c r="C70" s="167">
        <v>63.6</v>
      </c>
      <c r="D70" t="s">
        <v>90</v>
      </c>
      <c r="E70" s="169" t="s">
        <v>31</v>
      </c>
      <c r="F70" t="s">
        <v>32</v>
      </c>
      <c r="G70" s="166" t="s">
        <v>323</v>
      </c>
      <c r="H70" t="s">
        <v>324</v>
      </c>
      <c r="I70" s="166" t="s">
        <v>35</v>
      </c>
      <c r="J70" t="s">
        <v>36</v>
      </c>
      <c r="K70" s="171"/>
    </row>
    <row r="71" spans="1:11" ht="13.9">
      <c r="A71" s="166" t="s">
        <v>325</v>
      </c>
      <c r="B71" t="s">
        <v>326</v>
      </c>
      <c r="C71" s="167">
        <v>2.12</v>
      </c>
      <c r="D71" t="s">
        <v>196</v>
      </c>
      <c r="E71" s="169" t="s">
        <v>31</v>
      </c>
      <c r="F71" t="s">
        <v>32</v>
      </c>
      <c r="G71" s="166" t="s">
        <v>327</v>
      </c>
      <c r="H71" t="s">
        <v>328</v>
      </c>
      <c r="I71" s="166" t="s">
        <v>35</v>
      </c>
      <c r="J71" t="s">
        <v>36</v>
      </c>
      <c r="K71" s="171"/>
    </row>
    <row r="72" spans="1:11" ht="13.9">
      <c r="A72" s="166" t="s">
        <v>329</v>
      </c>
      <c r="B72" t="s">
        <v>330</v>
      </c>
      <c r="C72" s="167">
        <v>1908</v>
      </c>
      <c r="D72" t="s">
        <v>95</v>
      </c>
      <c r="E72" s="169" t="s">
        <v>31</v>
      </c>
      <c r="F72" t="s">
        <v>32</v>
      </c>
      <c r="G72" s="166" t="s">
        <v>331</v>
      </c>
      <c r="H72" t="s">
        <v>332</v>
      </c>
      <c r="I72" s="166" t="s">
        <v>35</v>
      </c>
      <c r="J72" t="s">
        <v>36</v>
      </c>
      <c r="K72" s="171"/>
    </row>
    <row r="73" spans="1:11" ht="13.9">
      <c r="A73" s="166" t="s">
        <v>333</v>
      </c>
      <c r="B73" t="s">
        <v>334</v>
      </c>
      <c r="C73" s="167">
        <v>37.1</v>
      </c>
      <c r="D73" t="s">
        <v>141</v>
      </c>
      <c r="E73" s="169" t="s">
        <v>31</v>
      </c>
      <c r="F73" t="s">
        <v>32</v>
      </c>
      <c r="G73" s="166" t="s">
        <v>335</v>
      </c>
      <c r="H73" t="s">
        <v>336</v>
      </c>
      <c r="I73" s="166" t="s">
        <v>35</v>
      </c>
      <c r="J73" t="s">
        <v>36</v>
      </c>
      <c r="K73" s="171"/>
    </row>
    <row r="74" spans="1:11" ht="13.9">
      <c r="A74" s="166" t="s">
        <v>337</v>
      </c>
      <c r="B74" t="s">
        <v>338</v>
      </c>
      <c r="C74" s="167">
        <v>216.67</v>
      </c>
      <c r="D74" t="s">
        <v>54</v>
      </c>
      <c r="E74" s="169" t="s">
        <v>31</v>
      </c>
      <c r="F74" t="s">
        <v>32</v>
      </c>
      <c r="G74" s="166" t="s">
        <v>339</v>
      </c>
      <c r="H74" t="s">
        <v>340</v>
      </c>
      <c r="I74" s="166" t="s">
        <v>35</v>
      </c>
      <c r="J74" t="s">
        <v>36</v>
      </c>
      <c r="K74" s="171"/>
    </row>
    <row r="75" spans="1:11" ht="13.9">
      <c r="A75" s="166" t="s">
        <v>341</v>
      </c>
      <c r="B75" t="s">
        <v>342</v>
      </c>
      <c r="C75" s="167">
        <v>226.67</v>
      </c>
      <c r="D75" t="s">
        <v>39</v>
      </c>
      <c r="E75" s="169" t="s">
        <v>31</v>
      </c>
      <c r="F75" t="s">
        <v>32</v>
      </c>
      <c r="G75" s="166" t="s">
        <v>343</v>
      </c>
      <c r="H75" t="s">
        <v>344</v>
      </c>
      <c r="I75" s="166" t="s">
        <v>35</v>
      </c>
      <c r="J75" t="s">
        <v>36</v>
      </c>
      <c r="K75" s="171"/>
    </row>
    <row r="76" spans="1:11" ht="13.9">
      <c r="A76" s="166" t="s">
        <v>345</v>
      </c>
      <c r="B76" t="s">
        <v>346</v>
      </c>
      <c r="C76" s="167">
        <v>2968</v>
      </c>
      <c r="D76" t="s">
        <v>30</v>
      </c>
      <c r="E76" s="169" t="s">
        <v>31</v>
      </c>
      <c r="F76" t="s">
        <v>32</v>
      </c>
      <c r="G76" s="166" t="s">
        <v>347</v>
      </c>
      <c r="H76" t="s">
        <v>348</v>
      </c>
      <c r="I76" s="166" t="s">
        <v>35</v>
      </c>
      <c r="J76" t="s">
        <v>36</v>
      </c>
      <c r="K76" s="171"/>
    </row>
    <row r="77" spans="1:11" ht="13.9">
      <c r="A77" s="166" t="s">
        <v>349</v>
      </c>
      <c r="B77" t="s">
        <v>350</v>
      </c>
      <c r="C77" s="167">
        <v>636</v>
      </c>
      <c r="D77" t="s">
        <v>30</v>
      </c>
      <c r="E77" s="169" t="s">
        <v>31</v>
      </c>
      <c r="F77" t="s">
        <v>32</v>
      </c>
      <c r="G77" s="166" t="s">
        <v>351</v>
      </c>
      <c r="H77" t="s">
        <v>352</v>
      </c>
      <c r="I77" s="166" t="s">
        <v>35</v>
      </c>
      <c r="J77" t="s">
        <v>36</v>
      </c>
      <c r="K77" s="171"/>
    </row>
    <row r="78" spans="1:11" ht="13.9">
      <c r="A78" s="166" t="s">
        <v>353</v>
      </c>
      <c r="B78" t="s">
        <v>354</v>
      </c>
      <c r="C78" s="167">
        <v>111.3</v>
      </c>
      <c r="D78" t="s">
        <v>90</v>
      </c>
      <c r="E78" s="169" t="s">
        <v>31</v>
      </c>
      <c r="F78" t="s">
        <v>32</v>
      </c>
      <c r="G78" s="166" t="s">
        <v>355</v>
      </c>
      <c r="H78" t="s">
        <v>356</v>
      </c>
      <c r="I78" s="166" t="s">
        <v>35</v>
      </c>
      <c r="J78" t="s">
        <v>36</v>
      </c>
      <c r="K78" s="171"/>
    </row>
    <row r="79" spans="1:11" ht="13.9">
      <c r="A79" s="166" t="s">
        <v>357</v>
      </c>
      <c r="B79" t="s">
        <v>358</v>
      </c>
      <c r="C79" s="167">
        <v>848</v>
      </c>
      <c r="D79" t="s">
        <v>359</v>
      </c>
      <c r="E79" s="169" t="s">
        <v>31</v>
      </c>
      <c r="F79" t="s">
        <v>32</v>
      </c>
      <c r="G79" s="166" t="s">
        <v>360</v>
      </c>
      <c r="H79" t="s">
        <v>361</v>
      </c>
      <c r="I79" s="166" t="s">
        <v>35</v>
      </c>
      <c r="J79" t="s">
        <v>36</v>
      </c>
      <c r="K79" s="171"/>
    </row>
    <row r="80" spans="1:11" ht="13.9">
      <c r="A80" s="166" t="s">
        <v>362</v>
      </c>
      <c r="B80" t="s">
        <v>363</v>
      </c>
      <c r="C80" s="167">
        <v>201.4</v>
      </c>
      <c r="D80" t="s">
        <v>237</v>
      </c>
      <c r="E80" s="169" t="s">
        <v>31</v>
      </c>
      <c r="F80" t="s">
        <v>32</v>
      </c>
      <c r="G80" s="166" t="s">
        <v>364</v>
      </c>
      <c r="H80" t="s">
        <v>365</v>
      </c>
      <c r="I80" s="166" t="s">
        <v>35</v>
      </c>
      <c r="J80" t="s">
        <v>36</v>
      </c>
      <c r="K80" s="171"/>
    </row>
    <row r="81" spans="1:11" ht="13.9">
      <c r="A81" s="166" t="s">
        <v>366</v>
      </c>
      <c r="B81" t="s">
        <v>367</v>
      </c>
      <c r="C81" s="167">
        <v>948</v>
      </c>
      <c r="D81" t="s">
        <v>163</v>
      </c>
      <c r="E81" s="169" t="s">
        <v>31</v>
      </c>
      <c r="F81" t="s">
        <v>32</v>
      </c>
      <c r="G81" s="166" t="s">
        <v>368</v>
      </c>
      <c r="H81" t="s">
        <v>369</v>
      </c>
      <c r="I81" s="166" t="s">
        <v>35</v>
      </c>
      <c r="J81" t="s">
        <v>36</v>
      </c>
      <c r="K81" s="171"/>
    </row>
    <row r="82" spans="1:11" ht="13.9">
      <c r="A82" s="166" t="s">
        <v>370</v>
      </c>
      <c r="B82" t="s">
        <v>371</v>
      </c>
      <c r="C82" s="167">
        <v>742</v>
      </c>
      <c r="D82" t="s">
        <v>30</v>
      </c>
      <c r="E82" s="169" t="s">
        <v>31</v>
      </c>
      <c r="F82" t="s">
        <v>32</v>
      </c>
      <c r="G82" s="166" t="s">
        <v>372</v>
      </c>
      <c r="H82" t="s">
        <v>373</v>
      </c>
      <c r="I82" s="166" t="s">
        <v>35</v>
      </c>
      <c r="J82" t="s">
        <v>36</v>
      </c>
      <c r="K82" s="171"/>
    </row>
    <row r="83" spans="1:11" ht="13.9">
      <c r="A83" s="166" t="s">
        <v>374</v>
      </c>
      <c r="B83" t="s">
        <v>375</v>
      </c>
      <c r="C83" s="167">
        <v>848</v>
      </c>
      <c r="D83" t="s">
        <v>39</v>
      </c>
      <c r="E83" s="169" t="s">
        <v>31</v>
      </c>
      <c r="F83" t="s">
        <v>32</v>
      </c>
      <c r="G83" s="166" t="s">
        <v>376</v>
      </c>
      <c r="H83" t="s">
        <v>377</v>
      </c>
      <c r="I83" s="166" t="s">
        <v>35</v>
      </c>
      <c r="J83" t="s">
        <v>36</v>
      </c>
      <c r="K83" s="171"/>
    </row>
    <row r="84" spans="1:11" ht="13.9">
      <c r="A84" s="166" t="s">
        <v>378</v>
      </c>
      <c r="B84" t="s">
        <v>379</v>
      </c>
      <c r="C84" s="167">
        <v>180</v>
      </c>
      <c r="D84" t="s">
        <v>39</v>
      </c>
      <c r="E84" s="169" t="s">
        <v>31</v>
      </c>
      <c r="F84" t="s">
        <v>32</v>
      </c>
      <c r="G84" s="166" t="s">
        <v>380</v>
      </c>
      <c r="H84" t="s">
        <v>381</v>
      </c>
      <c r="I84" s="166" t="s">
        <v>35</v>
      </c>
      <c r="J84" t="s">
        <v>36</v>
      </c>
      <c r="K84" s="171"/>
    </row>
    <row r="85" spans="1:11" ht="13.9">
      <c r="A85" s="166" t="s">
        <v>382</v>
      </c>
      <c r="B85" t="s">
        <v>383</v>
      </c>
      <c r="C85" s="167">
        <v>2968</v>
      </c>
      <c r="D85" t="s">
        <v>30</v>
      </c>
      <c r="E85" s="169" t="s">
        <v>31</v>
      </c>
      <c r="F85" t="s">
        <v>32</v>
      </c>
      <c r="G85" s="166" t="s">
        <v>384</v>
      </c>
      <c r="H85" t="s">
        <v>385</v>
      </c>
      <c r="I85" s="166" t="s">
        <v>35</v>
      </c>
      <c r="J85" t="s">
        <v>36</v>
      </c>
      <c r="K85" s="171"/>
    </row>
    <row r="86" spans="1:11" ht="13.9">
      <c r="A86" s="166" t="s">
        <v>386</v>
      </c>
      <c r="B86" t="s">
        <v>387</v>
      </c>
      <c r="C86" s="167">
        <v>55.3</v>
      </c>
      <c r="D86" t="s">
        <v>39</v>
      </c>
      <c r="E86" s="169" t="s">
        <v>31</v>
      </c>
      <c r="F86" t="s">
        <v>32</v>
      </c>
      <c r="G86" s="166" t="s">
        <v>388</v>
      </c>
      <c r="H86" t="s">
        <v>389</v>
      </c>
      <c r="I86" s="166" t="s">
        <v>35</v>
      </c>
      <c r="J86" t="s">
        <v>36</v>
      </c>
      <c r="K86" s="171"/>
    </row>
    <row r="87" spans="1:11" ht="13.9">
      <c r="A87" s="166" t="s">
        <v>390</v>
      </c>
      <c r="B87" t="s">
        <v>391</v>
      </c>
      <c r="C87" s="167">
        <v>15</v>
      </c>
      <c r="D87" t="s">
        <v>100</v>
      </c>
      <c r="E87" s="169" t="s">
        <v>31</v>
      </c>
      <c r="F87" t="s">
        <v>32</v>
      </c>
      <c r="G87" s="166" t="s">
        <v>392</v>
      </c>
      <c r="H87" t="s">
        <v>393</v>
      </c>
      <c r="I87" s="166" t="s">
        <v>35</v>
      </c>
      <c r="J87" t="s">
        <v>36</v>
      </c>
      <c r="K87" s="171"/>
    </row>
    <row r="88" spans="1:11" ht="13.9">
      <c r="A88" s="166" t="s">
        <v>394</v>
      </c>
      <c r="B88" t="s">
        <v>395</v>
      </c>
      <c r="C88" s="167">
        <v>318</v>
      </c>
      <c r="D88" t="s">
        <v>39</v>
      </c>
      <c r="E88" s="169" t="s">
        <v>31</v>
      </c>
      <c r="F88" t="s">
        <v>32</v>
      </c>
      <c r="G88" s="166" t="s">
        <v>396</v>
      </c>
      <c r="H88" t="s">
        <v>397</v>
      </c>
      <c r="I88" s="166" t="s">
        <v>35</v>
      </c>
      <c r="J88" t="s">
        <v>36</v>
      </c>
      <c r="K88" s="171"/>
    </row>
    <row r="89" spans="1:11" ht="13.9">
      <c r="A89" s="166" t="s">
        <v>398</v>
      </c>
      <c r="B89" t="s">
        <v>399</v>
      </c>
      <c r="C89" s="167">
        <v>2968</v>
      </c>
      <c r="D89" t="s">
        <v>400</v>
      </c>
      <c r="E89" s="169" t="s">
        <v>31</v>
      </c>
      <c r="F89" t="s">
        <v>32</v>
      </c>
      <c r="G89" s="166" t="s">
        <v>401</v>
      </c>
      <c r="H89" t="s">
        <v>402</v>
      </c>
      <c r="I89" s="166" t="s">
        <v>35</v>
      </c>
      <c r="J89" t="s">
        <v>36</v>
      </c>
      <c r="K89" s="171"/>
    </row>
    <row r="90" spans="1:11" ht="13.9">
      <c r="A90" s="166" t="s">
        <v>403</v>
      </c>
      <c r="B90" t="s">
        <v>404</v>
      </c>
      <c r="C90" s="167">
        <v>1060</v>
      </c>
      <c r="D90" t="s">
        <v>158</v>
      </c>
      <c r="E90" s="169" t="s">
        <v>31</v>
      </c>
      <c r="F90" t="s">
        <v>32</v>
      </c>
      <c r="G90" s="166" t="s">
        <v>405</v>
      </c>
      <c r="H90" t="s">
        <v>406</v>
      </c>
      <c r="I90" s="166" t="s">
        <v>35</v>
      </c>
      <c r="J90" t="s">
        <v>36</v>
      </c>
      <c r="K90" s="171"/>
    </row>
    <row r="91" spans="1:11" ht="13.9">
      <c r="A91" s="166" t="s">
        <v>407</v>
      </c>
      <c r="B91" t="s">
        <v>408</v>
      </c>
      <c r="C91" s="167">
        <v>148.4</v>
      </c>
      <c r="D91" t="s">
        <v>54</v>
      </c>
      <c r="E91" s="169" t="s">
        <v>31</v>
      </c>
      <c r="F91" t="s">
        <v>32</v>
      </c>
      <c r="G91" s="166" t="s">
        <v>409</v>
      </c>
      <c r="H91" t="s">
        <v>410</v>
      </c>
      <c r="I91" s="166" t="s">
        <v>35</v>
      </c>
      <c r="J91" t="s">
        <v>36</v>
      </c>
      <c r="K91" s="171"/>
    </row>
    <row r="92" spans="1:11" ht="13.9">
      <c r="A92" s="166" t="s">
        <v>411</v>
      </c>
      <c r="B92" t="s">
        <v>412</v>
      </c>
      <c r="C92" s="167">
        <v>266.67</v>
      </c>
      <c r="D92" t="s">
        <v>39</v>
      </c>
      <c r="E92" s="169" t="s">
        <v>31</v>
      </c>
      <c r="F92" t="s">
        <v>32</v>
      </c>
      <c r="G92" s="166" t="s">
        <v>413</v>
      </c>
      <c r="H92" t="s">
        <v>414</v>
      </c>
      <c r="I92" s="166" t="s">
        <v>35</v>
      </c>
      <c r="J92" t="s">
        <v>36</v>
      </c>
      <c r="K92" s="171"/>
    </row>
    <row r="93" spans="1:11" ht="13.9">
      <c r="A93" s="166" t="s">
        <v>415</v>
      </c>
      <c r="B93" t="s">
        <v>416</v>
      </c>
      <c r="C93" s="167">
        <v>1590</v>
      </c>
      <c r="D93" t="s">
        <v>85</v>
      </c>
      <c r="E93" s="169" t="s">
        <v>31</v>
      </c>
      <c r="F93" t="s">
        <v>32</v>
      </c>
      <c r="G93" s="166" t="s">
        <v>417</v>
      </c>
      <c r="H93" t="s">
        <v>418</v>
      </c>
      <c r="I93" s="166" t="s">
        <v>35</v>
      </c>
      <c r="J93" t="s">
        <v>36</v>
      </c>
      <c r="K93" s="171"/>
    </row>
    <row r="94" spans="1:11" ht="13.9">
      <c r="A94" s="166" t="s">
        <v>419</v>
      </c>
      <c r="B94" t="s">
        <v>420</v>
      </c>
      <c r="C94" s="167">
        <v>62.87</v>
      </c>
      <c r="D94" t="s">
        <v>39</v>
      </c>
      <c r="E94" s="169" t="s">
        <v>31</v>
      </c>
      <c r="F94" t="s">
        <v>32</v>
      </c>
      <c r="G94" s="166" t="s">
        <v>421</v>
      </c>
      <c r="H94" t="s">
        <v>422</v>
      </c>
      <c r="I94" s="166" t="s">
        <v>35</v>
      </c>
      <c r="J94" t="s">
        <v>36</v>
      </c>
      <c r="K94" s="171"/>
    </row>
    <row r="95" spans="1:11" ht="13.9">
      <c r="A95" s="166" t="s">
        <v>423</v>
      </c>
      <c r="B95" t="s">
        <v>424</v>
      </c>
      <c r="C95" s="167">
        <v>116.67</v>
      </c>
      <c r="D95" t="s">
        <v>39</v>
      </c>
      <c r="E95" s="169" t="s">
        <v>31</v>
      </c>
      <c r="F95" t="s">
        <v>32</v>
      </c>
      <c r="G95" s="166" t="s">
        <v>425</v>
      </c>
      <c r="H95" t="s">
        <v>426</v>
      </c>
      <c r="I95" s="166" t="s">
        <v>35</v>
      </c>
      <c r="J95" t="s">
        <v>36</v>
      </c>
      <c r="K95" s="171"/>
    </row>
    <row r="96" spans="1:11" ht="13.9">
      <c r="A96" s="166" t="s">
        <v>427</v>
      </c>
      <c r="B96" t="s">
        <v>428</v>
      </c>
      <c r="C96" s="167">
        <v>21.2</v>
      </c>
      <c r="D96" t="s">
        <v>39</v>
      </c>
      <c r="E96" s="169" t="s">
        <v>31</v>
      </c>
      <c r="F96" t="s">
        <v>32</v>
      </c>
      <c r="G96" s="166" t="s">
        <v>429</v>
      </c>
      <c r="H96" t="s">
        <v>430</v>
      </c>
      <c r="I96" s="166" t="s">
        <v>35</v>
      </c>
      <c r="J96" t="s">
        <v>36</v>
      </c>
      <c r="K96" s="171"/>
    </row>
    <row r="97" spans="1:11" ht="13.9">
      <c r="A97" s="166" t="s">
        <v>431</v>
      </c>
      <c r="B97" t="s">
        <v>432</v>
      </c>
      <c r="C97" s="167">
        <v>69.819999999999993</v>
      </c>
      <c r="D97" t="s">
        <v>39</v>
      </c>
      <c r="E97" s="169" t="s">
        <v>31</v>
      </c>
      <c r="F97" t="s">
        <v>32</v>
      </c>
      <c r="G97" s="166" t="s">
        <v>433</v>
      </c>
      <c r="H97" t="s">
        <v>434</v>
      </c>
      <c r="I97" s="166" t="s">
        <v>35</v>
      </c>
      <c r="J97" t="s">
        <v>36</v>
      </c>
      <c r="K97" s="171"/>
    </row>
    <row r="98" spans="1:11" ht="13.9">
      <c r="A98" s="166" t="s">
        <v>435</v>
      </c>
      <c r="B98" t="s">
        <v>436</v>
      </c>
      <c r="C98" s="167">
        <v>763.2</v>
      </c>
      <c r="D98" t="s">
        <v>30</v>
      </c>
      <c r="E98" s="169" t="s">
        <v>31</v>
      </c>
      <c r="F98" t="s">
        <v>32</v>
      </c>
      <c r="G98" s="166" t="s">
        <v>437</v>
      </c>
      <c r="H98" t="s">
        <v>438</v>
      </c>
      <c r="I98" s="166" t="s">
        <v>35</v>
      </c>
      <c r="J98" t="s">
        <v>36</v>
      </c>
      <c r="K98" s="171"/>
    </row>
    <row r="99" spans="1:11" ht="13.9">
      <c r="A99" s="166" t="s">
        <v>439</v>
      </c>
      <c r="B99" t="s">
        <v>440</v>
      </c>
      <c r="C99" s="167">
        <v>400</v>
      </c>
      <c r="D99" t="s">
        <v>30</v>
      </c>
      <c r="E99" s="169" t="s">
        <v>31</v>
      </c>
      <c r="F99" t="s">
        <v>32</v>
      </c>
      <c r="G99" s="166" t="s">
        <v>441</v>
      </c>
      <c r="H99" t="s">
        <v>442</v>
      </c>
      <c r="I99" s="166" t="s">
        <v>35</v>
      </c>
      <c r="J99" t="s">
        <v>36</v>
      </c>
      <c r="K99" s="171"/>
    </row>
    <row r="100" spans="1:11" ht="13.9">
      <c r="A100" s="166" t="s">
        <v>443</v>
      </c>
      <c r="B100" t="s">
        <v>444</v>
      </c>
      <c r="C100" s="167">
        <v>50.88</v>
      </c>
      <c r="D100" t="s">
        <v>39</v>
      </c>
      <c r="E100" s="169" t="s">
        <v>31</v>
      </c>
      <c r="F100" t="s">
        <v>32</v>
      </c>
      <c r="G100" s="166" t="s">
        <v>445</v>
      </c>
      <c r="H100" t="s">
        <v>446</v>
      </c>
      <c r="I100" s="166" t="s">
        <v>35</v>
      </c>
      <c r="J100" t="s">
        <v>36</v>
      </c>
      <c r="K100" s="171"/>
    </row>
    <row r="101" spans="1:11" ht="13.9">
      <c r="A101" s="166" t="s">
        <v>447</v>
      </c>
      <c r="B101" t="s">
        <v>448</v>
      </c>
      <c r="C101" s="167">
        <v>27.56</v>
      </c>
      <c r="D101" t="s">
        <v>30</v>
      </c>
      <c r="E101" s="169" t="s">
        <v>31</v>
      </c>
      <c r="F101" t="s">
        <v>32</v>
      </c>
      <c r="G101" s="166" t="s">
        <v>449</v>
      </c>
      <c r="H101" t="s">
        <v>450</v>
      </c>
      <c r="I101" s="166" t="s">
        <v>35</v>
      </c>
      <c r="J101" t="s">
        <v>36</v>
      </c>
      <c r="K101" s="171"/>
    </row>
    <row r="102" spans="1:11" ht="13.9">
      <c r="A102" s="166" t="s">
        <v>451</v>
      </c>
      <c r="B102" t="s">
        <v>452</v>
      </c>
      <c r="C102" s="167">
        <v>636</v>
      </c>
      <c r="D102" t="s">
        <v>30</v>
      </c>
      <c r="E102" s="169" t="s">
        <v>31</v>
      </c>
      <c r="F102" t="s">
        <v>32</v>
      </c>
      <c r="G102" s="166" t="s">
        <v>453</v>
      </c>
      <c r="H102" t="s">
        <v>454</v>
      </c>
      <c r="I102" s="166" t="s">
        <v>35</v>
      </c>
      <c r="J102" t="s">
        <v>36</v>
      </c>
      <c r="K102" s="171"/>
    </row>
    <row r="103" spans="1:11" ht="13.9">
      <c r="A103" s="166" t="s">
        <v>455</v>
      </c>
      <c r="B103" t="s">
        <v>456</v>
      </c>
      <c r="C103" s="167">
        <v>1.93</v>
      </c>
      <c r="D103" t="s">
        <v>196</v>
      </c>
      <c r="E103" s="169" t="s">
        <v>31</v>
      </c>
      <c r="F103" t="s">
        <v>32</v>
      </c>
      <c r="G103" s="166" t="s">
        <v>457</v>
      </c>
      <c r="H103" t="s">
        <v>458</v>
      </c>
      <c r="I103" s="166" t="s">
        <v>35</v>
      </c>
      <c r="J103" t="s">
        <v>36</v>
      </c>
      <c r="K103" s="171"/>
    </row>
    <row r="104" spans="1:11" ht="13.9">
      <c r="A104" s="166" t="s">
        <v>459</v>
      </c>
      <c r="B104" t="s">
        <v>460</v>
      </c>
      <c r="C104" s="167">
        <v>106</v>
      </c>
      <c r="D104" t="s">
        <v>39</v>
      </c>
      <c r="E104" s="169" t="s">
        <v>31</v>
      </c>
      <c r="F104" t="s">
        <v>32</v>
      </c>
      <c r="G104" s="166" t="s">
        <v>461</v>
      </c>
      <c r="H104" t="s">
        <v>462</v>
      </c>
      <c r="I104" s="166" t="s">
        <v>35</v>
      </c>
      <c r="J104" t="s">
        <v>36</v>
      </c>
      <c r="K104" s="171"/>
    </row>
    <row r="105" spans="1:11" ht="13.9">
      <c r="A105" s="166" t="s">
        <v>463</v>
      </c>
      <c r="B105" t="s">
        <v>464</v>
      </c>
      <c r="C105" s="167">
        <v>416.67</v>
      </c>
      <c r="D105" t="s">
        <v>30</v>
      </c>
      <c r="E105" s="169" t="s">
        <v>31</v>
      </c>
      <c r="F105" t="s">
        <v>32</v>
      </c>
      <c r="G105" s="166" t="s">
        <v>465</v>
      </c>
      <c r="H105" t="s">
        <v>466</v>
      </c>
      <c r="I105" s="166" t="s">
        <v>35</v>
      </c>
      <c r="J105" t="s">
        <v>36</v>
      </c>
      <c r="K105" s="171"/>
    </row>
    <row r="106" spans="1:11" ht="13.9">
      <c r="A106" s="166" t="s">
        <v>467</v>
      </c>
      <c r="B106" t="s">
        <v>468</v>
      </c>
      <c r="C106" s="167">
        <v>190.8</v>
      </c>
      <c r="D106" t="s">
        <v>141</v>
      </c>
      <c r="E106" s="169" t="s">
        <v>31</v>
      </c>
      <c r="F106" t="s">
        <v>32</v>
      </c>
      <c r="G106" s="166" t="s">
        <v>469</v>
      </c>
      <c r="H106" t="s">
        <v>470</v>
      </c>
      <c r="I106" s="166" t="s">
        <v>35</v>
      </c>
      <c r="J106" t="s">
        <v>36</v>
      </c>
      <c r="K106" s="171"/>
    </row>
    <row r="107" spans="1:11" ht="13.9">
      <c r="A107" s="166" t="s">
        <v>471</v>
      </c>
      <c r="B107" t="s">
        <v>472</v>
      </c>
      <c r="C107" s="167">
        <v>212</v>
      </c>
      <c r="D107" t="s">
        <v>30</v>
      </c>
      <c r="E107" s="169" t="s">
        <v>31</v>
      </c>
      <c r="F107" t="s">
        <v>32</v>
      </c>
      <c r="G107" s="166" t="s">
        <v>473</v>
      </c>
      <c r="H107" t="s">
        <v>474</v>
      </c>
      <c r="I107" s="166" t="s">
        <v>35</v>
      </c>
      <c r="J107" t="s">
        <v>36</v>
      </c>
      <c r="K107" s="171"/>
    </row>
    <row r="108" spans="1:11" ht="13.9">
      <c r="A108" s="166" t="s">
        <v>475</v>
      </c>
      <c r="B108" t="s">
        <v>476</v>
      </c>
      <c r="C108" s="167">
        <v>62.54</v>
      </c>
      <c r="D108" t="s">
        <v>39</v>
      </c>
      <c r="E108" s="169" t="s">
        <v>31</v>
      </c>
      <c r="F108" t="s">
        <v>32</v>
      </c>
      <c r="G108" s="166" t="s">
        <v>477</v>
      </c>
      <c r="H108" t="s">
        <v>478</v>
      </c>
      <c r="I108" s="166" t="s">
        <v>35</v>
      </c>
      <c r="J108" t="s">
        <v>36</v>
      </c>
      <c r="K108" s="171"/>
    </row>
    <row r="109" spans="1:11" ht="13.9">
      <c r="A109" s="166" t="s">
        <v>479</v>
      </c>
      <c r="B109" t="s">
        <v>480</v>
      </c>
      <c r="C109" s="167">
        <v>2544</v>
      </c>
      <c r="D109" t="s">
        <v>30</v>
      </c>
      <c r="E109" s="169" t="s">
        <v>31</v>
      </c>
      <c r="F109" t="s">
        <v>32</v>
      </c>
      <c r="G109" s="166" t="s">
        <v>481</v>
      </c>
      <c r="H109" t="s">
        <v>482</v>
      </c>
      <c r="I109" s="166" t="s">
        <v>35</v>
      </c>
      <c r="J109" t="s">
        <v>36</v>
      </c>
      <c r="K109" s="171"/>
    </row>
    <row r="110" spans="1:11" ht="13.9">
      <c r="A110" s="166" t="s">
        <v>483</v>
      </c>
      <c r="B110" t="s">
        <v>484</v>
      </c>
      <c r="C110" s="167">
        <v>848</v>
      </c>
      <c r="D110" t="s">
        <v>44</v>
      </c>
      <c r="E110" s="169" t="s">
        <v>31</v>
      </c>
      <c r="F110" t="s">
        <v>32</v>
      </c>
      <c r="G110" s="166" t="s">
        <v>485</v>
      </c>
      <c r="H110" t="s">
        <v>486</v>
      </c>
      <c r="I110" s="166" t="s">
        <v>35</v>
      </c>
      <c r="J110" t="s">
        <v>36</v>
      </c>
      <c r="K110" s="171"/>
    </row>
    <row r="111" spans="1:11" ht="13.9">
      <c r="A111" s="166" t="s">
        <v>487</v>
      </c>
      <c r="B111" t="s">
        <v>488</v>
      </c>
      <c r="C111" s="167">
        <v>63.6</v>
      </c>
      <c r="D111" t="s">
        <v>90</v>
      </c>
      <c r="E111" s="169" t="s">
        <v>31</v>
      </c>
      <c r="F111" t="s">
        <v>32</v>
      </c>
      <c r="G111" s="166" t="s">
        <v>489</v>
      </c>
      <c r="H111" t="s">
        <v>490</v>
      </c>
      <c r="I111" s="166" t="s">
        <v>35</v>
      </c>
      <c r="J111" t="s">
        <v>36</v>
      </c>
      <c r="K111" s="171"/>
    </row>
    <row r="112" spans="1:11" ht="13.9">
      <c r="A112" s="166" t="s">
        <v>491</v>
      </c>
      <c r="B112" t="s">
        <v>492</v>
      </c>
      <c r="C112" s="167">
        <v>530</v>
      </c>
      <c r="D112" t="s">
        <v>493</v>
      </c>
      <c r="E112" s="169" t="s">
        <v>31</v>
      </c>
      <c r="F112" t="s">
        <v>32</v>
      </c>
      <c r="G112" s="166" t="s">
        <v>494</v>
      </c>
      <c r="H112" t="s">
        <v>495</v>
      </c>
      <c r="I112" s="166" t="s">
        <v>35</v>
      </c>
      <c r="J112" t="s">
        <v>36</v>
      </c>
      <c r="K112" s="171"/>
    </row>
    <row r="113" spans="1:11" ht="13.9">
      <c r="A113" s="166" t="s">
        <v>496</v>
      </c>
      <c r="B113" t="s">
        <v>497</v>
      </c>
      <c r="C113" s="167">
        <v>2120</v>
      </c>
      <c r="D113" t="s">
        <v>30</v>
      </c>
      <c r="E113" s="169" t="s">
        <v>31</v>
      </c>
      <c r="F113" t="s">
        <v>32</v>
      </c>
      <c r="G113" s="166" t="s">
        <v>498</v>
      </c>
      <c r="H113" t="s">
        <v>499</v>
      </c>
      <c r="I113" s="166" t="s">
        <v>35</v>
      </c>
      <c r="J113" t="s">
        <v>36</v>
      </c>
      <c r="K113" s="171"/>
    </row>
    <row r="114" spans="1:11" ht="13.9">
      <c r="A114" s="166" t="s">
        <v>500</v>
      </c>
      <c r="B114" t="s">
        <v>501</v>
      </c>
      <c r="C114" s="167">
        <v>424</v>
      </c>
      <c r="D114" t="s">
        <v>30</v>
      </c>
      <c r="E114" s="169" t="s">
        <v>31</v>
      </c>
      <c r="F114" t="s">
        <v>32</v>
      </c>
      <c r="G114" s="166" t="s">
        <v>502</v>
      </c>
      <c r="H114" t="s">
        <v>503</v>
      </c>
      <c r="I114" s="166" t="s">
        <v>35</v>
      </c>
      <c r="J114" t="s">
        <v>36</v>
      </c>
      <c r="K114" s="171"/>
    </row>
    <row r="115" spans="1:11" ht="13.9">
      <c r="A115" s="166" t="s">
        <v>504</v>
      </c>
      <c r="B115" t="s">
        <v>505</v>
      </c>
      <c r="C115" s="167">
        <v>530</v>
      </c>
      <c r="D115" t="s">
        <v>95</v>
      </c>
      <c r="E115" s="169" t="s">
        <v>31</v>
      </c>
      <c r="F115" t="s">
        <v>32</v>
      </c>
      <c r="G115" s="166" t="s">
        <v>506</v>
      </c>
      <c r="H115" t="s">
        <v>507</v>
      </c>
      <c r="I115" s="166" t="s">
        <v>35</v>
      </c>
      <c r="J115" t="s">
        <v>36</v>
      </c>
      <c r="K115" s="171"/>
    </row>
    <row r="116" spans="1:11" ht="13.9">
      <c r="A116" s="166" t="s">
        <v>508</v>
      </c>
      <c r="B116" t="s">
        <v>509</v>
      </c>
      <c r="C116" s="167">
        <v>2.12</v>
      </c>
      <c r="D116" t="s">
        <v>196</v>
      </c>
      <c r="E116" s="169" t="s">
        <v>31</v>
      </c>
      <c r="F116" t="s">
        <v>32</v>
      </c>
      <c r="G116" s="166" t="s">
        <v>510</v>
      </c>
      <c r="H116" t="s">
        <v>511</v>
      </c>
      <c r="I116" s="166" t="s">
        <v>35</v>
      </c>
      <c r="J116" t="s">
        <v>36</v>
      </c>
      <c r="K116" s="171"/>
    </row>
    <row r="117" spans="1:11" ht="13.9">
      <c r="A117" s="166" t="s">
        <v>512</v>
      </c>
      <c r="B117" t="s">
        <v>513</v>
      </c>
      <c r="C117" s="167">
        <v>2066.67</v>
      </c>
      <c r="D117" t="s">
        <v>76</v>
      </c>
      <c r="E117" s="169" t="s">
        <v>31</v>
      </c>
      <c r="F117" t="s">
        <v>32</v>
      </c>
      <c r="G117" s="166" t="s">
        <v>514</v>
      </c>
      <c r="H117" t="s">
        <v>515</v>
      </c>
      <c r="I117" s="166" t="s">
        <v>35</v>
      </c>
      <c r="J117" t="s">
        <v>36</v>
      </c>
      <c r="K117" s="171"/>
    </row>
    <row r="118" spans="1:11" ht="13.9">
      <c r="A118" s="166" t="s">
        <v>516</v>
      </c>
      <c r="B118" t="s">
        <v>517</v>
      </c>
      <c r="C118" s="167">
        <v>40.630000000000003</v>
      </c>
      <c r="D118" t="s">
        <v>39</v>
      </c>
      <c r="E118" s="169" t="s">
        <v>31</v>
      </c>
      <c r="F118" t="s">
        <v>32</v>
      </c>
      <c r="G118" s="166" t="s">
        <v>518</v>
      </c>
      <c r="H118" t="s">
        <v>519</v>
      </c>
      <c r="I118" s="166" t="s">
        <v>35</v>
      </c>
      <c r="J118" t="s">
        <v>36</v>
      </c>
      <c r="K118" s="171"/>
    </row>
    <row r="119" spans="1:11" ht="13.9">
      <c r="A119" s="166" t="s">
        <v>520</v>
      </c>
      <c r="B119" t="s">
        <v>521</v>
      </c>
      <c r="C119" s="167">
        <v>530</v>
      </c>
      <c r="D119" t="s">
        <v>359</v>
      </c>
      <c r="E119" s="169" t="s">
        <v>31</v>
      </c>
      <c r="F119" t="s">
        <v>32</v>
      </c>
      <c r="G119" s="166" t="s">
        <v>522</v>
      </c>
      <c r="H119" t="s">
        <v>523</v>
      </c>
      <c r="I119" s="166" t="s">
        <v>35</v>
      </c>
      <c r="J119" t="s">
        <v>36</v>
      </c>
      <c r="K119" s="171"/>
    </row>
    <row r="120" spans="1:11" ht="13.9">
      <c r="A120" s="166" t="s">
        <v>524</v>
      </c>
      <c r="B120" t="s">
        <v>525</v>
      </c>
      <c r="C120" s="167">
        <v>2438</v>
      </c>
      <c r="D120" t="s">
        <v>85</v>
      </c>
      <c r="E120" s="169" t="s">
        <v>31</v>
      </c>
      <c r="F120" t="s">
        <v>32</v>
      </c>
      <c r="G120" s="166" t="s">
        <v>526</v>
      </c>
      <c r="H120" t="s">
        <v>527</v>
      </c>
      <c r="I120" s="166" t="s">
        <v>35</v>
      </c>
      <c r="J120" t="s">
        <v>36</v>
      </c>
      <c r="K120" s="171"/>
    </row>
    <row r="121" spans="1:11" ht="13.9">
      <c r="A121" s="166" t="s">
        <v>528</v>
      </c>
      <c r="B121" t="s">
        <v>529</v>
      </c>
      <c r="C121" s="167">
        <v>4333.33</v>
      </c>
      <c r="D121" t="s">
        <v>30</v>
      </c>
      <c r="E121" s="169" t="s">
        <v>31</v>
      </c>
      <c r="F121" t="s">
        <v>32</v>
      </c>
      <c r="G121" s="166" t="s">
        <v>530</v>
      </c>
      <c r="H121" t="s">
        <v>531</v>
      </c>
      <c r="I121" s="166" t="s">
        <v>35</v>
      </c>
      <c r="J121" t="s">
        <v>36</v>
      </c>
      <c r="K121" s="171"/>
    </row>
    <row r="122" spans="1:11" ht="13.9">
      <c r="A122" s="166" t="s">
        <v>532</v>
      </c>
      <c r="B122" t="s">
        <v>533</v>
      </c>
      <c r="C122" s="167">
        <v>50</v>
      </c>
      <c r="D122" t="s">
        <v>54</v>
      </c>
      <c r="E122" s="169" t="s">
        <v>31</v>
      </c>
      <c r="F122" t="s">
        <v>32</v>
      </c>
      <c r="G122" s="166" t="s">
        <v>534</v>
      </c>
      <c r="H122" t="s">
        <v>535</v>
      </c>
      <c r="I122" s="166" t="s">
        <v>35</v>
      </c>
      <c r="J122" t="s">
        <v>36</v>
      </c>
      <c r="K122" s="171"/>
    </row>
    <row r="123" spans="1:11" ht="13.9">
      <c r="A123" s="166" t="s">
        <v>536</v>
      </c>
      <c r="B123" t="s">
        <v>537</v>
      </c>
      <c r="C123" s="167">
        <v>3180</v>
      </c>
      <c r="D123" t="s">
        <v>30</v>
      </c>
      <c r="E123" s="169" t="s">
        <v>31</v>
      </c>
      <c r="F123" t="s">
        <v>32</v>
      </c>
      <c r="G123" s="166" t="s">
        <v>538</v>
      </c>
      <c r="H123" t="s">
        <v>539</v>
      </c>
      <c r="I123" s="166" t="s">
        <v>35</v>
      </c>
      <c r="J123" t="s">
        <v>36</v>
      </c>
      <c r="K123" s="171"/>
    </row>
    <row r="124" spans="1:11" ht="13.9">
      <c r="A124" s="166" t="s">
        <v>540</v>
      </c>
      <c r="B124" t="s">
        <v>541</v>
      </c>
      <c r="C124" s="167">
        <v>0.06</v>
      </c>
      <c r="D124" t="s">
        <v>49</v>
      </c>
      <c r="E124" s="169" t="s">
        <v>31</v>
      </c>
      <c r="F124" t="s">
        <v>32</v>
      </c>
      <c r="G124" s="166" t="s">
        <v>542</v>
      </c>
      <c r="H124" t="s">
        <v>543</v>
      </c>
      <c r="I124" s="166" t="s">
        <v>35</v>
      </c>
      <c r="J124" t="s">
        <v>36</v>
      </c>
      <c r="K124" s="171"/>
    </row>
    <row r="125" spans="1:11" ht="13.9">
      <c r="A125" s="166" t="s">
        <v>544</v>
      </c>
      <c r="B125" t="s">
        <v>545</v>
      </c>
      <c r="C125" s="167">
        <v>253.33</v>
      </c>
      <c r="D125" t="s">
        <v>30</v>
      </c>
      <c r="E125" s="169" t="s">
        <v>31</v>
      </c>
      <c r="F125" t="s">
        <v>32</v>
      </c>
      <c r="G125" s="166" t="s">
        <v>546</v>
      </c>
      <c r="H125" t="s">
        <v>547</v>
      </c>
      <c r="I125" s="166" t="s">
        <v>35</v>
      </c>
      <c r="J125" t="s">
        <v>36</v>
      </c>
      <c r="K125" s="171"/>
    </row>
    <row r="126" spans="1:11" ht="13.9">
      <c r="A126" s="166" t="s">
        <v>548</v>
      </c>
      <c r="B126" t="s">
        <v>549</v>
      </c>
      <c r="C126" s="167">
        <v>174.14</v>
      </c>
      <c r="D126" t="s">
        <v>39</v>
      </c>
      <c r="E126" s="169" t="s">
        <v>31</v>
      </c>
      <c r="F126" t="s">
        <v>32</v>
      </c>
      <c r="G126" s="166" t="s">
        <v>550</v>
      </c>
      <c r="H126" t="s">
        <v>551</v>
      </c>
      <c r="I126" s="166" t="s">
        <v>35</v>
      </c>
      <c r="J126" t="s">
        <v>36</v>
      </c>
      <c r="K126" s="171"/>
    </row>
    <row r="127" spans="1:11" ht="13.9">
      <c r="A127" s="166" t="s">
        <v>552</v>
      </c>
      <c r="B127" t="s">
        <v>553</v>
      </c>
      <c r="C127" s="167">
        <v>63.6</v>
      </c>
      <c r="D127" t="s">
        <v>554</v>
      </c>
      <c r="E127" s="169" t="s">
        <v>31</v>
      </c>
      <c r="F127" t="s">
        <v>32</v>
      </c>
      <c r="G127" s="166" t="s">
        <v>555</v>
      </c>
      <c r="H127" t="s">
        <v>556</v>
      </c>
      <c r="I127" s="166" t="s">
        <v>35</v>
      </c>
      <c r="J127" t="s">
        <v>36</v>
      </c>
      <c r="K127" s="171"/>
    </row>
    <row r="128" spans="1:11" ht="13.9">
      <c r="A128" s="166" t="s">
        <v>557</v>
      </c>
      <c r="B128" t="s">
        <v>558</v>
      </c>
      <c r="C128" s="167">
        <v>74.2</v>
      </c>
      <c r="D128" t="s">
        <v>559</v>
      </c>
      <c r="E128" s="169" t="s">
        <v>31</v>
      </c>
      <c r="F128" t="s">
        <v>32</v>
      </c>
      <c r="G128" s="166" t="s">
        <v>560</v>
      </c>
      <c r="H128" t="s">
        <v>561</v>
      </c>
      <c r="I128" s="166" t="s">
        <v>35</v>
      </c>
      <c r="J128" t="s">
        <v>36</v>
      </c>
      <c r="K128" s="171"/>
    </row>
    <row r="129" spans="1:11" ht="13.9">
      <c r="A129" s="166" t="s">
        <v>562</v>
      </c>
      <c r="B129" t="s">
        <v>563</v>
      </c>
      <c r="C129" s="167">
        <v>344.5</v>
      </c>
      <c r="D129" t="s">
        <v>90</v>
      </c>
      <c r="E129" s="169" t="s">
        <v>31</v>
      </c>
      <c r="F129" t="s">
        <v>32</v>
      </c>
      <c r="G129" s="166" t="s">
        <v>564</v>
      </c>
      <c r="H129" t="s">
        <v>565</v>
      </c>
      <c r="I129" s="166" t="s">
        <v>35</v>
      </c>
      <c r="J129" t="s">
        <v>36</v>
      </c>
      <c r="K129" s="171"/>
    </row>
    <row r="130" spans="1:11" ht="13.9">
      <c r="A130" s="166" t="s">
        <v>566</v>
      </c>
      <c r="B130" t="s">
        <v>567</v>
      </c>
      <c r="C130" s="167">
        <v>63.6</v>
      </c>
      <c r="D130" t="s">
        <v>90</v>
      </c>
      <c r="E130" s="169" t="s">
        <v>31</v>
      </c>
      <c r="F130" t="s">
        <v>32</v>
      </c>
      <c r="G130" s="166" t="s">
        <v>568</v>
      </c>
      <c r="H130" t="s">
        <v>569</v>
      </c>
      <c r="I130" s="166" t="s">
        <v>35</v>
      </c>
      <c r="J130" t="s">
        <v>36</v>
      </c>
      <c r="K130" s="171"/>
    </row>
    <row r="131" spans="1:11" ht="13.9">
      <c r="A131" s="166" t="s">
        <v>570</v>
      </c>
      <c r="B131" t="s">
        <v>571</v>
      </c>
      <c r="C131" s="167">
        <v>10</v>
      </c>
      <c r="D131" t="s">
        <v>100</v>
      </c>
      <c r="E131" s="169" t="s">
        <v>31</v>
      </c>
      <c r="F131" t="s">
        <v>32</v>
      </c>
      <c r="G131" s="166" t="s">
        <v>572</v>
      </c>
      <c r="H131" t="s">
        <v>573</v>
      </c>
      <c r="I131" s="166" t="s">
        <v>35</v>
      </c>
      <c r="J131" t="s">
        <v>36</v>
      </c>
      <c r="K131" s="171"/>
    </row>
    <row r="132" spans="1:11" ht="13.9">
      <c r="A132" s="166" t="s">
        <v>574</v>
      </c>
      <c r="B132" t="s">
        <v>575</v>
      </c>
      <c r="C132" s="167">
        <v>55</v>
      </c>
      <c r="D132" t="s">
        <v>39</v>
      </c>
      <c r="E132" s="169" t="s">
        <v>31</v>
      </c>
      <c r="F132" t="s">
        <v>32</v>
      </c>
      <c r="G132" s="166" t="s">
        <v>576</v>
      </c>
      <c r="H132" t="s">
        <v>577</v>
      </c>
      <c r="I132" s="166" t="s">
        <v>35</v>
      </c>
      <c r="J132" t="s">
        <v>36</v>
      </c>
      <c r="K132" s="171"/>
    </row>
    <row r="133" spans="1:11" ht="13.9">
      <c r="A133" s="166" t="s">
        <v>578</v>
      </c>
      <c r="B133" t="s">
        <v>579</v>
      </c>
      <c r="C133" s="167">
        <v>1272</v>
      </c>
      <c r="D133" t="s">
        <v>493</v>
      </c>
      <c r="E133" s="169" t="s">
        <v>31</v>
      </c>
      <c r="F133" t="s">
        <v>32</v>
      </c>
      <c r="G133" s="166" t="s">
        <v>580</v>
      </c>
      <c r="H133" t="s">
        <v>581</v>
      </c>
      <c r="I133" s="166" t="s">
        <v>35</v>
      </c>
      <c r="J133" t="s">
        <v>36</v>
      </c>
      <c r="K133" s="171"/>
    </row>
    <row r="134" spans="1:11" ht="13.9">
      <c r="A134" s="166" t="s">
        <v>582</v>
      </c>
      <c r="B134" t="s">
        <v>583</v>
      </c>
      <c r="C134" s="167">
        <v>371</v>
      </c>
      <c r="D134" t="s">
        <v>30</v>
      </c>
      <c r="E134" s="169" t="s">
        <v>31</v>
      </c>
      <c r="F134" t="s">
        <v>32</v>
      </c>
      <c r="G134" s="166" t="s">
        <v>584</v>
      </c>
      <c r="H134" t="s">
        <v>585</v>
      </c>
      <c r="I134" s="166" t="s">
        <v>35</v>
      </c>
      <c r="J134" t="s">
        <v>36</v>
      </c>
      <c r="K134" s="171"/>
    </row>
    <row r="135" spans="1:11" ht="13.9">
      <c r="A135" s="166" t="s">
        <v>586</v>
      </c>
      <c r="B135" t="s">
        <v>587</v>
      </c>
      <c r="C135" s="167">
        <v>42.4</v>
      </c>
      <c r="D135" t="s">
        <v>39</v>
      </c>
      <c r="E135" s="169" t="s">
        <v>31</v>
      </c>
      <c r="F135" t="s">
        <v>32</v>
      </c>
      <c r="G135" s="166" t="s">
        <v>588</v>
      </c>
      <c r="H135" t="s">
        <v>589</v>
      </c>
      <c r="I135" s="166" t="s">
        <v>35</v>
      </c>
      <c r="J135" t="s">
        <v>36</v>
      </c>
      <c r="K135" s="171"/>
    </row>
    <row r="136" spans="1:11" ht="13.9">
      <c r="A136" s="166" t="s">
        <v>590</v>
      </c>
      <c r="B136" t="s">
        <v>591</v>
      </c>
      <c r="C136" s="167">
        <v>74.2</v>
      </c>
      <c r="D136" t="s">
        <v>39</v>
      </c>
      <c r="E136" s="169" t="s">
        <v>31</v>
      </c>
      <c r="F136" t="s">
        <v>32</v>
      </c>
      <c r="G136" s="166" t="s">
        <v>592</v>
      </c>
      <c r="H136" t="s">
        <v>593</v>
      </c>
      <c r="I136" s="166" t="s">
        <v>35</v>
      </c>
      <c r="J136" t="s">
        <v>36</v>
      </c>
      <c r="K136" s="171"/>
    </row>
    <row r="137" spans="1:11" ht="13.9">
      <c r="A137" s="166" t="s">
        <v>594</v>
      </c>
      <c r="B137" t="s">
        <v>595</v>
      </c>
      <c r="C137" s="167">
        <v>3500</v>
      </c>
      <c r="D137" t="s">
        <v>596</v>
      </c>
      <c r="E137" s="169" t="s">
        <v>31</v>
      </c>
      <c r="F137" t="s">
        <v>32</v>
      </c>
      <c r="G137" s="166" t="s">
        <v>597</v>
      </c>
      <c r="H137" t="s">
        <v>598</v>
      </c>
      <c r="I137" s="166" t="s">
        <v>35</v>
      </c>
      <c r="J137" t="s">
        <v>36</v>
      </c>
      <c r="K137" s="171"/>
    </row>
    <row r="138" spans="1:11" ht="13.9">
      <c r="A138" s="166" t="s">
        <v>599</v>
      </c>
      <c r="B138" t="s">
        <v>600</v>
      </c>
      <c r="C138" s="167">
        <v>652.96</v>
      </c>
      <c r="D138" t="s">
        <v>141</v>
      </c>
      <c r="E138" s="169" t="s">
        <v>31</v>
      </c>
      <c r="F138" t="s">
        <v>32</v>
      </c>
      <c r="G138" s="166" t="s">
        <v>601</v>
      </c>
      <c r="H138" t="s">
        <v>602</v>
      </c>
      <c r="I138" s="166" t="s">
        <v>35</v>
      </c>
      <c r="J138" t="s">
        <v>36</v>
      </c>
      <c r="K138" s="171"/>
    </row>
    <row r="139" spans="1:11" ht="13.9">
      <c r="A139" s="166" t="s">
        <v>603</v>
      </c>
      <c r="B139" t="s">
        <v>604</v>
      </c>
      <c r="C139" s="167">
        <v>614.79999999999995</v>
      </c>
      <c r="D139" t="s">
        <v>39</v>
      </c>
      <c r="E139" s="169" t="s">
        <v>31</v>
      </c>
      <c r="F139" t="s">
        <v>32</v>
      </c>
      <c r="G139" s="166" t="s">
        <v>605</v>
      </c>
      <c r="H139" t="s">
        <v>606</v>
      </c>
      <c r="I139" s="166" t="s">
        <v>35</v>
      </c>
      <c r="J139" t="s">
        <v>36</v>
      </c>
      <c r="K139" s="171"/>
    </row>
    <row r="140" spans="1:11" ht="13.9">
      <c r="A140" s="166" t="s">
        <v>607</v>
      </c>
      <c r="B140" t="s">
        <v>608</v>
      </c>
      <c r="C140" s="167">
        <v>293.33</v>
      </c>
      <c r="D140" t="s">
        <v>54</v>
      </c>
      <c r="E140" s="169" t="s">
        <v>31</v>
      </c>
      <c r="F140" t="s">
        <v>32</v>
      </c>
      <c r="G140" s="166" t="s">
        <v>609</v>
      </c>
      <c r="H140" t="s">
        <v>610</v>
      </c>
      <c r="I140" s="166" t="s">
        <v>35</v>
      </c>
      <c r="J140" t="s">
        <v>36</v>
      </c>
      <c r="K140" s="171"/>
    </row>
    <row r="141" spans="1:11" ht="13.9">
      <c r="A141" s="166" t="s">
        <v>611</v>
      </c>
      <c r="B141" t="s">
        <v>612</v>
      </c>
      <c r="C141" s="167">
        <v>700</v>
      </c>
      <c r="D141" t="s">
        <v>95</v>
      </c>
      <c r="E141" s="169" t="s">
        <v>31</v>
      </c>
      <c r="F141" t="s">
        <v>32</v>
      </c>
      <c r="G141" s="166" t="s">
        <v>613</v>
      </c>
      <c r="H141" t="s">
        <v>614</v>
      </c>
      <c r="I141" s="166" t="s">
        <v>35</v>
      </c>
      <c r="J141" t="s">
        <v>36</v>
      </c>
      <c r="K141" s="171"/>
    </row>
    <row r="142" spans="1:11" ht="13.9">
      <c r="A142" s="166" t="s">
        <v>615</v>
      </c>
      <c r="B142" t="s">
        <v>616</v>
      </c>
      <c r="C142" s="167">
        <v>316.67</v>
      </c>
      <c r="D142" t="s">
        <v>30</v>
      </c>
      <c r="E142" s="169" t="s">
        <v>31</v>
      </c>
      <c r="F142" t="s">
        <v>32</v>
      </c>
      <c r="G142" s="166" t="s">
        <v>617</v>
      </c>
      <c r="H142" t="s">
        <v>618</v>
      </c>
      <c r="I142" s="166" t="s">
        <v>35</v>
      </c>
      <c r="J142" t="s">
        <v>36</v>
      </c>
      <c r="K142" s="171"/>
    </row>
    <row r="143" spans="1:11" ht="13.9">
      <c r="A143" s="166" t="s">
        <v>619</v>
      </c>
      <c r="B143" t="s">
        <v>620</v>
      </c>
      <c r="C143" s="167">
        <v>120</v>
      </c>
      <c r="D143" t="s">
        <v>621</v>
      </c>
      <c r="E143" s="169" t="s">
        <v>31</v>
      </c>
      <c r="F143" t="s">
        <v>32</v>
      </c>
      <c r="G143" s="166" t="s">
        <v>622</v>
      </c>
      <c r="H143" t="s">
        <v>623</v>
      </c>
      <c r="I143" s="166" t="s">
        <v>35</v>
      </c>
      <c r="J143" t="s">
        <v>36</v>
      </c>
      <c r="K143" s="171"/>
    </row>
    <row r="144" spans="1:11" ht="13.9">
      <c r="A144" s="166" t="s">
        <v>624</v>
      </c>
      <c r="B144" t="s">
        <v>625</v>
      </c>
      <c r="C144" s="167">
        <v>650</v>
      </c>
      <c r="D144" t="s">
        <v>493</v>
      </c>
      <c r="E144" s="169" t="s">
        <v>31</v>
      </c>
      <c r="F144" t="s">
        <v>32</v>
      </c>
      <c r="G144" s="166" t="s">
        <v>626</v>
      </c>
      <c r="H144" t="s">
        <v>627</v>
      </c>
      <c r="I144" s="166" t="s">
        <v>35</v>
      </c>
      <c r="J144" t="s">
        <v>36</v>
      </c>
      <c r="K144" s="171"/>
    </row>
    <row r="145" spans="1:11" ht="13.9">
      <c r="A145" s="166" t="s">
        <v>628</v>
      </c>
      <c r="B145" t="s">
        <v>629</v>
      </c>
      <c r="C145" s="167">
        <v>1353.33</v>
      </c>
      <c r="D145" t="s">
        <v>76</v>
      </c>
      <c r="E145" s="169" t="s">
        <v>31</v>
      </c>
      <c r="F145" t="s">
        <v>32</v>
      </c>
      <c r="G145" s="166" t="s">
        <v>630</v>
      </c>
      <c r="H145" t="s">
        <v>631</v>
      </c>
      <c r="I145" s="166" t="s">
        <v>35</v>
      </c>
      <c r="J145" t="s">
        <v>36</v>
      </c>
      <c r="K145" s="171"/>
    </row>
    <row r="146" spans="1:11" ht="13.9">
      <c r="A146" s="166" t="s">
        <v>632</v>
      </c>
      <c r="B146" t="s">
        <v>633</v>
      </c>
      <c r="C146" s="167">
        <v>26.5</v>
      </c>
      <c r="D146" t="s">
        <v>141</v>
      </c>
      <c r="E146" s="169" t="s">
        <v>31</v>
      </c>
      <c r="F146" t="s">
        <v>32</v>
      </c>
      <c r="G146" s="166" t="s">
        <v>634</v>
      </c>
      <c r="H146" t="s">
        <v>635</v>
      </c>
      <c r="I146" s="166" t="s">
        <v>35</v>
      </c>
      <c r="J146" t="s">
        <v>36</v>
      </c>
      <c r="K146" s="171"/>
    </row>
    <row r="147" spans="1:11" ht="13.9">
      <c r="A147" s="166" t="s">
        <v>636</v>
      </c>
      <c r="B147" t="s">
        <v>637</v>
      </c>
      <c r="C147" s="167">
        <v>2120</v>
      </c>
      <c r="D147" t="s">
        <v>30</v>
      </c>
      <c r="E147" s="169" t="s">
        <v>31</v>
      </c>
      <c r="F147" t="s">
        <v>32</v>
      </c>
      <c r="G147" s="166" t="s">
        <v>638</v>
      </c>
      <c r="H147" t="s">
        <v>639</v>
      </c>
      <c r="I147" s="166" t="s">
        <v>35</v>
      </c>
      <c r="J147" t="s">
        <v>36</v>
      </c>
      <c r="K147" s="171"/>
    </row>
    <row r="148" spans="1:11" ht="13.9">
      <c r="A148" s="166" t="s">
        <v>640</v>
      </c>
      <c r="B148" t="s">
        <v>641</v>
      </c>
      <c r="C148" s="167">
        <v>1590</v>
      </c>
      <c r="D148" t="s">
        <v>95</v>
      </c>
      <c r="E148" s="169" t="s">
        <v>31</v>
      </c>
      <c r="F148" t="s">
        <v>32</v>
      </c>
      <c r="G148" s="166" t="s">
        <v>642</v>
      </c>
      <c r="H148" t="s">
        <v>643</v>
      </c>
      <c r="I148" s="166" t="s">
        <v>35</v>
      </c>
      <c r="J148" t="s">
        <v>36</v>
      </c>
      <c r="K148" s="171"/>
    </row>
    <row r="149" spans="1:11" ht="13.9">
      <c r="A149" s="166" t="s">
        <v>644</v>
      </c>
      <c r="B149" t="s">
        <v>645</v>
      </c>
      <c r="C149" s="167">
        <v>416.67</v>
      </c>
      <c r="D149" t="s">
        <v>400</v>
      </c>
      <c r="E149" s="169" t="s">
        <v>31</v>
      </c>
      <c r="F149" t="s">
        <v>32</v>
      </c>
      <c r="G149" s="166" t="s">
        <v>646</v>
      </c>
      <c r="H149" t="s">
        <v>647</v>
      </c>
      <c r="I149" s="166" t="s">
        <v>35</v>
      </c>
      <c r="J149" t="s">
        <v>36</v>
      </c>
      <c r="K149" s="171"/>
    </row>
    <row r="150" spans="1:11" ht="13.9">
      <c r="A150" s="166" t="s">
        <v>648</v>
      </c>
      <c r="B150" t="s">
        <v>649</v>
      </c>
      <c r="C150" s="167">
        <v>196.57</v>
      </c>
      <c r="D150" t="s">
        <v>39</v>
      </c>
      <c r="E150" s="169" t="s">
        <v>31</v>
      </c>
      <c r="F150" t="s">
        <v>32</v>
      </c>
      <c r="G150" s="166" t="s">
        <v>650</v>
      </c>
      <c r="H150" t="s">
        <v>651</v>
      </c>
      <c r="I150" s="166" t="s">
        <v>35</v>
      </c>
      <c r="J150" t="s">
        <v>36</v>
      </c>
      <c r="K150" s="171"/>
    </row>
    <row r="151" spans="1:11" ht="13.9">
      <c r="A151" s="166" t="s">
        <v>652</v>
      </c>
      <c r="B151" t="s">
        <v>653</v>
      </c>
      <c r="C151" s="167">
        <v>3180</v>
      </c>
      <c r="D151" t="s">
        <v>67</v>
      </c>
      <c r="E151" s="169" t="s">
        <v>31</v>
      </c>
      <c r="F151" t="s">
        <v>32</v>
      </c>
      <c r="G151" s="166" t="s">
        <v>654</v>
      </c>
      <c r="H151" t="s">
        <v>655</v>
      </c>
      <c r="I151" s="166" t="s">
        <v>35</v>
      </c>
      <c r="J151" t="s">
        <v>36</v>
      </c>
      <c r="K151" s="171"/>
    </row>
    <row r="152" spans="1:11" ht="13.9">
      <c r="A152" s="166" t="s">
        <v>656</v>
      </c>
      <c r="B152" t="s">
        <v>657</v>
      </c>
      <c r="C152" s="167">
        <v>1060</v>
      </c>
      <c r="D152" t="s">
        <v>30</v>
      </c>
      <c r="E152" s="169" t="s">
        <v>31</v>
      </c>
      <c r="F152" t="s">
        <v>32</v>
      </c>
      <c r="G152" s="166" t="s">
        <v>658</v>
      </c>
      <c r="H152" t="s">
        <v>659</v>
      </c>
      <c r="I152" s="166" t="s">
        <v>35</v>
      </c>
      <c r="J152" t="s">
        <v>36</v>
      </c>
      <c r="K152" s="171"/>
    </row>
    <row r="153" spans="1:11" ht="13.9">
      <c r="A153" s="166" t="s">
        <v>660</v>
      </c>
      <c r="B153" t="s">
        <v>661</v>
      </c>
      <c r="C153" s="167">
        <v>173.33</v>
      </c>
      <c r="D153" t="s">
        <v>39</v>
      </c>
      <c r="E153" s="169" t="s">
        <v>31</v>
      </c>
      <c r="F153" t="s">
        <v>32</v>
      </c>
      <c r="G153" s="166" t="s">
        <v>662</v>
      </c>
      <c r="H153" t="s">
        <v>663</v>
      </c>
      <c r="I153" s="166" t="s">
        <v>35</v>
      </c>
      <c r="J153" t="s">
        <v>36</v>
      </c>
      <c r="K153" s="171"/>
    </row>
    <row r="154" spans="1:11" ht="13.9">
      <c r="A154" s="166" t="s">
        <v>664</v>
      </c>
      <c r="B154" t="s">
        <v>665</v>
      </c>
      <c r="C154" s="167">
        <v>74.2</v>
      </c>
      <c r="D154" t="s">
        <v>39</v>
      </c>
      <c r="E154" s="169" t="s">
        <v>31</v>
      </c>
      <c r="F154" t="s">
        <v>32</v>
      </c>
      <c r="G154" s="166" t="s">
        <v>666</v>
      </c>
      <c r="H154" t="s">
        <v>667</v>
      </c>
      <c r="I154" s="166" t="s">
        <v>35</v>
      </c>
      <c r="J154" t="s">
        <v>36</v>
      </c>
      <c r="K154" s="171"/>
    </row>
    <row r="155" spans="1:11" ht="13.9">
      <c r="A155" s="166" t="s">
        <v>668</v>
      </c>
      <c r="B155" t="s">
        <v>669</v>
      </c>
      <c r="C155" s="167">
        <v>318</v>
      </c>
      <c r="D155" t="s">
        <v>39</v>
      </c>
      <c r="E155" s="169" t="s">
        <v>31</v>
      </c>
      <c r="F155" t="s">
        <v>32</v>
      </c>
      <c r="G155" s="166" t="s">
        <v>670</v>
      </c>
      <c r="H155" t="s">
        <v>671</v>
      </c>
      <c r="I155" s="166" t="s">
        <v>35</v>
      </c>
      <c r="J155" t="s">
        <v>36</v>
      </c>
      <c r="K155" s="171"/>
    </row>
    <row r="156" spans="1:11" ht="13.9">
      <c r="A156" s="166" t="s">
        <v>672</v>
      </c>
      <c r="B156" t="s">
        <v>673</v>
      </c>
      <c r="C156" s="167">
        <v>212</v>
      </c>
      <c r="D156" t="s">
        <v>39</v>
      </c>
      <c r="E156" s="169" t="s">
        <v>31</v>
      </c>
      <c r="F156" t="s">
        <v>32</v>
      </c>
      <c r="G156" s="166" t="s">
        <v>674</v>
      </c>
      <c r="H156" t="s">
        <v>675</v>
      </c>
      <c r="I156" s="166" t="s">
        <v>35</v>
      </c>
      <c r="J156" t="s">
        <v>36</v>
      </c>
      <c r="K156" s="171"/>
    </row>
    <row r="157" spans="1:11" ht="13.9">
      <c r="A157" s="166" t="s">
        <v>676</v>
      </c>
      <c r="B157" t="s">
        <v>677</v>
      </c>
      <c r="C157" s="167">
        <v>106</v>
      </c>
      <c r="D157" t="s">
        <v>39</v>
      </c>
      <c r="E157" s="169" t="s">
        <v>31</v>
      </c>
      <c r="F157" t="s">
        <v>32</v>
      </c>
      <c r="G157" s="166" t="s">
        <v>678</v>
      </c>
      <c r="H157" t="s">
        <v>679</v>
      </c>
      <c r="I157" s="166" t="s">
        <v>35</v>
      </c>
      <c r="J157" t="s">
        <v>36</v>
      </c>
      <c r="K157" s="171"/>
    </row>
    <row r="158" spans="1:11" ht="13.9">
      <c r="A158" s="166" t="s">
        <v>680</v>
      </c>
      <c r="B158" t="s">
        <v>681</v>
      </c>
      <c r="C158" s="167">
        <v>848</v>
      </c>
      <c r="D158" t="s">
        <v>493</v>
      </c>
      <c r="E158" s="169" t="s">
        <v>31</v>
      </c>
      <c r="F158" t="s">
        <v>32</v>
      </c>
      <c r="G158" s="166" t="s">
        <v>682</v>
      </c>
      <c r="H158" t="s">
        <v>683</v>
      </c>
      <c r="I158" s="166" t="s">
        <v>35</v>
      </c>
      <c r="J158" t="s">
        <v>36</v>
      </c>
      <c r="K158" s="171"/>
    </row>
    <row r="159" spans="1:11" ht="13.9">
      <c r="A159" s="166" t="s">
        <v>684</v>
      </c>
      <c r="B159" t="s">
        <v>685</v>
      </c>
      <c r="C159" s="167">
        <v>106</v>
      </c>
      <c r="D159" t="s">
        <v>90</v>
      </c>
      <c r="E159" s="169" t="s">
        <v>31</v>
      </c>
      <c r="F159" t="s">
        <v>32</v>
      </c>
      <c r="G159" s="166" t="s">
        <v>686</v>
      </c>
      <c r="H159" t="s">
        <v>687</v>
      </c>
      <c r="I159" s="166" t="s">
        <v>35</v>
      </c>
      <c r="J159" t="s">
        <v>36</v>
      </c>
      <c r="K159" s="171"/>
    </row>
    <row r="160" spans="1:11" ht="13.9">
      <c r="A160" s="166" t="s">
        <v>688</v>
      </c>
      <c r="B160" t="s">
        <v>689</v>
      </c>
      <c r="C160" s="167">
        <v>46.64</v>
      </c>
      <c r="D160" t="s">
        <v>30</v>
      </c>
      <c r="E160" s="169" t="s">
        <v>31</v>
      </c>
      <c r="F160" t="s">
        <v>32</v>
      </c>
      <c r="G160" s="166" t="s">
        <v>690</v>
      </c>
      <c r="H160" t="s">
        <v>691</v>
      </c>
      <c r="I160" s="166" t="s">
        <v>35</v>
      </c>
      <c r="J160" t="s">
        <v>36</v>
      </c>
      <c r="K160" s="171"/>
    </row>
    <row r="161" spans="1:11" ht="13.9">
      <c r="A161" s="166" t="s">
        <v>692</v>
      </c>
      <c r="B161" t="s">
        <v>693</v>
      </c>
      <c r="C161" s="167">
        <v>190.8</v>
      </c>
      <c r="D161" t="s">
        <v>44</v>
      </c>
      <c r="E161" s="169" t="s">
        <v>31</v>
      </c>
      <c r="F161" t="s">
        <v>32</v>
      </c>
      <c r="G161" s="166" t="s">
        <v>694</v>
      </c>
      <c r="H161" t="s">
        <v>695</v>
      </c>
      <c r="I161" s="166" t="s">
        <v>35</v>
      </c>
      <c r="J161" t="s">
        <v>36</v>
      </c>
      <c r="K161" s="171"/>
    </row>
    <row r="162" spans="1:11" ht="13.9">
      <c r="A162" s="166" t="s">
        <v>696</v>
      </c>
      <c r="B162" t="s">
        <v>697</v>
      </c>
      <c r="C162" s="167">
        <v>1187.2</v>
      </c>
      <c r="D162" t="s">
        <v>30</v>
      </c>
      <c r="E162" s="169" t="s">
        <v>31</v>
      </c>
      <c r="F162" t="s">
        <v>32</v>
      </c>
      <c r="G162" s="166" t="s">
        <v>698</v>
      </c>
      <c r="H162" t="s">
        <v>699</v>
      </c>
      <c r="I162" s="166" t="s">
        <v>35</v>
      </c>
      <c r="J162" t="s">
        <v>36</v>
      </c>
      <c r="K162" s="171"/>
    </row>
    <row r="163" spans="1:11" ht="13.9">
      <c r="A163" s="166" t="s">
        <v>700</v>
      </c>
      <c r="B163" t="s">
        <v>701</v>
      </c>
      <c r="C163" s="167">
        <v>0.95</v>
      </c>
      <c r="D163" t="s">
        <v>196</v>
      </c>
      <c r="E163" s="169" t="s">
        <v>31</v>
      </c>
      <c r="F163" t="s">
        <v>32</v>
      </c>
      <c r="G163" s="166" t="s">
        <v>702</v>
      </c>
      <c r="H163" t="s">
        <v>703</v>
      </c>
      <c r="I163" s="166" t="s">
        <v>35</v>
      </c>
      <c r="J163" t="s">
        <v>36</v>
      </c>
      <c r="K163" s="171"/>
    </row>
    <row r="164" spans="1:11" ht="13.9">
      <c r="A164" s="166" t="s">
        <v>704</v>
      </c>
      <c r="B164" t="s">
        <v>705</v>
      </c>
      <c r="C164" s="167">
        <v>106</v>
      </c>
      <c r="D164" t="s">
        <v>39</v>
      </c>
      <c r="E164" s="169" t="s">
        <v>31</v>
      </c>
      <c r="F164" t="s">
        <v>32</v>
      </c>
      <c r="G164" s="166" t="s">
        <v>706</v>
      </c>
      <c r="H164" t="s">
        <v>707</v>
      </c>
      <c r="I164" s="166" t="s">
        <v>35</v>
      </c>
      <c r="J164" t="s">
        <v>36</v>
      </c>
      <c r="K164" s="171"/>
    </row>
    <row r="165" spans="1:11" ht="13.9">
      <c r="A165" s="166" t="s">
        <v>708</v>
      </c>
      <c r="B165" t="s">
        <v>709</v>
      </c>
      <c r="C165" s="167">
        <v>190.8</v>
      </c>
      <c r="D165" t="s">
        <v>39</v>
      </c>
      <c r="E165" s="169" t="s">
        <v>31</v>
      </c>
      <c r="F165" t="s">
        <v>32</v>
      </c>
      <c r="G165" s="166" t="s">
        <v>710</v>
      </c>
      <c r="H165" t="s">
        <v>711</v>
      </c>
      <c r="I165" s="166" t="s">
        <v>35</v>
      </c>
      <c r="J165" t="s">
        <v>36</v>
      </c>
      <c r="K165" s="171"/>
    </row>
    <row r="166" spans="1:11" ht="13.9">
      <c r="A166" s="166" t="s">
        <v>712</v>
      </c>
      <c r="B166" t="s">
        <v>713</v>
      </c>
      <c r="C166" s="167">
        <v>31.8</v>
      </c>
      <c r="D166" t="s">
        <v>141</v>
      </c>
      <c r="E166" s="169" t="s">
        <v>31</v>
      </c>
      <c r="F166" t="s">
        <v>32</v>
      </c>
      <c r="G166" s="166" t="s">
        <v>714</v>
      </c>
      <c r="H166" t="s">
        <v>715</v>
      </c>
      <c r="I166" s="166" t="s">
        <v>35</v>
      </c>
      <c r="J166" t="s">
        <v>36</v>
      </c>
      <c r="K166" s="171"/>
    </row>
    <row r="167" spans="1:11" ht="13.9">
      <c r="A167" s="166" t="s">
        <v>716</v>
      </c>
      <c r="B167" t="s">
        <v>717</v>
      </c>
      <c r="C167" s="167">
        <v>636</v>
      </c>
      <c r="D167" t="s">
        <v>39</v>
      </c>
      <c r="E167" s="169" t="s">
        <v>31</v>
      </c>
      <c r="F167" t="s">
        <v>32</v>
      </c>
      <c r="G167" s="166" t="s">
        <v>718</v>
      </c>
      <c r="H167" t="s">
        <v>719</v>
      </c>
      <c r="I167" s="166" t="s">
        <v>35</v>
      </c>
      <c r="J167" t="s">
        <v>36</v>
      </c>
      <c r="K167" s="171"/>
    </row>
    <row r="168" spans="1:11" ht="13.9">
      <c r="A168" s="166" t="s">
        <v>720</v>
      </c>
      <c r="B168" t="s">
        <v>721</v>
      </c>
      <c r="C168" s="167">
        <v>46.67</v>
      </c>
      <c r="D168" t="s">
        <v>39</v>
      </c>
      <c r="E168" s="169" t="s">
        <v>31</v>
      </c>
      <c r="F168" t="s">
        <v>32</v>
      </c>
      <c r="G168" s="166" t="s">
        <v>722</v>
      </c>
      <c r="H168" t="s">
        <v>723</v>
      </c>
      <c r="I168" s="166" t="s">
        <v>35</v>
      </c>
      <c r="J168" t="s">
        <v>36</v>
      </c>
      <c r="K168" s="171"/>
    </row>
    <row r="169" spans="1:11" ht="13.9">
      <c r="A169" s="166" t="s">
        <v>724</v>
      </c>
      <c r="B169" t="s">
        <v>725</v>
      </c>
      <c r="C169" s="167">
        <v>1500</v>
      </c>
      <c r="D169" t="s">
        <v>158</v>
      </c>
      <c r="E169" s="169" t="s">
        <v>31</v>
      </c>
      <c r="F169" t="s">
        <v>32</v>
      </c>
      <c r="G169" s="166" t="s">
        <v>726</v>
      </c>
      <c r="H169" t="s">
        <v>727</v>
      </c>
      <c r="I169" s="166" t="s">
        <v>35</v>
      </c>
      <c r="J169" t="s">
        <v>36</v>
      </c>
      <c r="K169" s="171"/>
    </row>
    <row r="170" spans="1:11" ht="13.9">
      <c r="A170" s="166" t="s">
        <v>728</v>
      </c>
      <c r="B170" t="s">
        <v>729</v>
      </c>
      <c r="C170" s="167">
        <v>79.5</v>
      </c>
      <c r="D170" t="s">
        <v>554</v>
      </c>
      <c r="E170" s="169" t="s">
        <v>31</v>
      </c>
      <c r="F170" t="s">
        <v>32</v>
      </c>
      <c r="G170" s="166" t="s">
        <v>730</v>
      </c>
      <c r="H170" t="s">
        <v>731</v>
      </c>
      <c r="I170" s="166" t="s">
        <v>35</v>
      </c>
      <c r="J170" t="s">
        <v>36</v>
      </c>
      <c r="K170" s="171"/>
    </row>
    <row r="171" spans="1:11" ht="13.9">
      <c r="A171" s="166" t="s">
        <v>732</v>
      </c>
      <c r="B171" t="s">
        <v>733</v>
      </c>
      <c r="C171" s="167">
        <v>31.8</v>
      </c>
      <c r="D171" t="s">
        <v>141</v>
      </c>
      <c r="E171" s="169" t="s">
        <v>31</v>
      </c>
      <c r="F171" t="s">
        <v>32</v>
      </c>
      <c r="G171" s="166" t="s">
        <v>734</v>
      </c>
      <c r="H171" t="s">
        <v>735</v>
      </c>
      <c r="I171" s="166" t="s">
        <v>35</v>
      </c>
      <c r="J171" t="s">
        <v>36</v>
      </c>
      <c r="K171" s="171"/>
    </row>
    <row r="172" spans="1:11" ht="13.9">
      <c r="A172" s="166" t="s">
        <v>736</v>
      </c>
      <c r="B172" t="s">
        <v>737</v>
      </c>
      <c r="C172" s="167">
        <v>233</v>
      </c>
      <c r="D172" t="s">
        <v>30</v>
      </c>
      <c r="E172" s="169" t="s">
        <v>31</v>
      </c>
      <c r="F172" t="s">
        <v>32</v>
      </c>
      <c r="G172" s="166" t="s">
        <v>738</v>
      </c>
      <c r="H172" t="s">
        <v>739</v>
      </c>
      <c r="I172" s="166" t="s">
        <v>35</v>
      </c>
      <c r="J172" t="s">
        <v>36</v>
      </c>
      <c r="K172" s="171"/>
    </row>
    <row r="173" spans="1:11" ht="13.9">
      <c r="A173" s="166" t="s">
        <v>740</v>
      </c>
      <c r="B173" t="s">
        <v>741</v>
      </c>
      <c r="C173" s="167">
        <v>159</v>
      </c>
      <c r="D173" t="s">
        <v>44</v>
      </c>
      <c r="E173" s="169" t="s">
        <v>31</v>
      </c>
      <c r="F173" t="s">
        <v>32</v>
      </c>
      <c r="G173" s="166" t="s">
        <v>742</v>
      </c>
      <c r="H173" t="s">
        <v>743</v>
      </c>
      <c r="I173" s="166" t="s">
        <v>35</v>
      </c>
      <c r="J173" t="s">
        <v>36</v>
      </c>
      <c r="K173" s="171"/>
    </row>
    <row r="174" spans="1:11" ht="13.9">
      <c r="A174" s="166" t="s">
        <v>744</v>
      </c>
      <c r="B174" t="s">
        <v>745</v>
      </c>
      <c r="C174" s="167">
        <v>21.2</v>
      </c>
      <c r="D174" t="s">
        <v>90</v>
      </c>
      <c r="E174" s="169" t="s">
        <v>31</v>
      </c>
      <c r="F174" t="s">
        <v>32</v>
      </c>
      <c r="G174" s="166" t="s">
        <v>746</v>
      </c>
      <c r="H174" t="s">
        <v>747</v>
      </c>
      <c r="I174" s="166" t="s">
        <v>35</v>
      </c>
      <c r="J174" t="s">
        <v>36</v>
      </c>
      <c r="K174" s="171"/>
    </row>
    <row r="175" spans="1:11" ht="13.9">
      <c r="A175" s="166" t="s">
        <v>748</v>
      </c>
      <c r="B175" t="s">
        <v>749</v>
      </c>
      <c r="C175" s="167">
        <v>106</v>
      </c>
      <c r="D175" t="s">
        <v>90</v>
      </c>
      <c r="E175" s="169" t="s">
        <v>31</v>
      </c>
      <c r="F175" t="s">
        <v>32</v>
      </c>
      <c r="G175" s="166" t="s">
        <v>750</v>
      </c>
      <c r="H175" t="s">
        <v>751</v>
      </c>
      <c r="I175" s="166" t="s">
        <v>35</v>
      </c>
      <c r="J175" t="s">
        <v>36</v>
      </c>
      <c r="K175" s="171"/>
    </row>
    <row r="176" spans="1:11" ht="13.9">
      <c r="A176" s="166" t="s">
        <v>752</v>
      </c>
      <c r="B176" t="s">
        <v>753</v>
      </c>
      <c r="C176" s="167">
        <v>28.23</v>
      </c>
      <c r="D176" t="s">
        <v>39</v>
      </c>
      <c r="E176" s="169" t="s">
        <v>31</v>
      </c>
      <c r="F176" t="s">
        <v>32</v>
      </c>
      <c r="G176" s="166" t="s">
        <v>754</v>
      </c>
      <c r="H176" t="s">
        <v>755</v>
      </c>
      <c r="I176" s="166" t="s">
        <v>35</v>
      </c>
      <c r="J176" t="s">
        <v>36</v>
      </c>
      <c r="K176" s="171"/>
    </row>
    <row r="177" spans="1:11" ht="13.9">
      <c r="A177" s="166" t="s">
        <v>756</v>
      </c>
      <c r="B177" t="s">
        <v>757</v>
      </c>
      <c r="C177" s="167">
        <v>105</v>
      </c>
      <c r="D177" t="s">
        <v>39</v>
      </c>
      <c r="E177" s="169" t="s">
        <v>31</v>
      </c>
      <c r="F177" t="s">
        <v>32</v>
      </c>
      <c r="G177" s="166" t="s">
        <v>758</v>
      </c>
      <c r="H177" t="s">
        <v>759</v>
      </c>
      <c r="I177" s="166" t="s">
        <v>35</v>
      </c>
      <c r="J177" t="s">
        <v>36</v>
      </c>
      <c r="K177" s="171"/>
    </row>
    <row r="178" spans="1:11" ht="13.9">
      <c r="A178" s="166" t="s">
        <v>760</v>
      </c>
      <c r="B178" t="s">
        <v>761</v>
      </c>
      <c r="C178" s="167">
        <v>2120</v>
      </c>
      <c r="D178" t="s">
        <v>30</v>
      </c>
      <c r="E178" s="169" t="s">
        <v>31</v>
      </c>
      <c r="F178" t="s">
        <v>32</v>
      </c>
      <c r="G178" s="166" t="s">
        <v>762</v>
      </c>
      <c r="H178" t="s">
        <v>763</v>
      </c>
      <c r="I178" s="166" t="s">
        <v>35</v>
      </c>
      <c r="J178" t="s">
        <v>36</v>
      </c>
      <c r="K178" s="171"/>
    </row>
    <row r="179" spans="1:11" ht="13.9">
      <c r="A179" s="166" t="s">
        <v>764</v>
      </c>
      <c r="B179" t="s">
        <v>765</v>
      </c>
      <c r="C179" s="167">
        <v>979.44</v>
      </c>
      <c r="D179" t="s">
        <v>141</v>
      </c>
      <c r="E179" s="169" t="s">
        <v>31</v>
      </c>
      <c r="F179" t="s">
        <v>32</v>
      </c>
      <c r="G179" s="166" t="s">
        <v>766</v>
      </c>
      <c r="H179" t="s">
        <v>767</v>
      </c>
      <c r="I179" s="166" t="s">
        <v>35</v>
      </c>
      <c r="J179" t="s">
        <v>36</v>
      </c>
      <c r="K179" s="171"/>
    </row>
    <row r="180" spans="1:11" ht="13.9">
      <c r="A180" s="166" t="s">
        <v>768</v>
      </c>
      <c r="B180" t="s">
        <v>769</v>
      </c>
      <c r="C180" s="167">
        <v>2200</v>
      </c>
      <c r="D180" t="s">
        <v>30</v>
      </c>
      <c r="E180" s="169" t="s">
        <v>31</v>
      </c>
      <c r="F180" t="s">
        <v>32</v>
      </c>
      <c r="G180" s="166" t="s">
        <v>770</v>
      </c>
      <c r="H180" t="s">
        <v>771</v>
      </c>
      <c r="I180" s="166" t="s">
        <v>35</v>
      </c>
      <c r="J180" t="s">
        <v>36</v>
      </c>
      <c r="K180" s="171"/>
    </row>
    <row r="181" spans="1:11" ht="13.9">
      <c r="A181" s="166" t="s">
        <v>772</v>
      </c>
      <c r="B181" t="s">
        <v>773</v>
      </c>
      <c r="C181" s="167">
        <v>614.79999999999995</v>
      </c>
      <c r="D181" t="s">
        <v>30</v>
      </c>
      <c r="E181" s="169" t="s">
        <v>31</v>
      </c>
      <c r="F181" t="s">
        <v>32</v>
      </c>
      <c r="G181" s="166" t="s">
        <v>774</v>
      </c>
      <c r="H181" t="s">
        <v>775</v>
      </c>
      <c r="I181" s="166" t="s">
        <v>35</v>
      </c>
      <c r="J181" t="s">
        <v>36</v>
      </c>
      <c r="K181" s="171"/>
    </row>
    <row r="182" spans="1:11" ht="13.9">
      <c r="A182" s="166" t="s">
        <v>776</v>
      </c>
      <c r="B182" t="s">
        <v>777</v>
      </c>
      <c r="C182" s="167">
        <v>583</v>
      </c>
      <c r="D182" t="s">
        <v>30</v>
      </c>
      <c r="E182" s="169" t="s">
        <v>31</v>
      </c>
      <c r="F182" t="s">
        <v>32</v>
      </c>
      <c r="G182" s="166" t="s">
        <v>778</v>
      </c>
      <c r="H182" t="s">
        <v>779</v>
      </c>
      <c r="I182" s="166" t="s">
        <v>35</v>
      </c>
      <c r="J182" t="s">
        <v>36</v>
      </c>
      <c r="K182" s="171"/>
    </row>
    <row r="183" spans="1:11" ht="13.9">
      <c r="A183" s="166" t="s">
        <v>780</v>
      </c>
      <c r="B183" t="s">
        <v>781</v>
      </c>
      <c r="C183" s="167">
        <v>434.6</v>
      </c>
      <c r="D183" t="s">
        <v>30</v>
      </c>
      <c r="E183" s="169" t="s">
        <v>31</v>
      </c>
      <c r="F183" t="s">
        <v>32</v>
      </c>
      <c r="G183" s="166" t="s">
        <v>782</v>
      </c>
      <c r="H183" t="s">
        <v>783</v>
      </c>
      <c r="I183" s="166" t="s">
        <v>35</v>
      </c>
      <c r="J183" t="s">
        <v>36</v>
      </c>
      <c r="K183" s="171"/>
    </row>
    <row r="184" spans="1:11" ht="13.9">
      <c r="A184" s="166" t="s">
        <v>784</v>
      </c>
      <c r="B184" t="s">
        <v>785</v>
      </c>
      <c r="C184" s="167">
        <v>530</v>
      </c>
      <c r="D184" t="s">
        <v>85</v>
      </c>
      <c r="E184" s="169" t="s">
        <v>31</v>
      </c>
      <c r="F184" t="s">
        <v>32</v>
      </c>
      <c r="G184" s="166" t="s">
        <v>786</v>
      </c>
      <c r="H184" t="s">
        <v>787</v>
      </c>
      <c r="I184" s="166" t="s">
        <v>35</v>
      </c>
      <c r="J184" t="s">
        <v>36</v>
      </c>
      <c r="K184" s="171"/>
    </row>
    <row r="185" spans="1:11" ht="13.9">
      <c r="A185" s="166" t="s">
        <v>788</v>
      </c>
      <c r="B185" t="s">
        <v>789</v>
      </c>
      <c r="C185" s="167">
        <v>424</v>
      </c>
      <c r="D185" t="s">
        <v>30</v>
      </c>
      <c r="E185" s="169" t="s">
        <v>31</v>
      </c>
      <c r="F185" t="s">
        <v>32</v>
      </c>
      <c r="G185" s="166" t="s">
        <v>790</v>
      </c>
      <c r="H185" t="s">
        <v>791</v>
      </c>
      <c r="I185" s="166" t="s">
        <v>35</v>
      </c>
      <c r="J185" t="s">
        <v>36</v>
      </c>
      <c r="K185" s="171"/>
    </row>
    <row r="186" spans="1:11" ht="13.9">
      <c r="A186" s="166" t="s">
        <v>792</v>
      </c>
      <c r="B186" t="s">
        <v>793</v>
      </c>
      <c r="C186" s="167">
        <v>53</v>
      </c>
      <c r="D186" t="s">
        <v>90</v>
      </c>
      <c r="E186" s="169" t="s">
        <v>31</v>
      </c>
      <c r="F186" t="s">
        <v>32</v>
      </c>
      <c r="G186" s="166" t="s">
        <v>794</v>
      </c>
      <c r="H186" t="s">
        <v>795</v>
      </c>
      <c r="I186" s="166" t="s">
        <v>35</v>
      </c>
      <c r="J186" t="s">
        <v>36</v>
      </c>
      <c r="K186" s="171"/>
    </row>
    <row r="187" spans="1:11" ht="13.9">
      <c r="A187" s="166" t="s">
        <v>796</v>
      </c>
      <c r="B187" t="s">
        <v>797</v>
      </c>
      <c r="C187" s="167">
        <v>116.6</v>
      </c>
      <c r="D187" t="s">
        <v>44</v>
      </c>
      <c r="E187" s="169" t="s">
        <v>31</v>
      </c>
      <c r="F187" t="s">
        <v>32</v>
      </c>
      <c r="G187" s="166" t="s">
        <v>798</v>
      </c>
      <c r="H187" t="s">
        <v>799</v>
      </c>
      <c r="I187" s="166" t="s">
        <v>35</v>
      </c>
      <c r="J187" t="s">
        <v>36</v>
      </c>
      <c r="K187" s="171"/>
    </row>
    <row r="188" spans="1:11" ht="13.9">
      <c r="A188" s="166" t="s">
        <v>800</v>
      </c>
      <c r="B188" t="s">
        <v>801</v>
      </c>
      <c r="C188" s="167">
        <v>42.4</v>
      </c>
      <c r="D188" t="s">
        <v>30</v>
      </c>
      <c r="E188" s="169" t="s">
        <v>31</v>
      </c>
      <c r="F188" t="s">
        <v>32</v>
      </c>
      <c r="G188" s="166" t="s">
        <v>802</v>
      </c>
      <c r="H188" t="s">
        <v>803</v>
      </c>
      <c r="I188" s="166" t="s">
        <v>35</v>
      </c>
      <c r="J188" t="s">
        <v>36</v>
      </c>
      <c r="K188" s="171"/>
    </row>
    <row r="189" spans="1:11" ht="13.9">
      <c r="A189" s="166" t="s">
        <v>804</v>
      </c>
      <c r="B189" t="s">
        <v>805</v>
      </c>
      <c r="C189" s="167">
        <v>424</v>
      </c>
      <c r="D189" t="s">
        <v>359</v>
      </c>
      <c r="E189" s="169" t="s">
        <v>31</v>
      </c>
      <c r="F189" t="s">
        <v>32</v>
      </c>
      <c r="G189" s="166" t="s">
        <v>806</v>
      </c>
      <c r="H189" t="s">
        <v>807</v>
      </c>
      <c r="I189" s="166" t="s">
        <v>35</v>
      </c>
      <c r="J189" t="s">
        <v>36</v>
      </c>
      <c r="K189" s="171"/>
    </row>
    <row r="190" spans="1:11" ht="13.9">
      <c r="A190" s="166" t="s">
        <v>808</v>
      </c>
      <c r="B190" t="s">
        <v>809</v>
      </c>
      <c r="C190" s="167">
        <v>366.67</v>
      </c>
      <c r="D190" t="s">
        <v>30</v>
      </c>
      <c r="E190" s="169" t="s">
        <v>31</v>
      </c>
      <c r="F190" t="s">
        <v>32</v>
      </c>
      <c r="G190" s="166" t="s">
        <v>810</v>
      </c>
      <c r="H190" t="s">
        <v>811</v>
      </c>
      <c r="I190" s="166" t="s">
        <v>35</v>
      </c>
      <c r="J190" t="s">
        <v>36</v>
      </c>
      <c r="K190" s="171"/>
    </row>
    <row r="191" spans="1:11" ht="13.9">
      <c r="A191" s="166" t="s">
        <v>812</v>
      </c>
      <c r="B191" t="s">
        <v>813</v>
      </c>
      <c r="C191" s="167">
        <v>45</v>
      </c>
      <c r="D191" t="s">
        <v>39</v>
      </c>
      <c r="E191" s="169" t="s">
        <v>31</v>
      </c>
      <c r="F191" t="s">
        <v>32</v>
      </c>
      <c r="G191" s="166" t="s">
        <v>814</v>
      </c>
      <c r="H191" t="s">
        <v>815</v>
      </c>
      <c r="I191" s="166" t="s">
        <v>35</v>
      </c>
      <c r="J191" t="s">
        <v>36</v>
      </c>
      <c r="K191" s="171"/>
    </row>
    <row r="192" spans="1:11" ht="13.9">
      <c r="A192" s="166" t="s">
        <v>816</v>
      </c>
      <c r="B192" t="s">
        <v>817</v>
      </c>
      <c r="C192" s="167">
        <v>816.2</v>
      </c>
      <c r="D192" t="s">
        <v>141</v>
      </c>
      <c r="E192" s="169" t="s">
        <v>31</v>
      </c>
      <c r="F192" t="s">
        <v>32</v>
      </c>
      <c r="G192" s="166" t="s">
        <v>818</v>
      </c>
      <c r="H192" t="s">
        <v>819</v>
      </c>
      <c r="I192" s="166" t="s">
        <v>35</v>
      </c>
      <c r="J192" t="s">
        <v>36</v>
      </c>
      <c r="K192" s="171"/>
    </row>
    <row r="193" spans="1:11" ht="13.9">
      <c r="A193" s="166" t="s">
        <v>820</v>
      </c>
      <c r="B193" t="s">
        <v>821</v>
      </c>
      <c r="C193" s="167">
        <v>402.8</v>
      </c>
      <c r="D193" t="s">
        <v>39</v>
      </c>
      <c r="E193" s="169" t="s">
        <v>31</v>
      </c>
      <c r="F193" t="s">
        <v>32</v>
      </c>
      <c r="G193" s="166" t="s">
        <v>822</v>
      </c>
      <c r="H193" t="s">
        <v>823</v>
      </c>
      <c r="I193" s="166" t="s">
        <v>35</v>
      </c>
      <c r="J193" t="s">
        <v>36</v>
      </c>
      <c r="K193" s="171"/>
    </row>
    <row r="194" spans="1:11" ht="13.9">
      <c r="A194" s="166" t="s">
        <v>824</v>
      </c>
      <c r="B194" t="s">
        <v>825</v>
      </c>
      <c r="C194" s="167">
        <v>12.72</v>
      </c>
      <c r="D194" t="s">
        <v>141</v>
      </c>
      <c r="E194" s="169" t="s">
        <v>31</v>
      </c>
      <c r="F194" t="s">
        <v>32</v>
      </c>
      <c r="G194" s="166" t="s">
        <v>826</v>
      </c>
      <c r="H194" t="s">
        <v>827</v>
      </c>
      <c r="I194" s="166" t="s">
        <v>35</v>
      </c>
      <c r="J194" t="s">
        <v>36</v>
      </c>
      <c r="K194" s="171"/>
    </row>
    <row r="195" spans="1:11" ht="13.9">
      <c r="A195" s="166" t="s">
        <v>828</v>
      </c>
      <c r="B195" t="s">
        <v>829</v>
      </c>
      <c r="C195" s="167">
        <v>63.6</v>
      </c>
      <c r="D195" t="s">
        <v>39</v>
      </c>
      <c r="E195" s="169" t="s">
        <v>31</v>
      </c>
      <c r="F195" t="s">
        <v>32</v>
      </c>
      <c r="G195" s="166" t="s">
        <v>830</v>
      </c>
      <c r="H195" t="s">
        <v>831</v>
      </c>
      <c r="I195" s="166" t="s">
        <v>35</v>
      </c>
      <c r="J195" t="s">
        <v>36</v>
      </c>
      <c r="K195" s="171"/>
    </row>
    <row r="196" spans="1:11" ht="13.9">
      <c r="A196" s="166" t="s">
        <v>832</v>
      </c>
      <c r="B196" t="s">
        <v>833</v>
      </c>
      <c r="C196" s="167">
        <v>90.1</v>
      </c>
      <c r="D196" t="s">
        <v>39</v>
      </c>
      <c r="E196" s="169" t="s">
        <v>31</v>
      </c>
      <c r="F196" t="s">
        <v>32</v>
      </c>
      <c r="G196" s="166" t="s">
        <v>834</v>
      </c>
      <c r="H196" t="s">
        <v>835</v>
      </c>
      <c r="I196" s="166" t="s">
        <v>35</v>
      </c>
      <c r="J196" t="s">
        <v>36</v>
      </c>
      <c r="K196" s="171"/>
    </row>
    <row r="197" spans="1:11" ht="13.9">
      <c r="A197" s="166" t="s">
        <v>836</v>
      </c>
      <c r="B197" t="s">
        <v>837</v>
      </c>
      <c r="C197" s="167">
        <v>848</v>
      </c>
      <c r="D197" t="s">
        <v>44</v>
      </c>
      <c r="E197" s="169" t="s">
        <v>31</v>
      </c>
      <c r="F197" t="s">
        <v>32</v>
      </c>
      <c r="G197" s="166" t="s">
        <v>838</v>
      </c>
      <c r="H197" t="s">
        <v>839</v>
      </c>
      <c r="I197" s="166" t="s">
        <v>35</v>
      </c>
      <c r="J197" t="s">
        <v>36</v>
      </c>
      <c r="K197" s="171"/>
    </row>
    <row r="198" spans="1:11" ht="13.9">
      <c r="A198" s="166" t="s">
        <v>840</v>
      </c>
      <c r="B198" t="s">
        <v>841</v>
      </c>
      <c r="C198" s="167">
        <v>2400</v>
      </c>
      <c r="D198" t="s">
        <v>67</v>
      </c>
      <c r="E198" s="169" t="s">
        <v>31</v>
      </c>
      <c r="F198" t="s">
        <v>32</v>
      </c>
      <c r="G198" s="166" t="s">
        <v>842</v>
      </c>
      <c r="H198" t="s">
        <v>843</v>
      </c>
      <c r="I198" s="166" t="s">
        <v>35</v>
      </c>
      <c r="J198" t="s">
        <v>36</v>
      </c>
      <c r="K198" s="171"/>
    </row>
    <row r="199" spans="1:11" ht="13.9">
      <c r="A199" s="166" t="s">
        <v>844</v>
      </c>
      <c r="B199" t="s">
        <v>845</v>
      </c>
      <c r="C199" s="167">
        <v>1866.67</v>
      </c>
      <c r="D199" t="s">
        <v>158</v>
      </c>
      <c r="E199" s="169" t="s">
        <v>31</v>
      </c>
      <c r="F199" t="s">
        <v>32</v>
      </c>
      <c r="G199" s="166" t="s">
        <v>846</v>
      </c>
      <c r="H199" t="s">
        <v>847</v>
      </c>
      <c r="I199" s="166" t="s">
        <v>35</v>
      </c>
      <c r="J199" t="s">
        <v>36</v>
      </c>
      <c r="K199" s="171"/>
    </row>
    <row r="200" spans="1:11" ht="13.9">
      <c r="A200" s="166" t="s">
        <v>848</v>
      </c>
      <c r="B200" t="s">
        <v>849</v>
      </c>
      <c r="C200" s="167">
        <v>530</v>
      </c>
      <c r="D200" t="s">
        <v>85</v>
      </c>
      <c r="E200" s="169" t="s">
        <v>31</v>
      </c>
      <c r="F200" t="s">
        <v>32</v>
      </c>
      <c r="G200" s="166" t="s">
        <v>850</v>
      </c>
      <c r="H200" t="s">
        <v>851</v>
      </c>
      <c r="I200" s="166" t="s">
        <v>35</v>
      </c>
      <c r="J200" t="s">
        <v>36</v>
      </c>
      <c r="K200" s="171"/>
    </row>
    <row r="201" spans="1:11" ht="13.9">
      <c r="A201" s="166" t="s">
        <v>852</v>
      </c>
      <c r="B201" t="s">
        <v>853</v>
      </c>
      <c r="C201" s="167">
        <v>53</v>
      </c>
      <c r="D201" t="s">
        <v>30</v>
      </c>
      <c r="E201" s="169" t="s">
        <v>31</v>
      </c>
      <c r="F201" t="s">
        <v>32</v>
      </c>
      <c r="G201" s="166" t="s">
        <v>854</v>
      </c>
      <c r="H201" t="s">
        <v>855</v>
      </c>
      <c r="I201" s="166" t="s">
        <v>35</v>
      </c>
      <c r="J201" t="s">
        <v>36</v>
      </c>
      <c r="K201" s="171"/>
    </row>
    <row r="202" spans="1:11" ht="13.9">
      <c r="A202" s="166" t="s">
        <v>856</v>
      </c>
      <c r="B202" t="s">
        <v>857</v>
      </c>
      <c r="C202" s="167">
        <v>1.5</v>
      </c>
      <c r="D202" t="s">
        <v>196</v>
      </c>
      <c r="E202" s="169" t="s">
        <v>31</v>
      </c>
      <c r="F202" t="s">
        <v>32</v>
      </c>
      <c r="G202" s="166" t="s">
        <v>858</v>
      </c>
      <c r="H202" t="s">
        <v>859</v>
      </c>
      <c r="I202" s="166" t="s">
        <v>35</v>
      </c>
      <c r="J202" t="s">
        <v>36</v>
      </c>
      <c r="K202" s="171"/>
    </row>
    <row r="203" spans="1:11" ht="13.9">
      <c r="A203" s="166" t="s">
        <v>860</v>
      </c>
      <c r="B203" t="s">
        <v>861</v>
      </c>
      <c r="C203" s="167">
        <v>1060</v>
      </c>
      <c r="D203" t="s">
        <v>39</v>
      </c>
      <c r="E203" s="169" t="s">
        <v>31</v>
      </c>
      <c r="F203" t="s">
        <v>32</v>
      </c>
      <c r="G203" s="166" t="s">
        <v>862</v>
      </c>
      <c r="H203" t="s">
        <v>863</v>
      </c>
      <c r="I203" s="166" t="s">
        <v>35</v>
      </c>
      <c r="J203" t="s">
        <v>36</v>
      </c>
      <c r="K203" s="171"/>
    </row>
    <row r="204" spans="1:11" ht="13.9">
      <c r="A204" s="166" t="s">
        <v>864</v>
      </c>
      <c r="B204" t="s">
        <v>865</v>
      </c>
      <c r="C204" s="167">
        <v>2.4300000000000002</v>
      </c>
      <c r="D204" t="s">
        <v>196</v>
      </c>
      <c r="E204" s="169" t="s">
        <v>31</v>
      </c>
      <c r="F204" t="s">
        <v>32</v>
      </c>
      <c r="G204" s="166" t="s">
        <v>866</v>
      </c>
      <c r="H204" t="s">
        <v>867</v>
      </c>
      <c r="I204" s="166" t="s">
        <v>35</v>
      </c>
      <c r="J204" t="s">
        <v>36</v>
      </c>
      <c r="K204" s="171"/>
    </row>
    <row r="205" spans="1:11" ht="13.9">
      <c r="A205" s="166" t="s">
        <v>868</v>
      </c>
      <c r="B205" t="s">
        <v>869</v>
      </c>
      <c r="C205" s="167">
        <v>16.11</v>
      </c>
      <c r="D205" t="s">
        <v>39</v>
      </c>
      <c r="E205" s="169" t="s">
        <v>31</v>
      </c>
      <c r="F205" t="s">
        <v>32</v>
      </c>
      <c r="G205" s="166" t="s">
        <v>870</v>
      </c>
      <c r="H205" t="s">
        <v>871</v>
      </c>
      <c r="I205" s="166" t="s">
        <v>35</v>
      </c>
      <c r="J205" t="s">
        <v>36</v>
      </c>
      <c r="K205" s="171"/>
    </row>
    <row r="206" spans="1:11" ht="13.9">
      <c r="A206" s="166" t="s">
        <v>872</v>
      </c>
      <c r="B206" t="s">
        <v>873</v>
      </c>
      <c r="C206" s="167">
        <v>212</v>
      </c>
      <c r="D206" t="s">
        <v>30</v>
      </c>
      <c r="E206" s="169" t="s">
        <v>31</v>
      </c>
      <c r="F206" t="s">
        <v>32</v>
      </c>
      <c r="G206" s="166" t="s">
        <v>874</v>
      </c>
      <c r="H206" t="s">
        <v>875</v>
      </c>
      <c r="I206" s="166" t="s">
        <v>35</v>
      </c>
      <c r="J206" t="s">
        <v>36</v>
      </c>
      <c r="K206" s="171"/>
    </row>
    <row r="207" spans="1:11" ht="13.9">
      <c r="A207" s="166" t="s">
        <v>876</v>
      </c>
      <c r="B207" t="s">
        <v>877</v>
      </c>
      <c r="C207" s="167">
        <v>0.06</v>
      </c>
      <c r="D207" t="s">
        <v>49</v>
      </c>
      <c r="E207" s="169" t="s">
        <v>31</v>
      </c>
      <c r="F207" t="s">
        <v>32</v>
      </c>
      <c r="G207" s="166" t="s">
        <v>878</v>
      </c>
      <c r="H207" t="s">
        <v>879</v>
      </c>
      <c r="I207" s="166" t="s">
        <v>35</v>
      </c>
      <c r="J207" t="s">
        <v>36</v>
      </c>
      <c r="K207" s="171"/>
    </row>
    <row r="208" spans="1:11" ht="13.9">
      <c r="A208" s="166" t="s">
        <v>880</v>
      </c>
      <c r="B208" t="s">
        <v>881</v>
      </c>
      <c r="C208" s="167">
        <v>53</v>
      </c>
      <c r="D208" t="s">
        <v>54</v>
      </c>
      <c r="E208" s="169" t="s">
        <v>31</v>
      </c>
      <c r="F208" t="s">
        <v>32</v>
      </c>
      <c r="G208" s="166" t="s">
        <v>882</v>
      </c>
      <c r="H208" t="s">
        <v>883</v>
      </c>
      <c r="I208" s="166" t="s">
        <v>35</v>
      </c>
      <c r="J208" t="s">
        <v>36</v>
      </c>
      <c r="K208" s="171"/>
    </row>
    <row r="209" spans="1:11" ht="13.9">
      <c r="A209" s="166" t="s">
        <v>884</v>
      </c>
      <c r="B209" t="s">
        <v>885</v>
      </c>
      <c r="C209" s="167">
        <v>81.62</v>
      </c>
      <c r="D209" t="s">
        <v>621</v>
      </c>
      <c r="E209" s="169" t="s">
        <v>31</v>
      </c>
      <c r="F209" t="s">
        <v>32</v>
      </c>
      <c r="G209" s="166" t="s">
        <v>886</v>
      </c>
      <c r="H209" t="s">
        <v>887</v>
      </c>
      <c r="I209" s="166" t="s">
        <v>35</v>
      </c>
      <c r="J209" t="s">
        <v>36</v>
      </c>
      <c r="K209" s="171"/>
    </row>
    <row r="210" spans="1:11" ht="13.9">
      <c r="A210" s="166" t="s">
        <v>888</v>
      </c>
      <c r="B210" t="s">
        <v>889</v>
      </c>
      <c r="C210" s="167">
        <v>243.33</v>
      </c>
      <c r="D210" t="s">
        <v>196</v>
      </c>
      <c r="E210" s="169" t="s">
        <v>31</v>
      </c>
      <c r="F210" t="s">
        <v>32</v>
      </c>
      <c r="G210" s="166" t="s">
        <v>890</v>
      </c>
      <c r="H210" t="s">
        <v>891</v>
      </c>
      <c r="I210" s="166" t="s">
        <v>35</v>
      </c>
      <c r="J210" t="s">
        <v>36</v>
      </c>
      <c r="K210" s="171"/>
    </row>
    <row r="211" spans="1:11" ht="13.9">
      <c r="A211" s="166" t="s">
        <v>892</v>
      </c>
      <c r="B211" t="s">
        <v>893</v>
      </c>
      <c r="C211" s="167">
        <v>79.5</v>
      </c>
      <c r="D211" t="s">
        <v>39</v>
      </c>
      <c r="E211" s="169" t="s">
        <v>31</v>
      </c>
      <c r="F211" t="s">
        <v>32</v>
      </c>
      <c r="G211" s="166" t="s">
        <v>894</v>
      </c>
      <c r="H211" t="s">
        <v>895</v>
      </c>
      <c r="I211" s="166" t="s">
        <v>35</v>
      </c>
      <c r="J211" t="s">
        <v>36</v>
      </c>
      <c r="K211" s="171"/>
    </row>
    <row r="212" spans="1:11" ht="13.9">
      <c r="A212" s="166" t="s">
        <v>896</v>
      </c>
      <c r="B212" t="s">
        <v>897</v>
      </c>
      <c r="C212" s="167">
        <v>318</v>
      </c>
      <c r="D212" t="s">
        <v>30</v>
      </c>
      <c r="E212" s="169" t="s">
        <v>31</v>
      </c>
      <c r="F212" t="s">
        <v>32</v>
      </c>
      <c r="G212" s="166" t="s">
        <v>898</v>
      </c>
      <c r="H212" t="s">
        <v>899</v>
      </c>
      <c r="I212" s="166" t="s">
        <v>35</v>
      </c>
      <c r="J212" t="s">
        <v>36</v>
      </c>
      <c r="K212" s="171"/>
    </row>
    <row r="213" spans="1:11" ht="13.9">
      <c r="A213" s="166" t="s">
        <v>900</v>
      </c>
      <c r="B213" t="s">
        <v>901</v>
      </c>
      <c r="C213" s="167">
        <v>2000</v>
      </c>
      <c r="D213" t="s">
        <v>163</v>
      </c>
      <c r="E213" s="169" t="s">
        <v>31</v>
      </c>
      <c r="F213" t="s">
        <v>32</v>
      </c>
      <c r="G213" s="166" t="s">
        <v>902</v>
      </c>
      <c r="H213" t="s">
        <v>903</v>
      </c>
      <c r="I213" s="166" t="s">
        <v>35</v>
      </c>
      <c r="J213" t="s">
        <v>36</v>
      </c>
      <c r="K213" s="171"/>
    </row>
    <row r="214" spans="1:11" ht="13.9">
      <c r="A214" s="166" t="s">
        <v>904</v>
      </c>
      <c r="B214" t="s">
        <v>905</v>
      </c>
      <c r="C214" s="167">
        <v>1060</v>
      </c>
      <c r="D214" t="s">
        <v>39</v>
      </c>
      <c r="E214" s="169" t="s">
        <v>31</v>
      </c>
      <c r="F214" t="s">
        <v>32</v>
      </c>
      <c r="G214" s="166" t="s">
        <v>906</v>
      </c>
      <c r="H214" t="s">
        <v>907</v>
      </c>
      <c r="I214" s="166" t="s">
        <v>35</v>
      </c>
      <c r="J214" t="s">
        <v>36</v>
      </c>
      <c r="K214" s="171"/>
    </row>
    <row r="215" spans="1:11" ht="13.9">
      <c r="A215" s="166" t="s">
        <v>908</v>
      </c>
      <c r="B215" t="s">
        <v>909</v>
      </c>
      <c r="C215" s="167">
        <v>0.06</v>
      </c>
      <c r="D215" t="s">
        <v>49</v>
      </c>
      <c r="E215" s="169" t="s">
        <v>31</v>
      </c>
      <c r="F215" t="s">
        <v>32</v>
      </c>
      <c r="G215" s="166" t="s">
        <v>910</v>
      </c>
      <c r="H215" t="s">
        <v>911</v>
      </c>
      <c r="I215" s="166" t="s">
        <v>35</v>
      </c>
      <c r="J215" t="s">
        <v>36</v>
      </c>
      <c r="K215" s="171"/>
    </row>
    <row r="216" spans="1:11" ht="13.9">
      <c r="A216" s="166" t="s">
        <v>912</v>
      </c>
      <c r="B216" t="s">
        <v>913</v>
      </c>
      <c r="C216" s="167">
        <v>161.08000000000001</v>
      </c>
      <c r="D216" t="s">
        <v>39</v>
      </c>
      <c r="E216" s="169" t="s">
        <v>31</v>
      </c>
      <c r="F216" t="s">
        <v>32</v>
      </c>
      <c r="G216" s="166" t="s">
        <v>914</v>
      </c>
      <c r="H216" t="s">
        <v>915</v>
      </c>
      <c r="I216" s="166" t="s">
        <v>35</v>
      </c>
      <c r="J216" t="s">
        <v>36</v>
      </c>
      <c r="K216" s="171"/>
    </row>
    <row r="217" spans="1:11" ht="13.9">
      <c r="A217" s="166" t="s">
        <v>916</v>
      </c>
      <c r="B217" t="s">
        <v>917</v>
      </c>
      <c r="C217" s="167">
        <v>209.07</v>
      </c>
      <c r="D217" t="s">
        <v>54</v>
      </c>
      <c r="E217" s="169" t="s">
        <v>31</v>
      </c>
      <c r="F217" t="s">
        <v>32</v>
      </c>
      <c r="G217" s="166" t="s">
        <v>918</v>
      </c>
      <c r="H217" t="s">
        <v>919</v>
      </c>
      <c r="I217" s="166" t="s">
        <v>35</v>
      </c>
      <c r="J217" t="s">
        <v>36</v>
      </c>
      <c r="K217" s="171"/>
    </row>
    <row r="218" spans="1:11" ht="13.9">
      <c r="A218" s="166" t="s">
        <v>920</v>
      </c>
      <c r="B218" t="s">
        <v>921</v>
      </c>
      <c r="C218" s="167">
        <v>2066.67</v>
      </c>
      <c r="D218" t="s">
        <v>30</v>
      </c>
      <c r="E218" s="169" t="s">
        <v>31</v>
      </c>
      <c r="F218" t="s">
        <v>32</v>
      </c>
      <c r="G218" s="166" t="s">
        <v>922</v>
      </c>
      <c r="H218" t="s">
        <v>923</v>
      </c>
      <c r="I218" s="166" t="s">
        <v>35</v>
      </c>
      <c r="J218" t="s">
        <v>36</v>
      </c>
      <c r="K218" s="171"/>
    </row>
    <row r="219" spans="1:11" ht="13.9">
      <c r="A219" s="166" t="s">
        <v>924</v>
      </c>
      <c r="B219" t="s">
        <v>925</v>
      </c>
      <c r="C219" s="167">
        <v>1166</v>
      </c>
      <c r="D219" t="s">
        <v>30</v>
      </c>
      <c r="E219" s="169" t="s">
        <v>31</v>
      </c>
      <c r="F219" t="s">
        <v>32</v>
      </c>
      <c r="G219" s="166" t="s">
        <v>926</v>
      </c>
      <c r="H219" t="s">
        <v>927</v>
      </c>
      <c r="I219" s="166" t="s">
        <v>35</v>
      </c>
      <c r="J219" t="s">
        <v>36</v>
      </c>
      <c r="K219" s="171"/>
    </row>
    <row r="220" spans="1:11" ht="13.9">
      <c r="A220" s="166" t="s">
        <v>928</v>
      </c>
      <c r="B220" t="s">
        <v>929</v>
      </c>
      <c r="C220" s="167">
        <v>400</v>
      </c>
      <c r="D220" t="s">
        <v>39</v>
      </c>
      <c r="E220" s="169" t="s">
        <v>31</v>
      </c>
      <c r="F220" t="s">
        <v>32</v>
      </c>
      <c r="G220" s="166" t="s">
        <v>930</v>
      </c>
      <c r="H220" t="s">
        <v>931</v>
      </c>
      <c r="I220" s="166" t="s">
        <v>35</v>
      </c>
      <c r="J220" t="s">
        <v>36</v>
      </c>
      <c r="K220" s="171"/>
    </row>
    <row r="221" spans="1:11" ht="13.9">
      <c r="A221" s="166" t="s">
        <v>932</v>
      </c>
      <c r="B221" t="s">
        <v>933</v>
      </c>
      <c r="C221" s="167">
        <v>95.4</v>
      </c>
      <c r="D221" t="s">
        <v>39</v>
      </c>
      <c r="E221" s="169" t="s">
        <v>31</v>
      </c>
      <c r="F221" t="s">
        <v>32</v>
      </c>
      <c r="G221" s="166" t="s">
        <v>934</v>
      </c>
      <c r="H221" t="s">
        <v>935</v>
      </c>
      <c r="I221" s="166" t="s">
        <v>35</v>
      </c>
      <c r="J221" t="s">
        <v>36</v>
      </c>
      <c r="K221" s="171"/>
    </row>
    <row r="222" spans="1:11" ht="13.9">
      <c r="A222" s="166" t="s">
        <v>936</v>
      </c>
      <c r="B222" t="s">
        <v>937</v>
      </c>
      <c r="C222" s="167">
        <v>636</v>
      </c>
      <c r="D222" t="s">
        <v>141</v>
      </c>
      <c r="E222" s="169" t="s">
        <v>31</v>
      </c>
      <c r="F222" t="s">
        <v>32</v>
      </c>
      <c r="G222" s="166" t="s">
        <v>938</v>
      </c>
      <c r="H222" t="s">
        <v>939</v>
      </c>
      <c r="I222" s="166" t="s">
        <v>35</v>
      </c>
      <c r="J222" t="s">
        <v>36</v>
      </c>
      <c r="K222" s="171"/>
    </row>
    <row r="223" spans="1:11" ht="13.9">
      <c r="A223" s="166" t="s">
        <v>940</v>
      </c>
      <c r="B223" t="s">
        <v>941</v>
      </c>
      <c r="C223" s="167">
        <v>371</v>
      </c>
      <c r="D223" t="s">
        <v>39</v>
      </c>
      <c r="E223" s="169" t="s">
        <v>31</v>
      </c>
      <c r="F223" t="s">
        <v>32</v>
      </c>
      <c r="G223" s="166" t="s">
        <v>942</v>
      </c>
      <c r="H223" t="s">
        <v>943</v>
      </c>
      <c r="I223" s="166" t="s">
        <v>35</v>
      </c>
      <c r="J223" t="s">
        <v>36</v>
      </c>
      <c r="K223" s="171"/>
    </row>
    <row r="224" spans="1:11" ht="13.9">
      <c r="A224" s="166" t="s">
        <v>944</v>
      </c>
      <c r="B224" t="s">
        <v>945</v>
      </c>
      <c r="C224" s="167">
        <v>131.66999999999999</v>
      </c>
      <c r="D224" t="s">
        <v>39</v>
      </c>
      <c r="E224" s="169" t="s">
        <v>31</v>
      </c>
      <c r="F224" t="s">
        <v>32</v>
      </c>
      <c r="G224" s="166" t="s">
        <v>946</v>
      </c>
      <c r="H224" t="s">
        <v>947</v>
      </c>
      <c r="I224" s="166" t="s">
        <v>35</v>
      </c>
      <c r="J224" t="s">
        <v>36</v>
      </c>
      <c r="K224" s="171"/>
    </row>
    <row r="225" spans="1:11" ht="13.9">
      <c r="A225" s="166" t="s">
        <v>948</v>
      </c>
      <c r="B225" t="s">
        <v>949</v>
      </c>
      <c r="C225" s="167">
        <v>127.2</v>
      </c>
      <c r="D225" t="s">
        <v>237</v>
      </c>
      <c r="E225" s="169" t="s">
        <v>31</v>
      </c>
      <c r="F225" t="s">
        <v>32</v>
      </c>
      <c r="G225" s="166" t="s">
        <v>950</v>
      </c>
      <c r="H225" t="s">
        <v>951</v>
      </c>
      <c r="I225" s="166" t="s">
        <v>35</v>
      </c>
      <c r="J225" t="s">
        <v>36</v>
      </c>
      <c r="K225" s="171"/>
    </row>
    <row r="226" spans="1:11" ht="13.9">
      <c r="A226" s="166" t="s">
        <v>952</v>
      </c>
      <c r="B226" t="s">
        <v>953</v>
      </c>
      <c r="C226" s="167">
        <v>689</v>
      </c>
      <c r="D226" t="s">
        <v>30</v>
      </c>
      <c r="E226" s="169" t="s">
        <v>31</v>
      </c>
      <c r="F226" t="s">
        <v>32</v>
      </c>
      <c r="G226" s="166" t="s">
        <v>954</v>
      </c>
      <c r="H226" t="s">
        <v>955</v>
      </c>
      <c r="I226" s="166" t="s">
        <v>35</v>
      </c>
      <c r="J226" t="s">
        <v>36</v>
      </c>
      <c r="K226" s="171"/>
    </row>
    <row r="227" spans="1:11" ht="13.9">
      <c r="A227" s="166" t="s">
        <v>956</v>
      </c>
      <c r="B227" t="s">
        <v>957</v>
      </c>
      <c r="C227" s="167">
        <v>180.2</v>
      </c>
      <c r="D227" t="s">
        <v>958</v>
      </c>
      <c r="E227" s="169" t="s">
        <v>31</v>
      </c>
      <c r="F227" t="s">
        <v>32</v>
      </c>
      <c r="G227" s="166" t="s">
        <v>959</v>
      </c>
      <c r="H227" t="s">
        <v>960</v>
      </c>
      <c r="I227" s="166" t="s">
        <v>35</v>
      </c>
      <c r="J227" t="s">
        <v>36</v>
      </c>
      <c r="K227" s="171"/>
    </row>
    <row r="228" spans="1:11" ht="13.9">
      <c r="A228" s="166" t="s">
        <v>961</v>
      </c>
      <c r="B228" t="s">
        <v>962</v>
      </c>
      <c r="C228" s="167">
        <v>445.2</v>
      </c>
      <c r="D228" t="s">
        <v>90</v>
      </c>
      <c r="E228" s="169" t="s">
        <v>31</v>
      </c>
      <c r="F228" t="s">
        <v>32</v>
      </c>
      <c r="G228" s="166" t="s">
        <v>963</v>
      </c>
      <c r="H228" t="s">
        <v>964</v>
      </c>
      <c r="I228" s="166" t="s">
        <v>35</v>
      </c>
      <c r="J228" t="s">
        <v>36</v>
      </c>
      <c r="K228" s="171"/>
    </row>
    <row r="229" spans="1:11" ht="13.9">
      <c r="A229" s="166" t="s">
        <v>965</v>
      </c>
      <c r="B229" t="s">
        <v>966</v>
      </c>
      <c r="C229" s="167">
        <v>1666.67</v>
      </c>
      <c r="D229" t="s">
        <v>30</v>
      </c>
      <c r="E229" s="169" t="s">
        <v>31</v>
      </c>
      <c r="F229" t="s">
        <v>32</v>
      </c>
      <c r="G229" s="166" t="s">
        <v>967</v>
      </c>
      <c r="H229" t="s">
        <v>968</v>
      </c>
      <c r="I229" s="166" t="s">
        <v>35</v>
      </c>
      <c r="J229" t="s">
        <v>36</v>
      </c>
      <c r="K229" s="171"/>
    </row>
    <row r="230" spans="1:11" ht="13.9">
      <c r="A230" s="166" t="s">
        <v>969</v>
      </c>
      <c r="B230" t="s">
        <v>970</v>
      </c>
      <c r="C230" s="167">
        <v>1590</v>
      </c>
      <c r="D230" t="s">
        <v>85</v>
      </c>
      <c r="E230" s="169" t="s">
        <v>31</v>
      </c>
      <c r="F230" t="s">
        <v>32</v>
      </c>
      <c r="G230" s="166" t="s">
        <v>971</v>
      </c>
      <c r="H230" t="s">
        <v>972</v>
      </c>
      <c r="I230" s="166" t="s">
        <v>35</v>
      </c>
      <c r="J230" t="s">
        <v>36</v>
      </c>
      <c r="K230" s="171"/>
    </row>
    <row r="231" spans="1:11" ht="13.9">
      <c r="A231" s="166" t="s">
        <v>973</v>
      </c>
      <c r="B231" t="s">
        <v>974</v>
      </c>
      <c r="C231" s="167">
        <v>127.2</v>
      </c>
      <c r="D231" t="s">
        <v>39</v>
      </c>
      <c r="E231" s="169" t="s">
        <v>31</v>
      </c>
      <c r="F231" t="s">
        <v>32</v>
      </c>
      <c r="G231" s="166" t="s">
        <v>975</v>
      </c>
      <c r="H231" t="s">
        <v>976</v>
      </c>
      <c r="I231" s="166" t="s">
        <v>35</v>
      </c>
      <c r="J231" t="s">
        <v>36</v>
      </c>
      <c r="K231" s="171"/>
    </row>
    <row r="232" spans="1:11" ht="13.9">
      <c r="A232" s="166" t="s">
        <v>977</v>
      </c>
      <c r="B232" t="s">
        <v>978</v>
      </c>
      <c r="C232" s="167">
        <v>63.6</v>
      </c>
      <c r="D232" t="s">
        <v>39</v>
      </c>
      <c r="E232" s="169" t="s">
        <v>31</v>
      </c>
      <c r="F232" t="s">
        <v>32</v>
      </c>
      <c r="G232" s="166" t="s">
        <v>979</v>
      </c>
      <c r="H232" t="s">
        <v>980</v>
      </c>
      <c r="I232" s="166" t="s">
        <v>35</v>
      </c>
      <c r="J232" t="s">
        <v>36</v>
      </c>
      <c r="K232" s="171"/>
    </row>
    <row r="233" spans="1:11" ht="13.9">
      <c r="A233" s="166" t="s">
        <v>981</v>
      </c>
      <c r="B233" t="s">
        <v>982</v>
      </c>
      <c r="C233" s="167">
        <v>196.1</v>
      </c>
      <c r="D233" t="s">
        <v>141</v>
      </c>
      <c r="E233" s="169" t="s">
        <v>31</v>
      </c>
      <c r="F233" t="s">
        <v>32</v>
      </c>
      <c r="G233" s="166" t="s">
        <v>983</v>
      </c>
      <c r="H233" t="s">
        <v>984</v>
      </c>
      <c r="I233" s="166" t="s">
        <v>35</v>
      </c>
      <c r="J233" t="s">
        <v>36</v>
      </c>
      <c r="K233" s="171"/>
    </row>
    <row r="234" spans="1:11" ht="13.9">
      <c r="A234" s="166" t="s">
        <v>985</v>
      </c>
      <c r="B234" t="s">
        <v>986</v>
      </c>
      <c r="C234" s="167">
        <v>144.61000000000001</v>
      </c>
      <c r="D234" t="s">
        <v>39</v>
      </c>
      <c r="E234" s="169" t="s">
        <v>31</v>
      </c>
      <c r="F234" t="s">
        <v>32</v>
      </c>
      <c r="G234" s="166" t="s">
        <v>987</v>
      </c>
      <c r="H234" t="s">
        <v>988</v>
      </c>
      <c r="I234" s="166" t="s">
        <v>35</v>
      </c>
      <c r="J234" t="s">
        <v>36</v>
      </c>
      <c r="K234" s="171"/>
    </row>
    <row r="235" spans="1:11" ht="13.9">
      <c r="A235" s="166" t="s">
        <v>989</v>
      </c>
      <c r="B235" t="s">
        <v>990</v>
      </c>
      <c r="C235" s="167">
        <v>10600</v>
      </c>
      <c r="D235" t="s">
        <v>30</v>
      </c>
      <c r="E235" s="169" t="s">
        <v>31</v>
      </c>
      <c r="F235" t="s">
        <v>32</v>
      </c>
      <c r="G235" s="166" t="s">
        <v>991</v>
      </c>
      <c r="H235" t="s">
        <v>992</v>
      </c>
      <c r="I235" s="166" t="s">
        <v>35</v>
      </c>
      <c r="J235" t="s">
        <v>36</v>
      </c>
      <c r="K235" s="171"/>
    </row>
    <row r="236" spans="1:11" ht="13.9">
      <c r="A236" s="166" t="s">
        <v>993</v>
      </c>
      <c r="B236" t="s">
        <v>994</v>
      </c>
      <c r="C236" s="167">
        <v>84.8</v>
      </c>
      <c r="D236" t="s">
        <v>39</v>
      </c>
      <c r="E236" s="169" t="s">
        <v>31</v>
      </c>
      <c r="F236" t="s">
        <v>32</v>
      </c>
      <c r="G236" s="166" t="s">
        <v>995</v>
      </c>
      <c r="H236" t="s">
        <v>996</v>
      </c>
      <c r="I236" s="166" t="s">
        <v>35</v>
      </c>
      <c r="J236" t="s">
        <v>36</v>
      </c>
      <c r="K236" s="171"/>
    </row>
    <row r="237" spans="1:11" ht="13.9">
      <c r="A237" s="166" t="s">
        <v>997</v>
      </c>
      <c r="B237" t="s">
        <v>998</v>
      </c>
      <c r="C237" s="167">
        <v>3498.33</v>
      </c>
      <c r="D237" t="s">
        <v>85</v>
      </c>
      <c r="E237" s="169" t="s">
        <v>31</v>
      </c>
      <c r="F237" t="s">
        <v>32</v>
      </c>
      <c r="G237" s="166" t="s">
        <v>999</v>
      </c>
      <c r="H237" t="s">
        <v>1000</v>
      </c>
      <c r="I237" s="166" t="s">
        <v>35</v>
      </c>
      <c r="J237" t="s">
        <v>36</v>
      </c>
      <c r="K237" s="171"/>
    </row>
    <row r="238" spans="1:11" ht="13.9">
      <c r="A238" s="166" t="s">
        <v>1001</v>
      </c>
      <c r="B238" t="s">
        <v>1002</v>
      </c>
      <c r="C238" s="167">
        <v>237.44</v>
      </c>
      <c r="D238" t="s">
        <v>90</v>
      </c>
      <c r="E238" s="169" t="s">
        <v>31</v>
      </c>
      <c r="F238" t="s">
        <v>32</v>
      </c>
      <c r="G238" s="166" t="s">
        <v>1003</v>
      </c>
      <c r="H238" t="s">
        <v>1004</v>
      </c>
      <c r="I238" s="166" t="s">
        <v>35</v>
      </c>
      <c r="J238" t="s">
        <v>36</v>
      </c>
      <c r="K238" s="171"/>
    </row>
    <row r="239" spans="1:11" ht="13.9">
      <c r="A239" s="166" t="s">
        <v>1005</v>
      </c>
      <c r="B239" t="s">
        <v>1006</v>
      </c>
      <c r="C239" s="167">
        <v>466.4</v>
      </c>
      <c r="D239" t="s">
        <v>39</v>
      </c>
      <c r="E239" s="169" t="s">
        <v>31</v>
      </c>
      <c r="F239" t="s">
        <v>32</v>
      </c>
      <c r="G239" s="166" t="s">
        <v>1007</v>
      </c>
      <c r="H239" t="s">
        <v>1008</v>
      </c>
      <c r="I239" s="166" t="s">
        <v>35</v>
      </c>
      <c r="J239" t="s">
        <v>36</v>
      </c>
      <c r="K239" s="171"/>
    </row>
    <row r="240" spans="1:11" ht="13.9">
      <c r="A240" s="166" t="s">
        <v>1009</v>
      </c>
      <c r="B240" t="s">
        <v>1010</v>
      </c>
      <c r="C240" s="167">
        <v>133.33000000000001</v>
      </c>
      <c r="D240" t="s">
        <v>621</v>
      </c>
      <c r="E240" s="169" t="s">
        <v>31</v>
      </c>
      <c r="F240" t="s">
        <v>32</v>
      </c>
      <c r="G240" s="166" t="s">
        <v>1011</v>
      </c>
      <c r="H240" t="s">
        <v>1012</v>
      </c>
      <c r="I240" s="166" t="s">
        <v>35</v>
      </c>
      <c r="J240" t="s">
        <v>36</v>
      </c>
      <c r="K240" s="171"/>
    </row>
    <row r="241" spans="1:11" ht="13.9">
      <c r="A241" s="166" t="s">
        <v>1013</v>
      </c>
      <c r="B241" t="s">
        <v>1014</v>
      </c>
      <c r="C241" s="167">
        <v>560</v>
      </c>
      <c r="D241" t="s">
        <v>30</v>
      </c>
      <c r="E241" s="169" t="s">
        <v>31</v>
      </c>
      <c r="F241" t="s">
        <v>32</v>
      </c>
      <c r="G241" s="166" t="s">
        <v>1015</v>
      </c>
      <c r="H241" t="s">
        <v>1016</v>
      </c>
      <c r="I241" s="166" t="s">
        <v>35</v>
      </c>
      <c r="J241" t="s">
        <v>36</v>
      </c>
      <c r="K241" s="171"/>
    </row>
    <row r="242" spans="1:11" ht="13.9">
      <c r="A242" s="166" t="s">
        <v>1017</v>
      </c>
      <c r="B242" t="s">
        <v>1018</v>
      </c>
      <c r="C242" s="167">
        <v>93.33</v>
      </c>
      <c r="D242" t="s">
        <v>39</v>
      </c>
      <c r="E242" s="169" t="s">
        <v>31</v>
      </c>
      <c r="F242" t="s">
        <v>32</v>
      </c>
      <c r="G242" s="166" t="s">
        <v>1019</v>
      </c>
      <c r="H242" t="s">
        <v>1020</v>
      </c>
      <c r="I242" s="166" t="s">
        <v>35</v>
      </c>
      <c r="J242" t="s">
        <v>36</v>
      </c>
      <c r="K242" s="171"/>
    </row>
    <row r="243" spans="1:11" ht="13.9">
      <c r="A243" s="166" t="s">
        <v>1021</v>
      </c>
      <c r="B243" t="s">
        <v>1022</v>
      </c>
      <c r="C243" s="167">
        <v>60</v>
      </c>
      <c r="D243" t="s">
        <v>39</v>
      </c>
      <c r="E243" s="169" t="s">
        <v>31</v>
      </c>
      <c r="F243" t="s">
        <v>32</v>
      </c>
      <c r="G243" s="166" t="s">
        <v>1023</v>
      </c>
      <c r="H243" t="s">
        <v>1024</v>
      </c>
      <c r="I243" s="166" t="s">
        <v>35</v>
      </c>
      <c r="J243" t="s">
        <v>36</v>
      </c>
      <c r="K243" s="171"/>
    </row>
    <row r="244" spans="1:11" ht="13.9">
      <c r="A244" s="166" t="s">
        <v>1025</v>
      </c>
      <c r="B244" t="s">
        <v>1026</v>
      </c>
      <c r="C244" s="167">
        <v>26.5</v>
      </c>
      <c r="D244" t="s">
        <v>90</v>
      </c>
      <c r="E244" s="169" t="s">
        <v>31</v>
      </c>
      <c r="F244" t="s">
        <v>32</v>
      </c>
      <c r="G244" s="166" t="s">
        <v>1027</v>
      </c>
      <c r="H244" t="s">
        <v>1028</v>
      </c>
      <c r="I244" s="166" t="s">
        <v>35</v>
      </c>
      <c r="J244" t="s">
        <v>36</v>
      </c>
      <c r="K244" s="171"/>
    </row>
    <row r="245" spans="1:11" ht="13.9">
      <c r="A245" s="166" t="s">
        <v>1029</v>
      </c>
      <c r="B245" t="s">
        <v>1030</v>
      </c>
      <c r="C245" s="167">
        <v>153.69999999999999</v>
      </c>
      <c r="D245" t="s">
        <v>95</v>
      </c>
      <c r="E245" s="169" t="s">
        <v>31</v>
      </c>
      <c r="F245" t="s">
        <v>32</v>
      </c>
      <c r="G245" s="166" t="s">
        <v>1031</v>
      </c>
      <c r="H245" t="s">
        <v>1032</v>
      </c>
      <c r="I245" s="166" t="s">
        <v>35</v>
      </c>
      <c r="J245" t="s">
        <v>36</v>
      </c>
      <c r="K245" s="171"/>
    </row>
    <row r="246" spans="1:11" ht="13.9">
      <c r="A246" s="166" t="s">
        <v>1033</v>
      </c>
      <c r="B246" t="s">
        <v>1034</v>
      </c>
      <c r="C246" s="167">
        <v>8.48</v>
      </c>
      <c r="D246" t="s">
        <v>100</v>
      </c>
      <c r="E246" s="169" t="s">
        <v>31</v>
      </c>
      <c r="F246" t="s">
        <v>32</v>
      </c>
      <c r="G246" s="166" t="s">
        <v>1035</v>
      </c>
      <c r="H246" t="s">
        <v>1036</v>
      </c>
      <c r="I246" s="166" t="s">
        <v>35</v>
      </c>
      <c r="J246" t="s">
        <v>36</v>
      </c>
      <c r="K246" s="171"/>
    </row>
    <row r="247" spans="1:11" ht="13.9">
      <c r="A247" s="166" t="s">
        <v>1037</v>
      </c>
      <c r="B247" t="s">
        <v>1038</v>
      </c>
      <c r="C247" s="167">
        <v>254.4</v>
      </c>
      <c r="D247" t="s">
        <v>39</v>
      </c>
      <c r="E247" s="169" t="s">
        <v>31</v>
      </c>
      <c r="F247" t="s">
        <v>32</v>
      </c>
      <c r="G247" s="166" t="s">
        <v>1039</v>
      </c>
      <c r="H247" t="s">
        <v>1040</v>
      </c>
      <c r="I247" s="166" t="s">
        <v>35</v>
      </c>
      <c r="J247" t="s">
        <v>36</v>
      </c>
      <c r="K247" s="171"/>
    </row>
    <row r="248" spans="1:11" ht="13.9">
      <c r="A248" s="166" t="s">
        <v>1041</v>
      </c>
      <c r="B248" t="s">
        <v>1042</v>
      </c>
      <c r="C248" s="167">
        <v>157.97</v>
      </c>
      <c r="D248" t="s">
        <v>39</v>
      </c>
      <c r="E248" s="169" t="s">
        <v>31</v>
      </c>
      <c r="F248" t="s">
        <v>32</v>
      </c>
      <c r="G248" s="166" t="s">
        <v>1043</v>
      </c>
      <c r="H248" t="s">
        <v>1044</v>
      </c>
      <c r="I248" s="166" t="s">
        <v>35</v>
      </c>
      <c r="J248" t="s">
        <v>36</v>
      </c>
      <c r="K248" s="171"/>
    </row>
    <row r="249" spans="1:11" ht="13.9">
      <c r="A249" s="166" t="s">
        <v>1045</v>
      </c>
      <c r="B249" t="s">
        <v>1046</v>
      </c>
      <c r="C249" s="167">
        <v>551</v>
      </c>
      <c r="D249" t="s">
        <v>141</v>
      </c>
      <c r="E249" s="169" t="s">
        <v>31</v>
      </c>
      <c r="F249" t="s">
        <v>32</v>
      </c>
      <c r="G249" s="166" t="s">
        <v>1047</v>
      </c>
      <c r="H249" t="s">
        <v>1048</v>
      </c>
      <c r="I249" s="166" t="s">
        <v>35</v>
      </c>
      <c r="J249" t="s">
        <v>36</v>
      </c>
      <c r="K249" s="171"/>
    </row>
    <row r="250" spans="1:11" ht="13.9">
      <c r="A250" s="166" t="s">
        <v>1049</v>
      </c>
      <c r="B250" t="s">
        <v>1050</v>
      </c>
      <c r="C250" s="167">
        <v>32.86</v>
      </c>
      <c r="D250" t="s">
        <v>90</v>
      </c>
      <c r="E250" s="169" t="s">
        <v>31</v>
      </c>
      <c r="F250" t="s">
        <v>32</v>
      </c>
      <c r="G250" s="166" t="s">
        <v>1051</v>
      </c>
      <c r="H250" t="s">
        <v>1052</v>
      </c>
      <c r="I250" s="166" t="s">
        <v>35</v>
      </c>
      <c r="J250" t="s">
        <v>36</v>
      </c>
      <c r="K250" s="171"/>
    </row>
    <row r="251" spans="1:11" ht="13.9">
      <c r="A251" s="166" t="s">
        <v>1053</v>
      </c>
      <c r="B251" t="s">
        <v>1054</v>
      </c>
      <c r="C251" s="167">
        <v>186.67</v>
      </c>
      <c r="D251" t="s">
        <v>39</v>
      </c>
      <c r="E251" s="169" t="s">
        <v>31</v>
      </c>
      <c r="F251" t="s">
        <v>32</v>
      </c>
      <c r="G251" s="166" t="s">
        <v>1055</v>
      </c>
      <c r="H251" t="s">
        <v>1056</v>
      </c>
      <c r="I251" s="166" t="s">
        <v>35</v>
      </c>
      <c r="J251" t="s">
        <v>36</v>
      </c>
      <c r="K251" s="171"/>
    </row>
    <row r="252" spans="1:11" ht="13.9">
      <c r="A252" s="166" t="s">
        <v>1057</v>
      </c>
      <c r="B252" t="s">
        <v>1058</v>
      </c>
      <c r="C252" s="167">
        <v>1616.67</v>
      </c>
      <c r="D252" t="s">
        <v>141</v>
      </c>
      <c r="E252" s="169" t="s">
        <v>31</v>
      </c>
      <c r="F252" t="s">
        <v>32</v>
      </c>
      <c r="G252" s="166" t="s">
        <v>1059</v>
      </c>
      <c r="H252" t="s">
        <v>1060</v>
      </c>
      <c r="I252" s="166" t="s">
        <v>35</v>
      </c>
      <c r="J252" t="s">
        <v>36</v>
      </c>
      <c r="K252" s="171"/>
    </row>
    <row r="253" spans="1:11" ht="13.9">
      <c r="A253" s="166" t="s">
        <v>1061</v>
      </c>
      <c r="B253" t="s">
        <v>1062</v>
      </c>
      <c r="C253" s="167">
        <v>989.33</v>
      </c>
      <c r="D253" t="s">
        <v>85</v>
      </c>
      <c r="E253" s="169" t="s">
        <v>31</v>
      </c>
      <c r="F253" t="s">
        <v>32</v>
      </c>
      <c r="G253" s="166" t="s">
        <v>1063</v>
      </c>
      <c r="H253" t="s">
        <v>1064</v>
      </c>
      <c r="I253" s="166" t="s">
        <v>35</v>
      </c>
      <c r="J253" t="s">
        <v>36</v>
      </c>
      <c r="K253" s="171"/>
    </row>
    <row r="254" spans="1:11" ht="13.9">
      <c r="A254" s="166" t="s">
        <v>1065</v>
      </c>
      <c r="B254" t="s">
        <v>1066</v>
      </c>
      <c r="C254" s="167">
        <v>636</v>
      </c>
      <c r="D254" t="s">
        <v>30</v>
      </c>
      <c r="E254" s="169" t="s">
        <v>31</v>
      </c>
      <c r="F254" t="s">
        <v>32</v>
      </c>
      <c r="G254" s="166" t="s">
        <v>1067</v>
      </c>
      <c r="H254" t="s">
        <v>1068</v>
      </c>
      <c r="I254" s="166" t="s">
        <v>35</v>
      </c>
      <c r="J254" t="s">
        <v>36</v>
      </c>
      <c r="K254" s="171"/>
    </row>
    <row r="255" spans="1:11" ht="13.9">
      <c r="A255" s="166" t="s">
        <v>1069</v>
      </c>
      <c r="B255" t="s">
        <v>1070</v>
      </c>
      <c r="C255" s="167">
        <v>212</v>
      </c>
      <c r="D255" t="s">
        <v>39</v>
      </c>
      <c r="E255" s="169" t="s">
        <v>31</v>
      </c>
      <c r="F255" t="s">
        <v>32</v>
      </c>
      <c r="G255" s="166" t="s">
        <v>1071</v>
      </c>
      <c r="H255" t="s">
        <v>1072</v>
      </c>
      <c r="I255" s="166" t="s">
        <v>35</v>
      </c>
      <c r="J255" t="s">
        <v>36</v>
      </c>
      <c r="K255" s="171"/>
    </row>
    <row r="256" spans="1:11" ht="13.9">
      <c r="A256" s="166" t="s">
        <v>1073</v>
      </c>
      <c r="B256" t="s">
        <v>1074</v>
      </c>
      <c r="C256" s="167">
        <v>63.33</v>
      </c>
      <c r="D256" t="s">
        <v>39</v>
      </c>
      <c r="E256" s="169" t="s">
        <v>31</v>
      </c>
      <c r="F256" t="s">
        <v>32</v>
      </c>
      <c r="G256" s="166" t="s">
        <v>1075</v>
      </c>
      <c r="H256" t="s">
        <v>1076</v>
      </c>
      <c r="I256" s="166" t="s">
        <v>35</v>
      </c>
      <c r="J256" t="s">
        <v>36</v>
      </c>
      <c r="K256" s="171"/>
    </row>
    <row r="257" spans="1:11" ht="13.9">
      <c r="A257" s="166" t="s">
        <v>1077</v>
      </c>
      <c r="B257" t="s">
        <v>1078</v>
      </c>
      <c r="C257" s="167">
        <v>1200</v>
      </c>
      <c r="D257" t="s">
        <v>30</v>
      </c>
      <c r="E257" s="169" t="s">
        <v>31</v>
      </c>
      <c r="F257" t="s">
        <v>32</v>
      </c>
      <c r="G257" s="166" t="s">
        <v>1079</v>
      </c>
      <c r="H257" t="s">
        <v>1080</v>
      </c>
      <c r="I257" s="166" t="s">
        <v>35</v>
      </c>
      <c r="J257" t="s">
        <v>36</v>
      </c>
      <c r="K257" s="171"/>
    </row>
    <row r="258" spans="1:11" ht="13.9">
      <c r="A258" s="166" t="s">
        <v>1081</v>
      </c>
      <c r="B258" t="s">
        <v>1082</v>
      </c>
      <c r="C258" s="167">
        <v>371</v>
      </c>
      <c r="D258" t="s">
        <v>30</v>
      </c>
      <c r="E258" s="169" t="s">
        <v>31</v>
      </c>
      <c r="F258" t="s">
        <v>32</v>
      </c>
      <c r="G258" s="166" t="s">
        <v>1083</v>
      </c>
      <c r="H258" t="s">
        <v>1084</v>
      </c>
      <c r="I258" s="166" t="s">
        <v>35</v>
      </c>
      <c r="J258" t="s">
        <v>36</v>
      </c>
      <c r="K258" s="171"/>
    </row>
    <row r="259" spans="1:11" ht="13.9">
      <c r="A259" s="166" t="s">
        <v>1085</v>
      </c>
      <c r="B259" t="s">
        <v>1086</v>
      </c>
      <c r="C259" s="167">
        <v>2.54</v>
      </c>
      <c r="D259" t="s">
        <v>90</v>
      </c>
      <c r="E259" s="169" t="s">
        <v>31</v>
      </c>
      <c r="F259" t="s">
        <v>32</v>
      </c>
      <c r="G259" s="166" t="s">
        <v>1087</v>
      </c>
      <c r="H259" t="s">
        <v>1088</v>
      </c>
      <c r="I259" s="166" t="s">
        <v>35</v>
      </c>
      <c r="J259" t="s">
        <v>36</v>
      </c>
      <c r="K259" s="171"/>
    </row>
    <row r="260" spans="1:11" ht="13.9">
      <c r="A260" s="166" t="s">
        <v>1089</v>
      </c>
      <c r="B260" t="s">
        <v>1090</v>
      </c>
      <c r="C260" s="167">
        <v>1853.67</v>
      </c>
      <c r="D260" t="s">
        <v>30</v>
      </c>
      <c r="E260" s="169" t="s">
        <v>31</v>
      </c>
      <c r="F260" t="s">
        <v>32</v>
      </c>
      <c r="G260" s="166" t="s">
        <v>1091</v>
      </c>
      <c r="H260" t="s">
        <v>1092</v>
      </c>
      <c r="I260" s="166" t="s">
        <v>35</v>
      </c>
      <c r="J260" t="s">
        <v>36</v>
      </c>
      <c r="K260" s="171"/>
    </row>
    <row r="261" spans="1:11" ht="13.9">
      <c r="A261" s="166" t="s">
        <v>1093</v>
      </c>
      <c r="B261" t="s">
        <v>1094</v>
      </c>
      <c r="C261" s="167">
        <v>106</v>
      </c>
      <c r="D261" t="s">
        <v>54</v>
      </c>
      <c r="E261" s="169" t="s">
        <v>31</v>
      </c>
      <c r="F261" t="s">
        <v>32</v>
      </c>
      <c r="G261" s="166" t="s">
        <v>1095</v>
      </c>
      <c r="H261" t="s">
        <v>1096</v>
      </c>
      <c r="I261" s="166" t="s">
        <v>35</v>
      </c>
      <c r="J261" t="s">
        <v>36</v>
      </c>
      <c r="K261" s="171"/>
    </row>
    <row r="262" spans="1:11" ht="13.9">
      <c r="A262" s="166" t="s">
        <v>1097</v>
      </c>
      <c r="B262" t="s">
        <v>1098</v>
      </c>
      <c r="C262" s="167">
        <v>159</v>
      </c>
      <c r="D262" t="s">
        <v>90</v>
      </c>
      <c r="E262" s="169" t="s">
        <v>31</v>
      </c>
      <c r="F262" t="s">
        <v>32</v>
      </c>
      <c r="G262" s="166" t="s">
        <v>1099</v>
      </c>
      <c r="H262" t="s">
        <v>1100</v>
      </c>
      <c r="I262" s="166" t="s">
        <v>35</v>
      </c>
      <c r="J262" t="s">
        <v>36</v>
      </c>
      <c r="K262" s="171"/>
    </row>
    <row r="263" spans="1:11" ht="13.9">
      <c r="A263" s="166" t="s">
        <v>1101</v>
      </c>
      <c r="B263" t="s">
        <v>1102</v>
      </c>
      <c r="C263" s="167">
        <v>848</v>
      </c>
      <c r="D263" t="s">
        <v>141</v>
      </c>
      <c r="E263" s="169" t="s">
        <v>31</v>
      </c>
      <c r="F263" t="s">
        <v>32</v>
      </c>
      <c r="G263" s="166" t="s">
        <v>1103</v>
      </c>
      <c r="H263" t="s">
        <v>1104</v>
      </c>
      <c r="I263" s="166" t="s">
        <v>35</v>
      </c>
      <c r="J263" t="s">
        <v>36</v>
      </c>
      <c r="K263" s="171"/>
    </row>
    <row r="264" spans="1:11" ht="13.9">
      <c r="A264" s="166" t="s">
        <v>1105</v>
      </c>
      <c r="B264" t="s">
        <v>1106</v>
      </c>
      <c r="C264" s="167">
        <v>212</v>
      </c>
      <c r="D264" t="s">
        <v>39</v>
      </c>
      <c r="E264" s="169" t="s">
        <v>31</v>
      </c>
      <c r="F264" t="s">
        <v>32</v>
      </c>
      <c r="G264" s="166" t="s">
        <v>1107</v>
      </c>
      <c r="H264" t="s">
        <v>1108</v>
      </c>
      <c r="I264" s="166" t="s">
        <v>35</v>
      </c>
      <c r="J264" t="s">
        <v>36</v>
      </c>
      <c r="K264" s="171"/>
    </row>
    <row r="265" spans="1:11" ht="13.9">
      <c r="A265" s="166" t="s">
        <v>1109</v>
      </c>
      <c r="B265" t="s">
        <v>1110</v>
      </c>
      <c r="C265" s="167">
        <v>18.02</v>
      </c>
      <c r="D265" t="s">
        <v>100</v>
      </c>
      <c r="E265" s="169" t="s">
        <v>31</v>
      </c>
      <c r="F265" t="s">
        <v>32</v>
      </c>
      <c r="G265" s="166" t="s">
        <v>1111</v>
      </c>
      <c r="H265" t="s">
        <v>1112</v>
      </c>
      <c r="I265" s="166" t="s">
        <v>35</v>
      </c>
      <c r="J265" t="s">
        <v>36</v>
      </c>
      <c r="K265" s="171"/>
    </row>
    <row r="266" spans="1:11" ht="13.9">
      <c r="A266" s="166" t="s">
        <v>1113</v>
      </c>
      <c r="B266" t="s">
        <v>1114</v>
      </c>
      <c r="C266" s="167">
        <v>210.95</v>
      </c>
      <c r="D266" t="s">
        <v>54</v>
      </c>
      <c r="E266" s="169" t="s">
        <v>31</v>
      </c>
      <c r="F266" t="s">
        <v>32</v>
      </c>
      <c r="G266" s="166" t="s">
        <v>1115</v>
      </c>
      <c r="H266" t="s">
        <v>1116</v>
      </c>
      <c r="I266" s="166" t="s">
        <v>35</v>
      </c>
      <c r="J266" t="s">
        <v>36</v>
      </c>
      <c r="K266" s="171"/>
    </row>
    <row r="267" spans="1:11" ht="13.9">
      <c r="A267" s="166" t="s">
        <v>1117</v>
      </c>
      <c r="B267" t="s">
        <v>1118</v>
      </c>
      <c r="C267" s="167">
        <v>583.33000000000004</v>
      </c>
      <c r="D267" t="s">
        <v>30</v>
      </c>
      <c r="E267" s="169" t="s">
        <v>31</v>
      </c>
      <c r="F267" t="s">
        <v>32</v>
      </c>
      <c r="G267" s="166" t="s">
        <v>1119</v>
      </c>
      <c r="H267" t="s">
        <v>1120</v>
      </c>
      <c r="I267" s="166" t="s">
        <v>35</v>
      </c>
      <c r="J267" t="s">
        <v>36</v>
      </c>
      <c r="K267" s="171"/>
    </row>
    <row r="268" spans="1:11" ht="13.9">
      <c r="A268" s="166" t="s">
        <v>1121</v>
      </c>
      <c r="B268" t="s">
        <v>1122</v>
      </c>
      <c r="C268" s="167">
        <v>68.900000000000006</v>
      </c>
      <c r="D268" t="s">
        <v>90</v>
      </c>
      <c r="E268" s="169" t="s">
        <v>31</v>
      </c>
      <c r="F268" t="s">
        <v>32</v>
      </c>
      <c r="G268" s="166" t="s">
        <v>1123</v>
      </c>
      <c r="H268" t="s">
        <v>1124</v>
      </c>
      <c r="I268" s="166" t="s">
        <v>35</v>
      </c>
      <c r="J268" t="s">
        <v>36</v>
      </c>
      <c r="K268" s="171"/>
    </row>
    <row r="269" spans="1:11" ht="13.9">
      <c r="A269" s="166" t="s">
        <v>1125</v>
      </c>
      <c r="B269" t="s">
        <v>1126</v>
      </c>
      <c r="C269" s="167">
        <v>328.6</v>
      </c>
      <c r="D269" t="s">
        <v>30</v>
      </c>
      <c r="E269" s="169" t="s">
        <v>31</v>
      </c>
      <c r="F269" t="s">
        <v>32</v>
      </c>
      <c r="G269" s="166" t="s">
        <v>1127</v>
      </c>
      <c r="H269" t="s">
        <v>1128</v>
      </c>
      <c r="I269" s="166" t="s">
        <v>35</v>
      </c>
      <c r="J269" t="s">
        <v>36</v>
      </c>
      <c r="K269" s="171"/>
    </row>
    <row r="270" spans="1:11" ht="13.9">
      <c r="A270" s="166" t="s">
        <v>1129</v>
      </c>
      <c r="B270" t="s">
        <v>1130</v>
      </c>
      <c r="C270" s="167">
        <v>246.98</v>
      </c>
      <c r="D270" t="s">
        <v>30</v>
      </c>
      <c r="E270" s="169" t="s">
        <v>31</v>
      </c>
      <c r="F270" t="s">
        <v>32</v>
      </c>
      <c r="G270" s="166" t="s">
        <v>1131</v>
      </c>
      <c r="H270" t="s">
        <v>1132</v>
      </c>
      <c r="I270" s="166" t="s">
        <v>35</v>
      </c>
      <c r="J270" t="s">
        <v>36</v>
      </c>
      <c r="K270" s="171"/>
    </row>
    <row r="271" spans="1:11" ht="13.9">
      <c r="A271" s="166" t="s">
        <v>1133</v>
      </c>
      <c r="B271" t="s">
        <v>1134</v>
      </c>
      <c r="C271" s="167">
        <v>18.02</v>
      </c>
      <c r="D271" t="s">
        <v>90</v>
      </c>
      <c r="E271" s="169" t="s">
        <v>31</v>
      </c>
      <c r="F271" t="s">
        <v>32</v>
      </c>
      <c r="G271" s="166" t="s">
        <v>1135</v>
      </c>
      <c r="H271" t="s">
        <v>1136</v>
      </c>
      <c r="I271" s="166" t="s">
        <v>35</v>
      </c>
      <c r="J271" t="s">
        <v>36</v>
      </c>
      <c r="K271" s="171"/>
    </row>
    <row r="272" spans="1:11" ht="13.9">
      <c r="A272" s="166" t="s">
        <v>1137</v>
      </c>
      <c r="B272" t="s">
        <v>1138</v>
      </c>
      <c r="C272" s="167">
        <v>21.2</v>
      </c>
      <c r="D272" t="s">
        <v>559</v>
      </c>
      <c r="E272" s="169" t="s">
        <v>31</v>
      </c>
      <c r="F272" t="s">
        <v>32</v>
      </c>
      <c r="G272" s="166" t="s">
        <v>1139</v>
      </c>
      <c r="H272" t="s">
        <v>1140</v>
      </c>
      <c r="I272" s="166" t="s">
        <v>35</v>
      </c>
      <c r="J272" t="s">
        <v>36</v>
      </c>
      <c r="K272" s="171"/>
    </row>
    <row r="273" spans="1:11" ht="13.9">
      <c r="A273" s="166" t="s">
        <v>1141</v>
      </c>
      <c r="B273" t="s">
        <v>1142</v>
      </c>
      <c r="C273" s="167">
        <v>445</v>
      </c>
      <c r="D273" t="s">
        <v>39</v>
      </c>
      <c r="E273" s="169" t="s">
        <v>31</v>
      </c>
      <c r="F273" t="s">
        <v>32</v>
      </c>
      <c r="G273" s="166" t="s">
        <v>1143</v>
      </c>
      <c r="H273" t="s">
        <v>1144</v>
      </c>
      <c r="I273" s="166" t="s">
        <v>35</v>
      </c>
      <c r="J273" t="s">
        <v>36</v>
      </c>
      <c r="K273" s="171"/>
    </row>
    <row r="274" spans="1:11" ht="13.9">
      <c r="A274" s="166" t="s">
        <v>1145</v>
      </c>
      <c r="B274" t="s">
        <v>1146</v>
      </c>
      <c r="C274" s="167">
        <v>424</v>
      </c>
      <c r="D274" t="s">
        <v>163</v>
      </c>
      <c r="E274" s="169" t="s">
        <v>31</v>
      </c>
      <c r="F274" t="s">
        <v>32</v>
      </c>
      <c r="G274" s="166" t="s">
        <v>1147</v>
      </c>
      <c r="H274" t="s">
        <v>1148</v>
      </c>
      <c r="I274" s="166" t="s">
        <v>35</v>
      </c>
      <c r="J274" t="s">
        <v>36</v>
      </c>
      <c r="K274" s="171"/>
    </row>
    <row r="275" spans="1:11" ht="13.9">
      <c r="A275" s="166" t="s">
        <v>1149</v>
      </c>
      <c r="B275" t="s">
        <v>1150</v>
      </c>
      <c r="C275" s="167">
        <v>90.1</v>
      </c>
      <c r="D275" t="s">
        <v>39</v>
      </c>
      <c r="E275" s="169" t="s">
        <v>31</v>
      </c>
      <c r="F275" t="s">
        <v>32</v>
      </c>
      <c r="G275" s="166" t="s">
        <v>1151</v>
      </c>
      <c r="H275" t="s">
        <v>1152</v>
      </c>
      <c r="I275" s="166" t="s">
        <v>35</v>
      </c>
      <c r="J275" t="s">
        <v>36</v>
      </c>
      <c r="K275" s="171"/>
    </row>
    <row r="276" spans="1:11" ht="13.9">
      <c r="A276" s="166" t="s">
        <v>1153</v>
      </c>
      <c r="B276" t="s">
        <v>1154</v>
      </c>
      <c r="C276" s="167">
        <v>1700</v>
      </c>
      <c r="D276" t="s">
        <v>30</v>
      </c>
      <c r="E276" s="169" t="s">
        <v>31</v>
      </c>
      <c r="F276" t="s">
        <v>32</v>
      </c>
      <c r="G276" s="166" t="s">
        <v>1155</v>
      </c>
      <c r="H276" t="s">
        <v>1156</v>
      </c>
      <c r="I276" s="166" t="s">
        <v>35</v>
      </c>
      <c r="J276" t="s">
        <v>36</v>
      </c>
      <c r="K276" s="171"/>
    </row>
    <row r="277" spans="1:11" ht="13.9">
      <c r="A277" s="166" t="s">
        <v>1157</v>
      </c>
      <c r="B277" t="s">
        <v>1158</v>
      </c>
      <c r="C277" s="167">
        <v>90.1</v>
      </c>
      <c r="D277" t="s">
        <v>141</v>
      </c>
      <c r="E277" s="169" t="s">
        <v>31</v>
      </c>
      <c r="F277" t="s">
        <v>32</v>
      </c>
      <c r="G277" s="166" t="s">
        <v>1159</v>
      </c>
      <c r="H277" t="s">
        <v>1160</v>
      </c>
      <c r="I277" s="166" t="s">
        <v>35</v>
      </c>
      <c r="J277" t="s">
        <v>36</v>
      </c>
      <c r="K277" s="171"/>
    </row>
    <row r="278" spans="1:11" ht="13.9">
      <c r="A278" s="166" t="s">
        <v>1161</v>
      </c>
      <c r="B278" t="s">
        <v>1162</v>
      </c>
      <c r="C278" s="167">
        <v>424</v>
      </c>
      <c r="D278" t="s">
        <v>95</v>
      </c>
      <c r="E278" s="169" t="s">
        <v>31</v>
      </c>
      <c r="F278" t="s">
        <v>32</v>
      </c>
      <c r="G278" s="166" t="s">
        <v>1163</v>
      </c>
      <c r="H278" t="s">
        <v>1164</v>
      </c>
      <c r="I278" s="166" t="s">
        <v>35</v>
      </c>
      <c r="J278" t="s">
        <v>36</v>
      </c>
      <c r="K278" s="171"/>
    </row>
    <row r="279" spans="1:11" ht="13.9">
      <c r="A279" s="166" t="s">
        <v>1165</v>
      </c>
      <c r="B279" t="s">
        <v>1166</v>
      </c>
      <c r="C279" s="167">
        <v>1.3</v>
      </c>
      <c r="D279" t="s">
        <v>196</v>
      </c>
      <c r="E279" s="169" t="s">
        <v>31</v>
      </c>
      <c r="F279" t="s">
        <v>32</v>
      </c>
      <c r="G279" s="166" t="s">
        <v>1167</v>
      </c>
      <c r="H279" t="s">
        <v>1168</v>
      </c>
      <c r="I279" s="166" t="s">
        <v>35</v>
      </c>
      <c r="J279" t="s">
        <v>36</v>
      </c>
      <c r="K279" s="171"/>
    </row>
    <row r="280" spans="1:11" ht="13.9">
      <c r="A280" s="166" t="s">
        <v>1169</v>
      </c>
      <c r="B280" t="s">
        <v>1170</v>
      </c>
      <c r="C280" s="167">
        <v>2200</v>
      </c>
      <c r="D280" t="s">
        <v>85</v>
      </c>
      <c r="E280" s="169" t="s">
        <v>31</v>
      </c>
      <c r="F280" t="s">
        <v>32</v>
      </c>
      <c r="G280" s="166" t="s">
        <v>1171</v>
      </c>
      <c r="H280" t="s">
        <v>1172</v>
      </c>
      <c r="I280" s="166" t="s">
        <v>35</v>
      </c>
      <c r="J280" t="s">
        <v>36</v>
      </c>
      <c r="K280" s="171"/>
    </row>
    <row r="281" spans="1:11" ht="13.9">
      <c r="A281" s="166" t="s">
        <v>1173</v>
      </c>
      <c r="B281" t="s">
        <v>1174</v>
      </c>
      <c r="C281" s="167">
        <v>159</v>
      </c>
      <c r="D281" t="s">
        <v>90</v>
      </c>
      <c r="E281" s="169" t="s">
        <v>31</v>
      </c>
      <c r="F281" t="s">
        <v>32</v>
      </c>
      <c r="G281" s="166" t="s">
        <v>1175</v>
      </c>
      <c r="H281" t="s">
        <v>1176</v>
      </c>
      <c r="I281" s="166" t="s">
        <v>35</v>
      </c>
      <c r="J281" t="s">
        <v>36</v>
      </c>
      <c r="K281" s="171"/>
    </row>
    <row r="282" spans="1:11" ht="13.9">
      <c r="A282" s="166" t="s">
        <v>1177</v>
      </c>
      <c r="B282" t="s">
        <v>1178</v>
      </c>
      <c r="C282" s="167">
        <v>825.74</v>
      </c>
      <c r="D282" t="s">
        <v>30</v>
      </c>
      <c r="E282" s="169" t="s">
        <v>31</v>
      </c>
      <c r="F282" t="s">
        <v>32</v>
      </c>
      <c r="G282" s="166" t="s">
        <v>1179</v>
      </c>
      <c r="H282" t="s">
        <v>1180</v>
      </c>
      <c r="I282" s="166" t="s">
        <v>35</v>
      </c>
      <c r="J282" t="s">
        <v>36</v>
      </c>
      <c r="K282" s="171"/>
    </row>
    <row r="283" spans="1:11" ht="13.9">
      <c r="A283" s="166" t="s">
        <v>1181</v>
      </c>
      <c r="B283" t="s">
        <v>1182</v>
      </c>
      <c r="C283" s="167">
        <v>1060</v>
      </c>
      <c r="D283" t="s">
        <v>30</v>
      </c>
      <c r="E283" s="169" t="s">
        <v>31</v>
      </c>
      <c r="F283" t="s">
        <v>32</v>
      </c>
      <c r="G283" s="166" t="s">
        <v>1183</v>
      </c>
      <c r="H283" t="s">
        <v>1184</v>
      </c>
      <c r="I283" s="166" t="s">
        <v>35</v>
      </c>
      <c r="J283" t="s">
        <v>36</v>
      </c>
      <c r="K283" s="171"/>
    </row>
    <row r="284" spans="1:11" ht="13.9">
      <c r="A284" s="166" t="s">
        <v>1185</v>
      </c>
      <c r="B284" t="s">
        <v>1186</v>
      </c>
      <c r="C284" s="167">
        <v>233.2</v>
      </c>
      <c r="D284" t="s">
        <v>30</v>
      </c>
      <c r="E284" s="169" t="s">
        <v>31</v>
      </c>
      <c r="F284" t="s">
        <v>32</v>
      </c>
      <c r="G284" s="166" t="s">
        <v>1187</v>
      </c>
      <c r="H284" t="s">
        <v>1188</v>
      </c>
      <c r="I284" s="166" t="s">
        <v>35</v>
      </c>
      <c r="J284" t="s">
        <v>36</v>
      </c>
      <c r="K284" s="171"/>
    </row>
    <row r="285" spans="1:11" ht="13.9">
      <c r="A285" s="166" t="s">
        <v>1189</v>
      </c>
      <c r="B285" t="s">
        <v>1190</v>
      </c>
      <c r="C285" s="167">
        <v>31.8</v>
      </c>
      <c r="D285" t="s">
        <v>90</v>
      </c>
      <c r="E285" s="169" t="s">
        <v>31</v>
      </c>
      <c r="F285" t="s">
        <v>32</v>
      </c>
      <c r="G285" s="166" t="s">
        <v>1191</v>
      </c>
      <c r="H285" t="s">
        <v>1192</v>
      </c>
      <c r="I285" s="166" t="s">
        <v>35</v>
      </c>
      <c r="J285" t="s">
        <v>36</v>
      </c>
      <c r="K285" s="171"/>
    </row>
    <row r="286" spans="1:11" ht="13.9">
      <c r="A286" s="166" t="s">
        <v>1193</v>
      </c>
      <c r="B286" t="s">
        <v>1194</v>
      </c>
      <c r="C286" s="167">
        <v>37</v>
      </c>
      <c r="D286" t="s">
        <v>54</v>
      </c>
      <c r="E286" s="169" t="s">
        <v>31</v>
      </c>
      <c r="F286" t="s">
        <v>32</v>
      </c>
      <c r="G286" s="166" t="s">
        <v>1195</v>
      </c>
      <c r="H286" t="s">
        <v>1196</v>
      </c>
      <c r="I286" s="166" t="s">
        <v>35</v>
      </c>
      <c r="J286" t="s">
        <v>36</v>
      </c>
      <c r="K286" s="171"/>
    </row>
    <row r="287" spans="1:11" ht="13.9">
      <c r="A287" s="166" t="s">
        <v>1197</v>
      </c>
      <c r="B287" t="s">
        <v>1198</v>
      </c>
      <c r="C287" s="167">
        <v>1.73</v>
      </c>
      <c r="D287" t="s">
        <v>196</v>
      </c>
      <c r="E287" s="169" t="s">
        <v>31</v>
      </c>
      <c r="F287" t="s">
        <v>32</v>
      </c>
      <c r="G287" s="166" t="s">
        <v>1199</v>
      </c>
      <c r="H287" t="s">
        <v>1200</v>
      </c>
      <c r="I287" s="166" t="s">
        <v>35</v>
      </c>
      <c r="J287" t="s">
        <v>36</v>
      </c>
      <c r="K287" s="171"/>
    </row>
    <row r="288" spans="1:11" ht="13.9">
      <c r="A288" s="166" t="s">
        <v>1201</v>
      </c>
      <c r="B288" t="s">
        <v>1202</v>
      </c>
      <c r="C288" s="167">
        <v>816.2</v>
      </c>
      <c r="D288" t="s">
        <v>141</v>
      </c>
      <c r="E288" s="169" t="s">
        <v>31</v>
      </c>
      <c r="F288" t="s">
        <v>32</v>
      </c>
      <c r="G288" s="166" t="s">
        <v>1203</v>
      </c>
      <c r="H288" t="s">
        <v>1204</v>
      </c>
      <c r="I288" s="166" t="s">
        <v>35</v>
      </c>
      <c r="J288" t="s">
        <v>36</v>
      </c>
      <c r="K288" s="171"/>
    </row>
    <row r="289" spans="1:11" ht="13.9">
      <c r="A289" s="166" t="s">
        <v>1205</v>
      </c>
      <c r="B289" t="s">
        <v>1206</v>
      </c>
      <c r="C289" s="167">
        <v>148.4</v>
      </c>
      <c r="D289" t="s">
        <v>141</v>
      </c>
      <c r="E289" s="169" t="s">
        <v>31</v>
      </c>
      <c r="F289" t="s">
        <v>32</v>
      </c>
      <c r="G289" s="166" t="s">
        <v>1207</v>
      </c>
      <c r="H289" t="s">
        <v>1208</v>
      </c>
      <c r="I289" s="166" t="s">
        <v>35</v>
      </c>
      <c r="J289" t="s">
        <v>36</v>
      </c>
      <c r="K289" s="171"/>
    </row>
    <row r="290" spans="1:11" ht="13.9">
      <c r="A290" s="166" t="s">
        <v>1209</v>
      </c>
      <c r="B290" t="s">
        <v>1210</v>
      </c>
      <c r="C290" s="167">
        <v>159</v>
      </c>
      <c r="D290" t="s">
        <v>54</v>
      </c>
      <c r="E290" s="169" t="s">
        <v>31</v>
      </c>
      <c r="F290" t="s">
        <v>32</v>
      </c>
      <c r="G290" s="166" t="s">
        <v>1211</v>
      </c>
      <c r="H290" t="s">
        <v>1212</v>
      </c>
      <c r="I290" s="166" t="s">
        <v>35</v>
      </c>
      <c r="J290" t="s">
        <v>36</v>
      </c>
      <c r="K290" s="171"/>
    </row>
    <row r="291" spans="1:11" ht="13.9">
      <c r="A291" s="166" t="s">
        <v>1213</v>
      </c>
      <c r="B291" t="s">
        <v>1214</v>
      </c>
      <c r="C291" s="167">
        <v>604.20000000000005</v>
      </c>
      <c r="D291" t="s">
        <v>85</v>
      </c>
      <c r="E291" s="169" t="s">
        <v>31</v>
      </c>
      <c r="F291" t="s">
        <v>32</v>
      </c>
      <c r="G291" s="166" t="s">
        <v>1215</v>
      </c>
      <c r="H291" t="s">
        <v>1216</v>
      </c>
      <c r="I291" s="166" t="s">
        <v>35</v>
      </c>
      <c r="J291" t="s">
        <v>36</v>
      </c>
      <c r="K291" s="171"/>
    </row>
    <row r="292" spans="1:11" ht="13.9">
      <c r="A292" s="166" t="s">
        <v>1217</v>
      </c>
      <c r="B292" t="s">
        <v>1218</v>
      </c>
      <c r="C292" s="167">
        <v>9.5399999999999991</v>
      </c>
      <c r="D292" t="s">
        <v>90</v>
      </c>
      <c r="E292" s="169" t="s">
        <v>31</v>
      </c>
      <c r="F292" t="s">
        <v>32</v>
      </c>
      <c r="G292" s="166" t="s">
        <v>1219</v>
      </c>
      <c r="H292" t="s">
        <v>1220</v>
      </c>
      <c r="I292" s="166" t="s">
        <v>35</v>
      </c>
      <c r="J292" t="s">
        <v>36</v>
      </c>
      <c r="K292" s="171"/>
    </row>
    <row r="293" spans="1:11" ht="13.9">
      <c r="A293" s="166" t="s">
        <v>1221</v>
      </c>
      <c r="B293" t="s">
        <v>1222</v>
      </c>
      <c r="C293" s="167">
        <v>3498</v>
      </c>
      <c r="D293" t="s">
        <v>85</v>
      </c>
      <c r="E293" s="169" t="s">
        <v>31</v>
      </c>
      <c r="F293" t="s">
        <v>32</v>
      </c>
      <c r="G293" s="166" t="s">
        <v>1223</v>
      </c>
      <c r="H293" t="s">
        <v>1224</v>
      </c>
      <c r="I293" s="166" t="s">
        <v>35</v>
      </c>
      <c r="J293" t="s">
        <v>36</v>
      </c>
      <c r="K293" s="171"/>
    </row>
    <row r="294" spans="1:11" ht="13.9">
      <c r="A294" s="166" t="s">
        <v>1225</v>
      </c>
      <c r="B294" t="s">
        <v>1226</v>
      </c>
      <c r="C294" s="167">
        <v>63.6</v>
      </c>
      <c r="D294" t="s">
        <v>30</v>
      </c>
      <c r="E294" s="169" t="s">
        <v>31</v>
      </c>
      <c r="F294" t="s">
        <v>32</v>
      </c>
      <c r="G294" s="166" t="s">
        <v>1227</v>
      </c>
      <c r="H294" t="s">
        <v>1228</v>
      </c>
      <c r="I294" s="166" t="s">
        <v>35</v>
      </c>
      <c r="J294" t="s">
        <v>36</v>
      </c>
      <c r="K294" s="171"/>
    </row>
    <row r="295" spans="1:11" ht="13.9">
      <c r="A295" s="166" t="s">
        <v>1229</v>
      </c>
      <c r="B295" t="s">
        <v>1230</v>
      </c>
      <c r="C295" s="167">
        <v>318</v>
      </c>
      <c r="D295" t="s">
        <v>163</v>
      </c>
      <c r="E295" s="169" t="s">
        <v>31</v>
      </c>
      <c r="F295" t="s">
        <v>32</v>
      </c>
      <c r="G295" s="166" t="s">
        <v>1231</v>
      </c>
      <c r="H295" t="s">
        <v>1232</v>
      </c>
      <c r="I295" s="166" t="s">
        <v>35</v>
      </c>
      <c r="J295" t="s">
        <v>36</v>
      </c>
      <c r="K295" s="171"/>
    </row>
    <row r="296" spans="1:11" ht="13.9">
      <c r="A296" s="166" t="s">
        <v>1233</v>
      </c>
      <c r="B296" t="s">
        <v>1234</v>
      </c>
      <c r="C296" s="167">
        <v>633.33000000000004</v>
      </c>
      <c r="D296" t="s">
        <v>30</v>
      </c>
      <c r="E296" s="169" t="s">
        <v>31</v>
      </c>
      <c r="F296" t="s">
        <v>32</v>
      </c>
      <c r="G296" s="166" t="s">
        <v>1235</v>
      </c>
      <c r="H296" t="s">
        <v>1236</v>
      </c>
      <c r="I296" s="166" t="s">
        <v>35</v>
      </c>
      <c r="J296" t="s">
        <v>36</v>
      </c>
      <c r="K296" s="171"/>
    </row>
    <row r="297" spans="1:11" ht="13.9">
      <c r="A297" s="166" t="s">
        <v>1237</v>
      </c>
      <c r="B297" t="s">
        <v>1238</v>
      </c>
      <c r="C297" s="167">
        <v>183.33</v>
      </c>
      <c r="D297" t="s">
        <v>30</v>
      </c>
      <c r="E297" s="169" t="s">
        <v>31</v>
      </c>
      <c r="F297" t="s">
        <v>32</v>
      </c>
      <c r="G297" s="166" t="s">
        <v>1239</v>
      </c>
      <c r="H297" t="s">
        <v>1240</v>
      </c>
      <c r="I297" s="166" t="s">
        <v>35</v>
      </c>
      <c r="J297" t="s">
        <v>36</v>
      </c>
      <c r="K297" s="171"/>
    </row>
    <row r="298" spans="1:11" ht="13.9">
      <c r="A298" s="166" t="s">
        <v>1241</v>
      </c>
      <c r="B298" t="s">
        <v>1242</v>
      </c>
      <c r="C298" s="167">
        <v>0.06</v>
      </c>
      <c r="D298" t="s">
        <v>49</v>
      </c>
      <c r="E298" s="169" t="s">
        <v>31</v>
      </c>
      <c r="F298" t="s">
        <v>32</v>
      </c>
      <c r="G298" s="166" t="s">
        <v>1243</v>
      </c>
      <c r="H298" t="s">
        <v>1244</v>
      </c>
      <c r="I298" s="166" t="s">
        <v>35</v>
      </c>
      <c r="J298" t="s">
        <v>36</v>
      </c>
      <c r="K298" s="171"/>
    </row>
    <row r="299" spans="1:11" ht="13.9">
      <c r="A299" s="166" t="s">
        <v>1245</v>
      </c>
      <c r="B299" t="s">
        <v>1246</v>
      </c>
      <c r="C299" s="167">
        <v>79.67</v>
      </c>
      <c r="D299" t="s">
        <v>39</v>
      </c>
      <c r="E299" s="169" t="s">
        <v>31</v>
      </c>
      <c r="F299" t="s">
        <v>32</v>
      </c>
      <c r="G299" s="166" t="s">
        <v>1247</v>
      </c>
      <c r="H299" t="s">
        <v>1248</v>
      </c>
      <c r="I299" s="166" t="s">
        <v>35</v>
      </c>
      <c r="J299" t="s">
        <v>36</v>
      </c>
      <c r="K299" s="171"/>
    </row>
    <row r="300" spans="1:11" ht="13.9">
      <c r="A300" s="166" t="s">
        <v>1249</v>
      </c>
      <c r="B300" t="s">
        <v>1250</v>
      </c>
      <c r="C300" s="167">
        <v>58.3</v>
      </c>
      <c r="D300" t="s">
        <v>237</v>
      </c>
      <c r="E300" s="169" t="s">
        <v>31</v>
      </c>
      <c r="F300" t="s">
        <v>32</v>
      </c>
      <c r="G300" s="166" t="s">
        <v>1251</v>
      </c>
      <c r="H300" t="s">
        <v>1252</v>
      </c>
      <c r="I300" s="166" t="s">
        <v>35</v>
      </c>
      <c r="J300" t="s">
        <v>36</v>
      </c>
      <c r="K300" s="171"/>
    </row>
    <row r="301" spans="1:11" ht="13.9">
      <c r="A301" s="166" t="s">
        <v>1253</v>
      </c>
      <c r="B301" t="s">
        <v>1254</v>
      </c>
      <c r="C301" s="167">
        <v>416.67</v>
      </c>
      <c r="D301" t="s">
        <v>39</v>
      </c>
      <c r="E301" s="169" t="s">
        <v>31</v>
      </c>
      <c r="F301" t="s">
        <v>32</v>
      </c>
      <c r="G301" s="166" t="s">
        <v>1255</v>
      </c>
      <c r="H301" t="s">
        <v>1256</v>
      </c>
      <c r="I301" s="166" t="s">
        <v>35</v>
      </c>
      <c r="J301" t="s">
        <v>36</v>
      </c>
      <c r="K301" s="171"/>
    </row>
    <row r="302" spans="1:11" ht="13.9">
      <c r="A302" s="166" t="s">
        <v>1257</v>
      </c>
      <c r="B302" t="s">
        <v>1258</v>
      </c>
      <c r="C302" s="167">
        <v>42.4</v>
      </c>
      <c r="D302" t="s">
        <v>90</v>
      </c>
      <c r="E302" s="169" t="s">
        <v>31</v>
      </c>
      <c r="F302" t="s">
        <v>32</v>
      </c>
      <c r="G302" s="166" t="s">
        <v>1259</v>
      </c>
      <c r="H302" t="s">
        <v>1260</v>
      </c>
      <c r="I302" s="166" t="s">
        <v>35</v>
      </c>
      <c r="J302" t="s">
        <v>36</v>
      </c>
      <c r="K302" s="171"/>
    </row>
    <row r="303" spans="1:11" ht="13.9">
      <c r="A303" s="166" t="s">
        <v>1261</v>
      </c>
      <c r="B303" t="s">
        <v>1262</v>
      </c>
      <c r="C303" s="167">
        <v>0.06</v>
      </c>
      <c r="D303" t="s">
        <v>49</v>
      </c>
      <c r="E303" s="169" t="s">
        <v>31</v>
      </c>
      <c r="F303" t="s">
        <v>32</v>
      </c>
      <c r="G303" s="166" t="s">
        <v>1263</v>
      </c>
      <c r="H303" t="s">
        <v>1264</v>
      </c>
      <c r="I303" s="166" t="s">
        <v>35</v>
      </c>
      <c r="J303" t="s">
        <v>36</v>
      </c>
      <c r="K303" s="171"/>
    </row>
    <row r="304" spans="1:11" ht="13.9">
      <c r="A304" s="166" t="s">
        <v>1265</v>
      </c>
      <c r="B304" t="s">
        <v>1266</v>
      </c>
      <c r="C304" s="167">
        <v>553.33000000000004</v>
      </c>
      <c r="D304" t="s">
        <v>39</v>
      </c>
      <c r="E304" s="169" t="s">
        <v>31</v>
      </c>
      <c r="F304" t="s">
        <v>32</v>
      </c>
      <c r="G304" s="166" t="s">
        <v>1267</v>
      </c>
      <c r="H304" t="s">
        <v>1268</v>
      </c>
      <c r="I304" s="166" t="s">
        <v>35</v>
      </c>
      <c r="J304" t="s">
        <v>36</v>
      </c>
      <c r="K304" s="171"/>
    </row>
    <row r="305" spans="1:11" ht="13.9">
      <c r="A305" s="166" t="s">
        <v>1269</v>
      </c>
      <c r="B305" t="s">
        <v>1270</v>
      </c>
      <c r="C305" s="167">
        <v>1060</v>
      </c>
      <c r="D305" t="s">
        <v>400</v>
      </c>
      <c r="E305" s="169" t="s">
        <v>31</v>
      </c>
      <c r="F305" t="s">
        <v>32</v>
      </c>
      <c r="G305" s="166" t="s">
        <v>1271</v>
      </c>
      <c r="H305" t="s">
        <v>1272</v>
      </c>
      <c r="I305" s="166" t="s">
        <v>35</v>
      </c>
      <c r="J305" t="s">
        <v>36</v>
      </c>
      <c r="K305" s="171"/>
    </row>
    <row r="306" spans="1:11" ht="13.9">
      <c r="A306" s="166" t="s">
        <v>1273</v>
      </c>
      <c r="B306" t="s">
        <v>1274</v>
      </c>
      <c r="C306" s="167">
        <v>848</v>
      </c>
      <c r="D306" t="s">
        <v>30</v>
      </c>
      <c r="E306" s="169" t="s">
        <v>31</v>
      </c>
      <c r="F306" t="s">
        <v>32</v>
      </c>
      <c r="G306" s="166" t="s">
        <v>1275</v>
      </c>
      <c r="H306" t="s">
        <v>1276</v>
      </c>
      <c r="I306" s="166" t="s">
        <v>35</v>
      </c>
      <c r="J306" t="s">
        <v>36</v>
      </c>
      <c r="K306" s="171"/>
    </row>
    <row r="307" spans="1:11" ht="13.9">
      <c r="A307" s="166" t="s">
        <v>1277</v>
      </c>
      <c r="B307" t="s">
        <v>1278</v>
      </c>
      <c r="C307" s="167">
        <v>247.45</v>
      </c>
      <c r="D307" t="s">
        <v>39</v>
      </c>
      <c r="E307" s="169" t="s">
        <v>31</v>
      </c>
      <c r="F307" t="s">
        <v>32</v>
      </c>
      <c r="G307" s="166" t="s">
        <v>1279</v>
      </c>
      <c r="H307" t="s">
        <v>1280</v>
      </c>
      <c r="I307" s="166" t="s">
        <v>35</v>
      </c>
      <c r="J307" t="s">
        <v>36</v>
      </c>
      <c r="K307" s="171"/>
    </row>
    <row r="308" spans="1:11" ht="13.9">
      <c r="A308" s="166" t="s">
        <v>1281</v>
      </c>
      <c r="B308" t="s">
        <v>1282</v>
      </c>
      <c r="C308" s="167">
        <v>95.4</v>
      </c>
      <c r="D308" t="s">
        <v>39</v>
      </c>
      <c r="E308" s="169" t="s">
        <v>31</v>
      </c>
      <c r="F308" t="s">
        <v>32</v>
      </c>
      <c r="G308" s="166" t="s">
        <v>1283</v>
      </c>
      <c r="H308" t="s">
        <v>1284</v>
      </c>
      <c r="I308" s="166" t="s">
        <v>35</v>
      </c>
      <c r="J308" t="s">
        <v>36</v>
      </c>
      <c r="K308" s="171"/>
    </row>
    <row r="309" spans="1:11" ht="13.9">
      <c r="A309" s="166" t="s">
        <v>1285</v>
      </c>
      <c r="B309" t="s">
        <v>1286</v>
      </c>
      <c r="C309" s="167">
        <v>318</v>
      </c>
      <c r="D309" t="s">
        <v>163</v>
      </c>
      <c r="E309" s="169" t="s">
        <v>31</v>
      </c>
      <c r="F309" t="s">
        <v>32</v>
      </c>
      <c r="G309" s="166" t="s">
        <v>1287</v>
      </c>
      <c r="H309" t="s">
        <v>1288</v>
      </c>
      <c r="I309" s="166" t="s">
        <v>35</v>
      </c>
      <c r="J309" t="s">
        <v>36</v>
      </c>
      <c r="K309" s="171"/>
    </row>
    <row r="310" spans="1:11" ht="13.9">
      <c r="A310" s="166" t="s">
        <v>1289</v>
      </c>
      <c r="B310" t="s">
        <v>1290</v>
      </c>
      <c r="C310" s="167">
        <v>296.8</v>
      </c>
      <c r="D310" t="s">
        <v>39</v>
      </c>
      <c r="E310" s="169" t="s">
        <v>31</v>
      </c>
      <c r="F310" t="s">
        <v>32</v>
      </c>
      <c r="G310" s="166" t="s">
        <v>1291</v>
      </c>
      <c r="H310" t="s">
        <v>1292</v>
      </c>
      <c r="I310" s="166" t="s">
        <v>35</v>
      </c>
      <c r="J310" t="s">
        <v>36</v>
      </c>
      <c r="K310" s="171"/>
    </row>
    <row r="311" spans="1:11" ht="13.9">
      <c r="A311" s="166" t="s">
        <v>1293</v>
      </c>
      <c r="B311" t="s">
        <v>1294</v>
      </c>
      <c r="C311" s="167">
        <v>742</v>
      </c>
      <c r="D311" t="s">
        <v>163</v>
      </c>
      <c r="E311" s="169" t="s">
        <v>31</v>
      </c>
      <c r="F311" t="s">
        <v>32</v>
      </c>
      <c r="G311" s="166" t="s">
        <v>1295</v>
      </c>
      <c r="H311" t="s">
        <v>1296</v>
      </c>
      <c r="I311" s="166" t="s">
        <v>35</v>
      </c>
      <c r="J311" t="s">
        <v>36</v>
      </c>
      <c r="K311" s="171"/>
    </row>
    <row r="312" spans="1:11" ht="13.9">
      <c r="A312" s="166" t="s">
        <v>1297</v>
      </c>
      <c r="B312" t="s">
        <v>1298</v>
      </c>
      <c r="C312" s="167">
        <v>671.33</v>
      </c>
      <c r="D312" t="s">
        <v>85</v>
      </c>
      <c r="E312" s="169" t="s">
        <v>31</v>
      </c>
      <c r="F312" t="s">
        <v>32</v>
      </c>
      <c r="G312" s="166" t="s">
        <v>1299</v>
      </c>
      <c r="H312" t="s">
        <v>1300</v>
      </c>
      <c r="I312" s="166" t="s">
        <v>35</v>
      </c>
      <c r="J312" t="s">
        <v>36</v>
      </c>
      <c r="K312" s="171"/>
    </row>
    <row r="313" spans="1:11" ht="13.9">
      <c r="A313" s="166" t="s">
        <v>1301</v>
      </c>
      <c r="B313" t="s">
        <v>1302</v>
      </c>
      <c r="C313" s="167">
        <v>1833.33</v>
      </c>
      <c r="D313" t="s">
        <v>30</v>
      </c>
      <c r="E313" s="169" t="s">
        <v>31</v>
      </c>
      <c r="F313" t="s">
        <v>32</v>
      </c>
      <c r="G313" s="166" t="s">
        <v>1303</v>
      </c>
      <c r="H313" t="s">
        <v>1304</v>
      </c>
      <c r="I313" s="166" t="s">
        <v>35</v>
      </c>
      <c r="J313" t="s">
        <v>36</v>
      </c>
      <c r="K313" s="171"/>
    </row>
    <row r="314" spans="1:11" ht="13.9">
      <c r="A314" s="166" t="s">
        <v>1305</v>
      </c>
      <c r="B314" t="s">
        <v>1306</v>
      </c>
      <c r="C314" s="167">
        <v>2374.4</v>
      </c>
      <c r="D314" t="s">
        <v>30</v>
      </c>
      <c r="E314" s="169" t="s">
        <v>31</v>
      </c>
      <c r="F314" t="s">
        <v>32</v>
      </c>
      <c r="G314" s="166" t="s">
        <v>1307</v>
      </c>
      <c r="H314" t="s">
        <v>1308</v>
      </c>
      <c r="I314" s="166" t="s">
        <v>35</v>
      </c>
      <c r="J314" t="s">
        <v>36</v>
      </c>
      <c r="K314" s="171"/>
    </row>
    <row r="315" spans="1:11" ht="13.9">
      <c r="A315" s="166" t="s">
        <v>1309</v>
      </c>
      <c r="B315" t="s">
        <v>1310</v>
      </c>
      <c r="C315" s="167">
        <v>848</v>
      </c>
      <c r="D315" t="s">
        <v>44</v>
      </c>
      <c r="E315" s="169" t="s">
        <v>31</v>
      </c>
      <c r="F315" t="s">
        <v>32</v>
      </c>
      <c r="G315" s="166" t="s">
        <v>1311</v>
      </c>
      <c r="H315" t="s">
        <v>1312</v>
      </c>
      <c r="I315" s="166" t="s">
        <v>35</v>
      </c>
      <c r="J315" t="s">
        <v>36</v>
      </c>
      <c r="K315" s="171"/>
    </row>
    <row r="316" spans="1:11" ht="13.9">
      <c r="A316" s="166" t="s">
        <v>1313</v>
      </c>
      <c r="B316" t="s">
        <v>1314</v>
      </c>
      <c r="C316" s="167">
        <v>14</v>
      </c>
      <c r="D316" t="s">
        <v>100</v>
      </c>
      <c r="E316" s="169" t="s">
        <v>31</v>
      </c>
      <c r="F316" t="s">
        <v>32</v>
      </c>
      <c r="G316" s="166" t="s">
        <v>1315</v>
      </c>
      <c r="H316" t="s">
        <v>1316</v>
      </c>
      <c r="I316" s="166" t="s">
        <v>35</v>
      </c>
      <c r="J316" t="s">
        <v>36</v>
      </c>
      <c r="K316" s="171"/>
    </row>
    <row r="317" spans="1:11" ht="13.9">
      <c r="A317" s="166" t="s">
        <v>1317</v>
      </c>
      <c r="B317" t="s">
        <v>1318</v>
      </c>
      <c r="C317" s="167">
        <v>636</v>
      </c>
      <c r="D317" t="s">
        <v>30</v>
      </c>
      <c r="E317" s="169" t="s">
        <v>31</v>
      </c>
      <c r="F317" t="s">
        <v>32</v>
      </c>
      <c r="G317" s="166" t="s">
        <v>1319</v>
      </c>
      <c r="H317" t="s">
        <v>1320</v>
      </c>
      <c r="I317" s="166" t="s">
        <v>35</v>
      </c>
      <c r="J317" t="s">
        <v>36</v>
      </c>
      <c r="K317" s="171"/>
    </row>
    <row r="318" spans="1:11" ht="13.9">
      <c r="A318" s="166" t="s">
        <v>1321</v>
      </c>
      <c r="B318" t="s">
        <v>1322</v>
      </c>
      <c r="C318" s="167">
        <v>212</v>
      </c>
      <c r="D318" t="s">
        <v>359</v>
      </c>
      <c r="E318" s="169" t="s">
        <v>31</v>
      </c>
      <c r="F318" t="s">
        <v>32</v>
      </c>
      <c r="G318" s="166" t="s">
        <v>1323</v>
      </c>
      <c r="H318" t="s">
        <v>1324</v>
      </c>
      <c r="I318" s="166" t="s">
        <v>35</v>
      </c>
      <c r="J318" t="s">
        <v>36</v>
      </c>
      <c r="K318" s="171"/>
    </row>
    <row r="319" spans="1:11" ht="13.9">
      <c r="A319" s="166" t="s">
        <v>1325</v>
      </c>
      <c r="B319" t="s">
        <v>1326</v>
      </c>
      <c r="C319" s="167">
        <v>246.94</v>
      </c>
      <c r="D319" t="s">
        <v>54</v>
      </c>
      <c r="E319" s="169" t="s">
        <v>31</v>
      </c>
      <c r="F319" t="s">
        <v>32</v>
      </c>
      <c r="G319" s="166" t="s">
        <v>1327</v>
      </c>
      <c r="H319" t="s">
        <v>1328</v>
      </c>
      <c r="I319" s="166" t="s">
        <v>35</v>
      </c>
      <c r="J319" t="s">
        <v>36</v>
      </c>
      <c r="K319" s="171"/>
    </row>
    <row r="320" spans="1:11" ht="13.9">
      <c r="A320" s="166" t="s">
        <v>1329</v>
      </c>
      <c r="B320" t="s">
        <v>1330</v>
      </c>
      <c r="C320" s="167">
        <v>1833.33</v>
      </c>
      <c r="D320" t="s">
        <v>30</v>
      </c>
      <c r="E320" s="169" t="s">
        <v>31</v>
      </c>
      <c r="F320" t="s">
        <v>32</v>
      </c>
      <c r="G320" s="166" t="s">
        <v>1331</v>
      </c>
      <c r="H320" t="s">
        <v>1332</v>
      </c>
      <c r="I320" s="166" t="s">
        <v>35</v>
      </c>
      <c r="J320" t="s">
        <v>36</v>
      </c>
      <c r="K320" s="171"/>
    </row>
    <row r="321" spans="1:11" ht="13.9">
      <c r="A321" s="166" t="s">
        <v>1333</v>
      </c>
      <c r="B321" t="s">
        <v>1334</v>
      </c>
      <c r="C321" s="167">
        <v>302.10000000000002</v>
      </c>
      <c r="D321" t="s">
        <v>30</v>
      </c>
      <c r="E321" s="169" t="s">
        <v>31</v>
      </c>
      <c r="F321" t="s">
        <v>32</v>
      </c>
      <c r="G321" s="166" t="s">
        <v>1335</v>
      </c>
      <c r="H321" t="s">
        <v>1336</v>
      </c>
      <c r="I321" s="166" t="s">
        <v>35</v>
      </c>
      <c r="J321" t="s">
        <v>36</v>
      </c>
      <c r="K321" s="171"/>
    </row>
    <row r="322" spans="1:11" ht="13.9">
      <c r="A322" s="166" t="s">
        <v>1337</v>
      </c>
      <c r="B322" t="s">
        <v>1338</v>
      </c>
      <c r="C322" s="167">
        <v>5.83</v>
      </c>
      <c r="D322" t="s">
        <v>196</v>
      </c>
      <c r="E322" s="169" t="s">
        <v>31</v>
      </c>
      <c r="F322" t="s">
        <v>32</v>
      </c>
      <c r="G322" s="166" t="s">
        <v>1339</v>
      </c>
      <c r="H322" t="s">
        <v>1340</v>
      </c>
      <c r="I322" s="166" t="s">
        <v>35</v>
      </c>
      <c r="J322" t="s">
        <v>36</v>
      </c>
      <c r="K322" s="171"/>
    </row>
    <row r="323" spans="1:11" ht="13.9">
      <c r="A323" s="166" t="s">
        <v>1341</v>
      </c>
      <c r="B323" t="s">
        <v>1342</v>
      </c>
      <c r="C323" s="167">
        <v>0.06</v>
      </c>
      <c r="D323" t="s">
        <v>49</v>
      </c>
      <c r="E323" s="169" t="s">
        <v>31</v>
      </c>
      <c r="F323" t="s">
        <v>32</v>
      </c>
      <c r="G323" s="166" t="s">
        <v>1343</v>
      </c>
      <c r="H323" t="s">
        <v>1344</v>
      </c>
      <c r="I323" s="166" t="s">
        <v>35</v>
      </c>
      <c r="J323" t="s">
        <v>36</v>
      </c>
      <c r="K323" s="171"/>
    </row>
    <row r="324" spans="1:11" ht="13.9">
      <c r="A324" s="166" t="s">
        <v>1345</v>
      </c>
      <c r="B324" t="s">
        <v>1346</v>
      </c>
      <c r="C324" s="167">
        <v>466.67</v>
      </c>
      <c r="D324" t="s">
        <v>30</v>
      </c>
      <c r="E324" s="169" t="s">
        <v>31</v>
      </c>
      <c r="F324" t="s">
        <v>32</v>
      </c>
      <c r="G324" s="166" t="s">
        <v>1347</v>
      </c>
      <c r="H324" t="s">
        <v>1348</v>
      </c>
      <c r="I324" s="166" t="s">
        <v>35</v>
      </c>
      <c r="J324" t="s">
        <v>36</v>
      </c>
      <c r="K324" s="171"/>
    </row>
    <row r="325" spans="1:11" ht="13.9">
      <c r="A325" s="166" t="s">
        <v>1349</v>
      </c>
      <c r="B325" t="s">
        <v>1350</v>
      </c>
      <c r="C325" s="167">
        <v>95</v>
      </c>
      <c r="D325" t="s">
        <v>39</v>
      </c>
      <c r="E325" s="169" t="s">
        <v>31</v>
      </c>
      <c r="F325" t="s">
        <v>32</v>
      </c>
      <c r="G325" s="166" t="s">
        <v>1351</v>
      </c>
      <c r="H325" t="s">
        <v>1352</v>
      </c>
      <c r="I325" s="166" t="s">
        <v>35</v>
      </c>
      <c r="J325" t="s">
        <v>36</v>
      </c>
      <c r="K325" s="171"/>
    </row>
    <row r="326" spans="1:11" ht="13.9">
      <c r="A326" s="166" t="s">
        <v>1353</v>
      </c>
      <c r="B326" t="s">
        <v>1354</v>
      </c>
      <c r="C326" s="167">
        <v>4500</v>
      </c>
      <c r="D326" t="s">
        <v>1355</v>
      </c>
      <c r="E326" s="169" t="s">
        <v>31</v>
      </c>
      <c r="F326" t="s">
        <v>32</v>
      </c>
      <c r="G326" s="166" t="s">
        <v>1356</v>
      </c>
      <c r="H326" t="s">
        <v>1357</v>
      </c>
      <c r="I326" s="166" t="s">
        <v>35</v>
      </c>
      <c r="J326" t="s">
        <v>36</v>
      </c>
      <c r="K326" s="171"/>
    </row>
    <row r="327" spans="1:11" ht="13.9">
      <c r="A327" s="166" t="s">
        <v>1358</v>
      </c>
      <c r="B327" t="s">
        <v>1359</v>
      </c>
      <c r="C327" s="167">
        <v>477</v>
      </c>
      <c r="D327" t="s">
        <v>95</v>
      </c>
      <c r="E327" s="169" t="s">
        <v>31</v>
      </c>
      <c r="F327" t="s">
        <v>32</v>
      </c>
      <c r="G327" s="166" t="s">
        <v>1360</v>
      </c>
      <c r="H327" t="s">
        <v>1361</v>
      </c>
      <c r="I327" s="166" t="s">
        <v>35</v>
      </c>
      <c r="J327" t="s">
        <v>36</v>
      </c>
      <c r="K327" s="171"/>
    </row>
    <row r="328" spans="1:11" ht="13.9">
      <c r="A328" s="166" t="s">
        <v>1362</v>
      </c>
      <c r="B328" t="s">
        <v>1363</v>
      </c>
      <c r="C328" s="167">
        <v>14310</v>
      </c>
      <c r="D328" t="s">
        <v>30</v>
      </c>
      <c r="E328" s="169" t="s">
        <v>31</v>
      </c>
      <c r="F328" t="s">
        <v>32</v>
      </c>
      <c r="G328" s="166" t="s">
        <v>1364</v>
      </c>
      <c r="H328" t="s">
        <v>1365</v>
      </c>
      <c r="I328" s="166" t="s">
        <v>35</v>
      </c>
      <c r="J328" t="s">
        <v>36</v>
      </c>
      <c r="K328" s="171"/>
    </row>
    <row r="329" spans="1:11" ht="13.9">
      <c r="A329" s="166" t="s">
        <v>1366</v>
      </c>
      <c r="B329" t="s">
        <v>1367</v>
      </c>
      <c r="C329" s="167">
        <v>250</v>
      </c>
      <c r="D329" t="s">
        <v>39</v>
      </c>
      <c r="E329" s="169" t="s">
        <v>31</v>
      </c>
      <c r="F329" t="s">
        <v>32</v>
      </c>
      <c r="G329" s="166" t="s">
        <v>1368</v>
      </c>
      <c r="H329" t="s">
        <v>1369</v>
      </c>
      <c r="I329" s="166" t="s">
        <v>35</v>
      </c>
      <c r="J329" t="s">
        <v>36</v>
      </c>
      <c r="K329" s="171"/>
    </row>
    <row r="330" spans="1:11" ht="13.9">
      <c r="A330" s="166" t="s">
        <v>1370</v>
      </c>
      <c r="B330" t="s">
        <v>1371</v>
      </c>
      <c r="C330" s="167">
        <v>190.8</v>
      </c>
      <c r="D330" t="s">
        <v>163</v>
      </c>
      <c r="E330" s="169" t="s">
        <v>31</v>
      </c>
      <c r="F330" t="s">
        <v>32</v>
      </c>
      <c r="G330" s="166" t="s">
        <v>1372</v>
      </c>
      <c r="H330" t="s">
        <v>1373</v>
      </c>
      <c r="I330" s="166" t="s">
        <v>35</v>
      </c>
      <c r="J330" t="s">
        <v>36</v>
      </c>
      <c r="K330" s="171"/>
    </row>
    <row r="331" spans="1:11" ht="13.9">
      <c r="A331" s="166" t="s">
        <v>1374</v>
      </c>
      <c r="B331" t="s">
        <v>1375</v>
      </c>
      <c r="C331" s="167">
        <v>1900</v>
      </c>
      <c r="D331" t="s">
        <v>1376</v>
      </c>
      <c r="E331" s="169" t="s">
        <v>31</v>
      </c>
      <c r="F331" t="s">
        <v>32</v>
      </c>
      <c r="G331" s="166" t="s">
        <v>1377</v>
      </c>
      <c r="H331" t="s">
        <v>1378</v>
      </c>
      <c r="I331" s="166" t="s">
        <v>35</v>
      </c>
      <c r="J331" t="s">
        <v>36</v>
      </c>
      <c r="K331" s="171"/>
    </row>
    <row r="332" spans="1:11" ht="13.9">
      <c r="A332" s="166" t="s">
        <v>1379</v>
      </c>
      <c r="B332" t="s">
        <v>1380</v>
      </c>
      <c r="C332" s="167">
        <v>53</v>
      </c>
      <c r="D332" t="s">
        <v>39</v>
      </c>
      <c r="E332" s="169" t="s">
        <v>31</v>
      </c>
      <c r="F332" t="s">
        <v>32</v>
      </c>
      <c r="G332" s="166" t="s">
        <v>1381</v>
      </c>
      <c r="H332" t="s">
        <v>1382</v>
      </c>
      <c r="I332" s="166" t="s">
        <v>35</v>
      </c>
      <c r="J332" t="s">
        <v>36</v>
      </c>
      <c r="K332" s="171"/>
    </row>
    <row r="333" spans="1:11" ht="13.9">
      <c r="A333" s="166" t="s">
        <v>1383</v>
      </c>
      <c r="B333" t="s">
        <v>1384</v>
      </c>
      <c r="C333" s="167">
        <v>1060</v>
      </c>
      <c r="D333" t="s">
        <v>30</v>
      </c>
      <c r="E333" s="169" t="s">
        <v>31</v>
      </c>
      <c r="F333" t="s">
        <v>32</v>
      </c>
      <c r="G333" s="166" t="s">
        <v>1385</v>
      </c>
      <c r="H333" t="s">
        <v>1386</v>
      </c>
      <c r="I333" s="166" t="s">
        <v>35</v>
      </c>
      <c r="J333" t="s">
        <v>36</v>
      </c>
      <c r="K333" s="171"/>
    </row>
    <row r="334" spans="1:11" ht="13.9">
      <c r="A334" s="166" t="s">
        <v>1387</v>
      </c>
      <c r="B334" t="s">
        <v>1388</v>
      </c>
      <c r="C334" s="167">
        <v>316.67</v>
      </c>
      <c r="D334" t="s">
        <v>39</v>
      </c>
      <c r="E334" s="169" t="s">
        <v>31</v>
      </c>
      <c r="F334" t="s">
        <v>32</v>
      </c>
      <c r="G334" s="166" t="s">
        <v>1389</v>
      </c>
      <c r="H334" t="s">
        <v>1390</v>
      </c>
      <c r="I334" s="166" t="s">
        <v>35</v>
      </c>
      <c r="J334" t="s">
        <v>36</v>
      </c>
      <c r="K334" s="171"/>
    </row>
    <row r="335" spans="1:11" ht="13.9">
      <c r="A335" s="166" t="s">
        <v>1391</v>
      </c>
      <c r="B335" t="s">
        <v>1392</v>
      </c>
      <c r="C335" s="167">
        <v>127.2</v>
      </c>
      <c r="D335" t="s">
        <v>54</v>
      </c>
      <c r="E335" s="169" t="s">
        <v>31</v>
      </c>
      <c r="F335" t="s">
        <v>32</v>
      </c>
      <c r="G335" s="166" t="s">
        <v>1393</v>
      </c>
      <c r="H335" t="s">
        <v>1394</v>
      </c>
      <c r="I335" s="166" t="s">
        <v>35</v>
      </c>
      <c r="J335" t="s">
        <v>36</v>
      </c>
      <c r="K335" s="171"/>
    </row>
    <row r="336" spans="1:11" ht="13.9">
      <c r="A336" s="166" t="s">
        <v>1395</v>
      </c>
      <c r="B336" t="s">
        <v>1396</v>
      </c>
      <c r="C336" s="167">
        <v>4750</v>
      </c>
      <c r="D336" t="s">
        <v>95</v>
      </c>
      <c r="E336" s="169" t="s">
        <v>31</v>
      </c>
      <c r="F336" t="s">
        <v>32</v>
      </c>
      <c r="G336" s="166" t="s">
        <v>1397</v>
      </c>
      <c r="H336" t="s">
        <v>1398</v>
      </c>
      <c r="I336" s="166" t="s">
        <v>35</v>
      </c>
      <c r="J336" t="s">
        <v>36</v>
      </c>
      <c r="K336" s="171"/>
    </row>
    <row r="337" spans="1:11" ht="13.9">
      <c r="A337" s="166" t="s">
        <v>1399</v>
      </c>
      <c r="B337" t="s">
        <v>1400</v>
      </c>
      <c r="C337" s="167">
        <v>12.72</v>
      </c>
      <c r="D337" t="s">
        <v>1401</v>
      </c>
      <c r="E337" s="169" t="s">
        <v>31</v>
      </c>
      <c r="F337" t="s">
        <v>32</v>
      </c>
      <c r="G337" s="166" t="s">
        <v>1402</v>
      </c>
      <c r="H337" t="s">
        <v>1403</v>
      </c>
      <c r="I337" s="166" t="s">
        <v>35</v>
      </c>
      <c r="J337" t="s">
        <v>36</v>
      </c>
      <c r="K337" s="171"/>
    </row>
    <row r="338" spans="1:11" ht="13.9">
      <c r="A338" s="166" t="s">
        <v>1404</v>
      </c>
      <c r="B338" t="s">
        <v>1405</v>
      </c>
      <c r="C338" s="167">
        <v>106</v>
      </c>
      <c r="D338" t="s">
        <v>39</v>
      </c>
      <c r="E338" s="169" t="s">
        <v>31</v>
      </c>
      <c r="F338" t="s">
        <v>32</v>
      </c>
      <c r="G338" s="166" t="s">
        <v>1406</v>
      </c>
      <c r="H338" t="s">
        <v>1407</v>
      </c>
      <c r="I338" s="166" t="s">
        <v>35</v>
      </c>
      <c r="J338" t="s">
        <v>36</v>
      </c>
      <c r="K338" s="171"/>
    </row>
    <row r="339" spans="1:11" ht="13.9">
      <c r="A339" s="166" t="s">
        <v>1408</v>
      </c>
      <c r="B339" t="s">
        <v>1409</v>
      </c>
      <c r="C339" s="167">
        <v>636</v>
      </c>
      <c r="D339" t="s">
        <v>141</v>
      </c>
      <c r="E339" s="169" t="s">
        <v>31</v>
      </c>
      <c r="F339" t="s">
        <v>32</v>
      </c>
      <c r="G339" s="166" t="s">
        <v>1410</v>
      </c>
      <c r="H339" t="s">
        <v>1411</v>
      </c>
      <c r="I339" s="166" t="s">
        <v>35</v>
      </c>
      <c r="J339" t="s">
        <v>36</v>
      </c>
      <c r="K339" s="171"/>
    </row>
    <row r="340" spans="1:11" ht="13.9">
      <c r="A340" s="166" t="s">
        <v>1412</v>
      </c>
      <c r="B340" t="s">
        <v>1413</v>
      </c>
      <c r="C340" s="167">
        <v>93.28</v>
      </c>
      <c r="D340" t="s">
        <v>90</v>
      </c>
      <c r="E340" s="169" t="s">
        <v>31</v>
      </c>
      <c r="F340" t="s">
        <v>32</v>
      </c>
      <c r="G340" s="166" t="s">
        <v>1414</v>
      </c>
      <c r="H340" t="s">
        <v>1415</v>
      </c>
      <c r="I340" s="166" t="s">
        <v>35</v>
      </c>
      <c r="J340" t="s">
        <v>36</v>
      </c>
      <c r="K340" s="171"/>
    </row>
    <row r="341" spans="1:11" ht="13.9">
      <c r="A341" s="166" t="s">
        <v>1416</v>
      </c>
      <c r="B341" t="s">
        <v>1417</v>
      </c>
      <c r="C341" s="167">
        <v>3561.6</v>
      </c>
      <c r="D341" t="s">
        <v>400</v>
      </c>
      <c r="E341" s="169" t="s">
        <v>31</v>
      </c>
      <c r="F341" t="s">
        <v>32</v>
      </c>
      <c r="G341" s="166" t="s">
        <v>1418</v>
      </c>
      <c r="H341" t="s">
        <v>1419</v>
      </c>
      <c r="I341" s="166" t="s">
        <v>35</v>
      </c>
      <c r="J341" t="s">
        <v>36</v>
      </c>
      <c r="K341" s="171"/>
    </row>
    <row r="342" spans="1:11" ht="13.9">
      <c r="A342" s="166" t="s">
        <v>1420</v>
      </c>
      <c r="B342" t="s">
        <v>1421</v>
      </c>
      <c r="C342" s="167">
        <v>560</v>
      </c>
      <c r="D342" t="s">
        <v>39</v>
      </c>
      <c r="E342" s="169" t="s">
        <v>31</v>
      </c>
      <c r="F342" t="s">
        <v>32</v>
      </c>
      <c r="G342" s="166" t="s">
        <v>1422</v>
      </c>
      <c r="H342" t="s">
        <v>1423</v>
      </c>
      <c r="I342" s="166" t="s">
        <v>35</v>
      </c>
      <c r="J342" t="s">
        <v>36</v>
      </c>
      <c r="K342" s="171"/>
    </row>
    <row r="343" spans="1:11" ht="13.9">
      <c r="A343" s="166" t="s">
        <v>1424</v>
      </c>
      <c r="B343" t="s">
        <v>1425</v>
      </c>
      <c r="C343" s="167">
        <v>1</v>
      </c>
      <c r="D343" t="s">
        <v>196</v>
      </c>
      <c r="E343" s="169" t="s">
        <v>31</v>
      </c>
      <c r="F343" t="s">
        <v>32</v>
      </c>
      <c r="G343" s="166" t="s">
        <v>1426</v>
      </c>
      <c r="H343" t="s">
        <v>1427</v>
      </c>
      <c r="I343" s="166" t="s">
        <v>35</v>
      </c>
      <c r="J343" t="s">
        <v>36</v>
      </c>
      <c r="K343" s="171"/>
    </row>
    <row r="344" spans="1:11" ht="13.9">
      <c r="A344" s="166" t="s">
        <v>1428</v>
      </c>
      <c r="B344" t="s">
        <v>1429</v>
      </c>
      <c r="C344" s="167">
        <v>10.6</v>
      </c>
      <c r="D344" t="s">
        <v>237</v>
      </c>
      <c r="E344" s="169" t="s">
        <v>31</v>
      </c>
      <c r="F344" t="s">
        <v>32</v>
      </c>
      <c r="G344" s="166" t="s">
        <v>1430</v>
      </c>
      <c r="H344" t="s">
        <v>1431</v>
      </c>
      <c r="I344" s="166" t="s">
        <v>35</v>
      </c>
      <c r="J344" t="s">
        <v>36</v>
      </c>
      <c r="K344" s="171"/>
    </row>
    <row r="345" spans="1:11" ht="13.9">
      <c r="A345" s="166" t="s">
        <v>1432</v>
      </c>
      <c r="B345" t="s">
        <v>1433</v>
      </c>
      <c r="C345" s="167">
        <v>848</v>
      </c>
      <c r="D345" t="s">
        <v>39</v>
      </c>
      <c r="E345" s="169" t="s">
        <v>31</v>
      </c>
      <c r="F345" t="s">
        <v>32</v>
      </c>
      <c r="G345" s="166" t="s">
        <v>1434</v>
      </c>
      <c r="H345" t="s">
        <v>1435</v>
      </c>
      <c r="I345" s="166" t="s">
        <v>35</v>
      </c>
      <c r="J345" t="s">
        <v>36</v>
      </c>
      <c r="K345" s="171"/>
    </row>
    <row r="346" spans="1:11" ht="13.9">
      <c r="A346" s="166" t="s">
        <v>1436</v>
      </c>
      <c r="B346" t="s">
        <v>1437</v>
      </c>
      <c r="C346" s="167">
        <v>400.68</v>
      </c>
      <c r="D346" t="s">
        <v>237</v>
      </c>
      <c r="E346" s="169" t="s">
        <v>31</v>
      </c>
      <c r="F346" t="s">
        <v>32</v>
      </c>
      <c r="G346" s="166" t="s">
        <v>1438</v>
      </c>
      <c r="H346" t="s">
        <v>1439</v>
      </c>
      <c r="I346" s="166" t="s">
        <v>35</v>
      </c>
      <c r="J346" t="s">
        <v>36</v>
      </c>
      <c r="K346" s="171"/>
    </row>
    <row r="347" spans="1:11" ht="13.9">
      <c r="A347" s="166" t="s">
        <v>1440</v>
      </c>
      <c r="B347" t="s">
        <v>1441</v>
      </c>
      <c r="C347" s="167">
        <v>116.6</v>
      </c>
      <c r="D347" t="s">
        <v>141</v>
      </c>
      <c r="E347" s="169" t="s">
        <v>31</v>
      </c>
      <c r="F347" t="s">
        <v>32</v>
      </c>
      <c r="G347" s="166" t="s">
        <v>1442</v>
      </c>
      <c r="H347" t="s">
        <v>1443</v>
      </c>
      <c r="I347" s="166" t="s">
        <v>35</v>
      </c>
      <c r="J347" t="s">
        <v>36</v>
      </c>
      <c r="K347" s="171"/>
    </row>
    <row r="348" spans="1:11" ht="13.9">
      <c r="A348" s="166" t="s">
        <v>1444</v>
      </c>
      <c r="B348" t="s">
        <v>1445</v>
      </c>
      <c r="C348" s="167">
        <v>3816</v>
      </c>
      <c r="D348" t="s">
        <v>30</v>
      </c>
      <c r="E348" s="169" t="s">
        <v>31</v>
      </c>
      <c r="F348" t="s">
        <v>32</v>
      </c>
      <c r="G348" s="166" t="s">
        <v>1446</v>
      </c>
      <c r="H348" t="s">
        <v>1447</v>
      </c>
      <c r="I348" s="166" t="s">
        <v>35</v>
      </c>
      <c r="J348" t="s">
        <v>36</v>
      </c>
      <c r="K348" s="171"/>
    </row>
    <row r="349" spans="1:11" ht="13.9">
      <c r="A349" s="166" t="s">
        <v>1448</v>
      </c>
      <c r="B349" t="s">
        <v>1449</v>
      </c>
      <c r="C349" s="167">
        <v>356.67</v>
      </c>
      <c r="D349" t="s">
        <v>39</v>
      </c>
      <c r="E349" s="169" t="s">
        <v>31</v>
      </c>
      <c r="F349" t="s">
        <v>32</v>
      </c>
      <c r="G349" s="166" t="s">
        <v>1450</v>
      </c>
      <c r="H349" t="s">
        <v>1451</v>
      </c>
      <c r="I349" s="166" t="s">
        <v>35</v>
      </c>
      <c r="J349" t="s">
        <v>36</v>
      </c>
      <c r="K349" s="171"/>
    </row>
    <row r="350" spans="1:11" ht="13.9">
      <c r="A350" s="166" t="s">
        <v>1452</v>
      </c>
      <c r="B350" t="s">
        <v>1453</v>
      </c>
      <c r="C350" s="167">
        <v>198.33</v>
      </c>
      <c r="D350" t="s">
        <v>39</v>
      </c>
      <c r="E350" s="169" t="s">
        <v>31</v>
      </c>
      <c r="F350" t="s">
        <v>32</v>
      </c>
      <c r="G350" s="166" t="s">
        <v>1454</v>
      </c>
      <c r="H350" t="s">
        <v>1455</v>
      </c>
      <c r="I350" s="166" t="s">
        <v>35</v>
      </c>
      <c r="J350" t="s">
        <v>36</v>
      </c>
      <c r="K350" s="171"/>
    </row>
    <row r="351" spans="1:11" ht="13.9">
      <c r="A351" s="166" t="s">
        <v>1456</v>
      </c>
      <c r="B351" t="s">
        <v>1457</v>
      </c>
      <c r="C351" s="167">
        <v>137.80000000000001</v>
      </c>
      <c r="D351" t="s">
        <v>39</v>
      </c>
      <c r="E351" s="169" t="s">
        <v>31</v>
      </c>
      <c r="F351" t="s">
        <v>32</v>
      </c>
      <c r="G351" s="166" t="s">
        <v>1458</v>
      </c>
      <c r="H351" t="s">
        <v>1459</v>
      </c>
      <c r="I351" s="166" t="s">
        <v>35</v>
      </c>
      <c r="J351" t="s">
        <v>36</v>
      </c>
      <c r="K351" s="171"/>
    </row>
    <row r="352" spans="1:11" ht="13.9">
      <c r="A352" s="166" t="s">
        <v>1460</v>
      </c>
      <c r="B352" t="s">
        <v>1461</v>
      </c>
      <c r="C352" s="167">
        <v>3710</v>
      </c>
      <c r="D352" t="s">
        <v>30</v>
      </c>
      <c r="E352" s="169" t="s">
        <v>31</v>
      </c>
      <c r="F352" t="s">
        <v>32</v>
      </c>
      <c r="G352" s="166" t="s">
        <v>1462</v>
      </c>
      <c r="H352" t="s">
        <v>1463</v>
      </c>
      <c r="I352" s="166" t="s">
        <v>35</v>
      </c>
      <c r="J352" t="s">
        <v>36</v>
      </c>
      <c r="K352" s="171"/>
    </row>
    <row r="353" spans="1:11" ht="13.9">
      <c r="A353" s="166" t="s">
        <v>1464</v>
      </c>
      <c r="B353" t="s">
        <v>1465</v>
      </c>
      <c r="C353" s="167">
        <v>340</v>
      </c>
      <c r="D353" t="s">
        <v>196</v>
      </c>
      <c r="E353" s="169" t="s">
        <v>31</v>
      </c>
      <c r="F353" t="s">
        <v>32</v>
      </c>
      <c r="G353" s="166" t="s">
        <v>1466</v>
      </c>
      <c r="H353" t="s">
        <v>1467</v>
      </c>
      <c r="I353" s="166" t="s">
        <v>35</v>
      </c>
      <c r="J353" t="s">
        <v>36</v>
      </c>
      <c r="K353" s="171"/>
    </row>
    <row r="354" spans="1:11" ht="13.9">
      <c r="A354" s="166" t="s">
        <v>1468</v>
      </c>
      <c r="B354" t="s">
        <v>1469</v>
      </c>
      <c r="C354" s="167">
        <v>10.6</v>
      </c>
      <c r="D354" t="s">
        <v>237</v>
      </c>
      <c r="E354" s="169" t="s">
        <v>31</v>
      </c>
      <c r="F354" t="s">
        <v>32</v>
      </c>
      <c r="G354" s="166" t="s">
        <v>1470</v>
      </c>
      <c r="H354" t="s">
        <v>1471</v>
      </c>
      <c r="I354" s="166" t="s">
        <v>35</v>
      </c>
      <c r="J354" t="s">
        <v>36</v>
      </c>
      <c r="K354" s="171"/>
    </row>
    <row r="355" spans="1:11" ht="13.9">
      <c r="A355" s="166" t="s">
        <v>1472</v>
      </c>
      <c r="B355" t="s">
        <v>1473</v>
      </c>
      <c r="C355" s="167">
        <v>58.3</v>
      </c>
      <c r="D355" t="s">
        <v>141</v>
      </c>
      <c r="E355" s="169" t="s">
        <v>31</v>
      </c>
      <c r="F355" t="s">
        <v>32</v>
      </c>
      <c r="G355" s="166" t="s">
        <v>1474</v>
      </c>
      <c r="H355" t="s">
        <v>1475</v>
      </c>
      <c r="I355" s="166" t="s">
        <v>35</v>
      </c>
      <c r="J355" t="s">
        <v>36</v>
      </c>
      <c r="K355" s="171"/>
    </row>
    <row r="356" spans="1:11" ht="13.9">
      <c r="A356" s="166" t="s">
        <v>1476</v>
      </c>
      <c r="B356" t="s">
        <v>1477</v>
      </c>
      <c r="C356" s="167">
        <v>31</v>
      </c>
      <c r="D356" t="s">
        <v>54</v>
      </c>
      <c r="E356" s="169" t="s">
        <v>31</v>
      </c>
      <c r="F356" t="s">
        <v>32</v>
      </c>
      <c r="G356" s="166" t="s">
        <v>1478</v>
      </c>
      <c r="H356" t="s">
        <v>1479</v>
      </c>
      <c r="I356" s="166" t="s">
        <v>35</v>
      </c>
      <c r="J356" t="s">
        <v>36</v>
      </c>
      <c r="K356" s="171"/>
    </row>
    <row r="357" spans="1:11" ht="13.9">
      <c r="A357" s="166" t="s">
        <v>1480</v>
      </c>
      <c r="B357" t="s">
        <v>1481</v>
      </c>
      <c r="C357" s="167">
        <v>74.2</v>
      </c>
      <c r="D357" t="s">
        <v>621</v>
      </c>
      <c r="E357" s="169" t="s">
        <v>31</v>
      </c>
      <c r="F357" t="s">
        <v>32</v>
      </c>
      <c r="G357" s="166" t="s">
        <v>1482</v>
      </c>
      <c r="H357" t="s">
        <v>1483</v>
      </c>
      <c r="I357" s="166" t="s">
        <v>35</v>
      </c>
      <c r="J357" t="s">
        <v>36</v>
      </c>
      <c r="K357" s="171"/>
    </row>
    <row r="358" spans="1:11" ht="13.9">
      <c r="A358" s="166" t="s">
        <v>1484</v>
      </c>
      <c r="B358" t="s">
        <v>1485</v>
      </c>
      <c r="C358" s="167">
        <v>116.6</v>
      </c>
      <c r="D358" t="s">
        <v>90</v>
      </c>
      <c r="E358" s="169" t="s">
        <v>31</v>
      </c>
      <c r="F358" t="s">
        <v>32</v>
      </c>
      <c r="G358" s="166" t="s">
        <v>1486</v>
      </c>
      <c r="H358" t="s">
        <v>1487</v>
      </c>
      <c r="I358" s="166" t="s">
        <v>35</v>
      </c>
      <c r="J358" t="s">
        <v>36</v>
      </c>
      <c r="K358" s="171"/>
    </row>
    <row r="359" spans="1:11" ht="13.9">
      <c r="A359" s="166" t="s">
        <v>1488</v>
      </c>
      <c r="B359" t="s">
        <v>1489</v>
      </c>
      <c r="C359" s="167">
        <v>483.33</v>
      </c>
      <c r="D359" t="s">
        <v>30</v>
      </c>
      <c r="E359" s="169" t="s">
        <v>31</v>
      </c>
      <c r="F359" t="s">
        <v>32</v>
      </c>
      <c r="G359" s="166" t="s">
        <v>1490</v>
      </c>
      <c r="H359" t="s">
        <v>1491</v>
      </c>
      <c r="I359" s="166" t="s">
        <v>35</v>
      </c>
      <c r="J359" t="s">
        <v>36</v>
      </c>
      <c r="K359" s="171"/>
    </row>
    <row r="360" spans="1:11" ht="13.9">
      <c r="A360" s="166" t="s">
        <v>1492</v>
      </c>
      <c r="B360" t="s">
        <v>1493</v>
      </c>
      <c r="C360" s="167">
        <v>440</v>
      </c>
      <c r="D360" t="s">
        <v>67</v>
      </c>
      <c r="E360" s="169" t="s">
        <v>31</v>
      </c>
      <c r="F360" t="s">
        <v>32</v>
      </c>
      <c r="G360" s="166" t="s">
        <v>1494</v>
      </c>
      <c r="H360" t="s">
        <v>1495</v>
      </c>
      <c r="I360" s="166" t="s">
        <v>35</v>
      </c>
      <c r="J360" t="s">
        <v>36</v>
      </c>
      <c r="K360" s="171"/>
    </row>
    <row r="361" spans="1:11" ht="13.9">
      <c r="A361" s="166" t="s">
        <v>1496</v>
      </c>
      <c r="B361" t="s">
        <v>1497</v>
      </c>
      <c r="C361" s="167">
        <v>848</v>
      </c>
      <c r="D361" t="s">
        <v>39</v>
      </c>
      <c r="E361" s="169" t="s">
        <v>31</v>
      </c>
      <c r="F361" t="s">
        <v>32</v>
      </c>
      <c r="G361" s="166" t="s">
        <v>1498</v>
      </c>
      <c r="H361" t="s">
        <v>1499</v>
      </c>
      <c r="I361" s="166" t="s">
        <v>35</v>
      </c>
      <c r="J361" t="s">
        <v>36</v>
      </c>
      <c r="K361" s="171"/>
    </row>
    <row r="362" spans="1:11" ht="13.9">
      <c r="A362" s="166" t="s">
        <v>1500</v>
      </c>
      <c r="B362" t="s">
        <v>1501</v>
      </c>
      <c r="C362" s="167">
        <v>95.4</v>
      </c>
      <c r="D362" t="s">
        <v>141</v>
      </c>
      <c r="E362" s="169" t="s">
        <v>31</v>
      </c>
      <c r="F362" t="s">
        <v>32</v>
      </c>
      <c r="G362" s="166" t="s">
        <v>1502</v>
      </c>
      <c r="H362" t="s">
        <v>1503</v>
      </c>
      <c r="I362" s="166" t="s">
        <v>35</v>
      </c>
      <c r="J362" t="s">
        <v>36</v>
      </c>
      <c r="K362" s="171"/>
    </row>
    <row r="363" spans="1:11" ht="13.9">
      <c r="A363" s="166" t="s">
        <v>1504</v>
      </c>
      <c r="B363" t="s">
        <v>1505</v>
      </c>
      <c r="C363" s="167">
        <v>106</v>
      </c>
      <c r="D363" t="s">
        <v>30</v>
      </c>
      <c r="E363" s="169" t="s">
        <v>31</v>
      </c>
      <c r="F363" t="s">
        <v>32</v>
      </c>
      <c r="G363" s="166" t="s">
        <v>1506</v>
      </c>
      <c r="H363" t="s">
        <v>1507</v>
      </c>
      <c r="I363" s="166" t="s">
        <v>35</v>
      </c>
      <c r="J363" t="s">
        <v>36</v>
      </c>
      <c r="K363" s="171"/>
    </row>
    <row r="364" spans="1:11" ht="13.9">
      <c r="A364" s="166" t="s">
        <v>1508</v>
      </c>
      <c r="B364" t="s">
        <v>1509</v>
      </c>
      <c r="C364" s="167">
        <v>424</v>
      </c>
      <c r="D364" t="s">
        <v>30</v>
      </c>
      <c r="E364" s="169" t="s">
        <v>31</v>
      </c>
      <c r="F364" t="s">
        <v>32</v>
      </c>
      <c r="G364" s="166" t="s">
        <v>1510</v>
      </c>
      <c r="H364" t="s">
        <v>1511</v>
      </c>
      <c r="I364" s="166" t="s">
        <v>35</v>
      </c>
      <c r="J364" t="s">
        <v>36</v>
      </c>
      <c r="K364" s="171"/>
    </row>
    <row r="365" spans="1:11" ht="13.9">
      <c r="A365" s="166" t="s">
        <v>1512</v>
      </c>
      <c r="B365" t="s">
        <v>1513</v>
      </c>
      <c r="C365" s="167">
        <v>127.2</v>
      </c>
      <c r="D365" t="s">
        <v>30</v>
      </c>
      <c r="E365" s="169" t="s">
        <v>31</v>
      </c>
      <c r="F365" t="s">
        <v>32</v>
      </c>
      <c r="G365" s="166" t="s">
        <v>1514</v>
      </c>
      <c r="H365" t="s">
        <v>1515</v>
      </c>
      <c r="I365" s="166" t="s">
        <v>35</v>
      </c>
      <c r="J365" t="s">
        <v>36</v>
      </c>
      <c r="K365" s="171"/>
    </row>
    <row r="366" spans="1:11" ht="13.9">
      <c r="A366" s="166" t="s">
        <v>1516</v>
      </c>
      <c r="B366" t="s">
        <v>1517</v>
      </c>
      <c r="C366" s="167">
        <v>1484</v>
      </c>
      <c r="D366" t="s">
        <v>85</v>
      </c>
      <c r="E366" s="169" t="s">
        <v>31</v>
      </c>
      <c r="F366" t="s">
        <v>32</v>
      </c>
      <c r="G366" s="166" t="s">
        <v>1518</v>
      </c>
      <c r="H366" t="s">
        <v>1519</v>
      </c>
      <c r="I366" s="166" t="s">
        <v>35</v>
      </c>
      <c r="J366" t="s">
        <v>36</v>
      </c>
      <c r="K366" s="171"/>
    </row>
    <row r="367" spans="1:11" ht="13.9">
      <c r="A367" s="166" t="s">
        <v>1520</v>
      </c>
      <c r="B367" t="s">
        <v>1521</v>
      </c>
      <c r="C367" s="167">
        <v>75</v>
      </c>
      <c r="D367" t="s">
        <v>39</v>
      </c>
      <c r="E367" s="169" t="s">
        <v>31</v>
      </c>
      <c r="F367" t="s">
        <v>32</v>
      </c>
      <c r="G367" s="166" t="s">
        <v>1522</v>
      </c>
      <c r="H367" t="s">
        <v>1523</v>
      </c>
      <c r="I367" s="166" t="s">
        <v>35</v>
      </c>
      <c r="J367" t="s">
        <v>36</v>
      </c>
      <c r="K367" s="171"/>
    </row>
    <row r="368" spans="1:11" ht="13.9">
      <c r="A368" s="166" t="s">
        <v>1524</v>
      </c>
      <c r="B368" t="s">
        <v>1525</v>
      </c>
      <c r="C368" s="167">
        <v>2120</v>
      </c>
      <c r="D368" t="s">
        <v>95</v>
      </c>
      <c r="E368" s="169" t="s">
        <v>31</v>
      </c>
      <c r="F368" t="s">
        <v>32</v>
      </c>
      <c r="G368" s="166" t="s">
        <v>1526</v>
      </c>
      <c r="H368" t="s">
        <v>1527</v>
      </c>
      <c r="I368" s="166" t="s">
        <v>35</v>
      </c>
      <c r="J368" t="s">
        <v>36</v>
      </c>
      <c r="K368" s="171"/>
    </row>
    <row r="369" spans="1:11" ht="13.9">
      <c r="A369" s="166" t="s">
        <v>1528</v>
      </c>
      <c r="B369" t="s">
        <v>1529</v>
      </c>
      <c r="C369" s="167">
        <v>6.36</v>
      </c>
      <c r="D369" t="s">
        <v>237</v>
      </c>
      <c r="E369" s="169" t="s">
        <v>31</v>
      </c>
      <c r="F369" t="s">
        <v>32</v>
      </c>
      <c r="G369" s="166" t="s">
        <v>1530</v>
      </c>
      <c r="H369" t="s">
        <v>1531</v>
      </c>
      <c r="I369" s="166" t="s">
        <v>35</v>
      </c>
      <c r="J369" t="s">
        <v>36</v>
      </c>
      <c r="K369" s="171"/>
    </row>
    <row r="370" spans="1:11" ht="13.9">
      <c r="A370" s="166" t="s">
        <v>1532</v>
      </c>
      <c r="B370" t="s">
        <v>1533</v>
      </c>
      <c r="C370" s="167">
        <v>265</v>
      </c>
      <c r="D370" t="s">
        <v>30</v>
      </c>
      <c r="E370" s="169" t="s">
        <v>31</v>
      </c>
      <c r="F370" t="s">
        <v>32</v>
      </c>
      <c r="G370" s="166" t="s">
        <v>1534</v>
      </c>
      <c r="H370" t="s">
        <v>1535</v>
      </c>
      <c r="I370" s="166" t="s">
        <v>35</v>
      </c>
      <c r="J370" t="s">
        <v>36</v>
      </c>
      <c r="K370" s="171"/>
    </row>
    <row r="371" spans="1:11" ht="13.9">
      <c r="A371" s="166" t="s">
        <v>1536</v>
      </c>
      <c r="B371" t="s">
        <v>1537</v>
      </c>
      <c r="C371" s="167">
        <v>58.3</v>
      </c>
      <c r="D371" t="s">
        <v>39</v>
      </c>
      <c r="E371" s="169" t="s">
        <v>31</v>
      </c>
      <c r="F371" t="s">
        <v>32</v>
      </c>
      <c r="G371" s="166" t="s">
        <v>1538</v>
      </c>
      <c r="H371" t="s">
        <v>1539</v>
      </c>
      <c r="I371" s="166" t="s">
        <v>35</v>
      </c>
      <c r="J371" t="s">
        <v>36</v>
      </c>
      <c r="K371" s="171"/>
    </row>
    <row r="372" spans="1:11" ht="13.9">
      <c r="A372" s="166" t="s">
        <v>1540</v>
      </c>
      <c r="B372" t="s">
        <v>1541</v>
      </c>
      <c r="C372" s="167">
        <v>116.6</v>
      </c>
      <c r="D372" t="s">
        <v>141</v>
      </c>
      <c r="E372" s="169" t="s">
        <v>31</v>
      </c>
      <c r="F372" t="s">
        <v>32</v>
      </c>
      <c r="G372" s="166" t="s">
        <v>1542</v>
      </c>
      <c r="H372" t="s">
        <v>1543</v>
      </c>
      <c r="I372" s="166" t="s">
        <v>35</v>
      </c>
      <c r="J372" t="s">
        <v>36</v>
      </c>
      <c r="K372" s="171"/>
    </row>
    <row r="373" spans="1:11" ht="13.9">
      <c r="A373" s="166" t="s">
        <v>1544</v>
      </c>
      <c r="B373" t="s">
        <v>1545</v>
      </c>
      <c r="C373" s="167">
        <v>516.66999999999996</v>
      </c>
      <c r="D373" t="s">
        <v>400</v>
      </c>
      <c r="E373" s="169" t="s">
        <v>31</v>
      </c>
      <c r="F373" t="s">
        <v>32</v>
      </c>
      <c r="G373" s="166" t="s">
        <v>1546</v>
      </c>
      <c r="H373" t="s">
        <v>1547</v>
      </c>
      <c r="I373" s="166" t="s">
        <v>35</v>
      </c>
      <c r="J373" t="s">
        <v>36</v>
      </c>
      <c r="K373" s="171"/>
    </row>
    <row r="374" spans="1:11" ht="13.9">
      <c r="A374" s="166" t="s">
        <v>1548</v>
      </c>
      <c r="B374" t="s">
        <v>1549</v>
      </c>
      <c r="C374" s="167">
        <v>424</v>
      </c>
      <c r="D374" t="s">
        <v>30</v>
      </c>
      <c r="E374" s="169" t="s">
        <v>31</v>
      </c>
      <c r="F374" t="s">
        <v>32</v>
      </c>
      <c r="G374" s="166" t="s">
        <v>1550</v>
      </c>
      <c r="H374" t="s">
        <v>1551</v>
      </c>
      <c r="I374" s="166" t="s">
        <v>35</v>
      </c>
      <c r="J374" t="s">
        <v>36</v>
      </c>
      <c r="K374" s="171"/>
    </row>
    <row r="375" spans="1:11" ht="13.9">
      <c r="A375" s="166" t="s">
        <v>1552</v>
      </c>
      <c r="B375" t="s">
        <v>1553</v>
      </c>
      <c r="C375" s="167">
        <v>302.10000000000002</v>
      </c>
      <c r="D375" t="s">
        <v>30</v>
      </c>
      <c r="E375" s="169" t="s">
        <v>31</v>
      </c>
      <c r="F375" t="s">
        <v>32</v>
      </c>
      <c r="G375" s="166" t="s">
        <v>1554</v>
      </c>
      <c r="H375" t="s">
        <v>1555</v>
      </c>
      <c r="I375" s="166" t="s">
        <v>35</v>
      </c>
      <c r="J375" t="s">
        <v>36</v>
      </c>
      <c r="K375" s="171"/>
    </row>
    <row r="376" spans="1:11" ht="13.9">
      <c r="A376" s="166" t="s">
        <v>1556</v>
      </c>
      <c r="B376" t="s">
        <v>1557</v>
      </c>
      <c r="C376" s="167">
        <v>159</v>
      </c>
      <c r="D376" t="s">
        <v>90</v>
      </c>
      <c r="E376" s="169" t="s">
        <v>31</v>
      </c>
      <c r="F376" t="s">
        <v>32</v>
      </c>
      <c r="G376" s="166" t="s">
        <v>1558</v>
      </c>
      <c r="H376" t="s">
        <v>1559</v>
      </c>
      <c r="I376" s="166" t="s">
        <v>35</v>
      </c>
      <c r="J376" t="s">
        <v>36</v>
      </c>
      <c r="K376" s="171"/>
    </row>
    <row r="377" spans="1:11" ht="13.9">
      <c r="A377" s="166" t="s">
        <v>1560</v>
      </c>
      <c r="B377" t="s">
        <v>1561</v>
      </c>
      <c r="C377" s="167">
        <v>159</v>
      </c>
      <c r="D377" t="s">
        <v>90</v>
      </c>
      <c r="E377" s="169" t="s">
        <v>31</v>
      </c>
      <c r="F377" t="s">
        <v>32</v>
      </c>
      <c r="G377" s="166" t="s">
        <v>1562</v>
      </c>
      <c r="H377" t="s">
        <v>1563</v>
      </c>
      <c r="I377" s="166" t="s">
        <v>35</v>
      </c>
      <c r="J377" t="s">
        <v>36</v>
      </c>
      <c r="K377" s="171"/>
    </row>
    <row r="378" spans="1:11" ht="13.9">
      <c r="A378" s="166" t="s">
        <v>1564</v>
      </c>
      <c r="B378" t="s">
        <v>1565</v>
      </c>
      <c r="C378" s="167">
        <v>5733.33</v>
      </c>
      <c r="D378" t="s">
        <v>30</v>
      </c>
      <c r="E378" s="169" t="s">
        <v>31</v>
      </c>
      <c r="F378" t="s">
        <v>32</v>
      </c>
      <c r="G378" s="166" t="s">
        <v>1566</v>
      </c>
      <c r="H378" t="s">
        <v>1567</v>
      </c>
      <c r="I378" s="166" t="s">
        <v>35</v>
      </c>
      <c r="J378" t="s">
        <v>36</v>
      </c>
      <c r="K378" s="171"/>
    </row>
    <row r="379" spans="1:11" ht="13.9">
      <c r="A379" s="166" t="s">
        <v>1568</v>
      </c>
      <c r="B379" t="s">
        <v>1569</v>
      </c>
      <c r="C379" s="167">
        <v>122.58</v>
      </c>
      <c r="D379" t="s">
        <v>54</v>
      </c>
      <c r="E379" s="169" t="s">
        <v>31</v>
      </c>
      <c r="F379" t="s">
        <v>32</v>
      </c>
      <c r="G379" s="166" t="s">
        <v>1570</v>
      </c>
      <c r="H379" t="s">
        <v>1571</v>
      </c>
      <c r="I379" s="166" t="s">
        <v>35</v>
      </c>
      <c r="J379" t="s">
        <v>36</v>
      </c>
      <c r="K379" s="171"/>
    </row>
    <row r="380" spans="1:11" ht="13.9">
      <c r="A380" s="166" t="s">
        <v>1572</v>
      </c>
      <c r="B380" t="s">
        <v>1573</v>
      </c>
      <c r="C380" s="167">
        <v>73.33</v>
      </c>
      <c r="D380" t="s">
        <v>196</v>
      </c>
      <c r="E380" s="169" t="s">
        <v>31</v>
      </c>
      <c r="F380" t="s">
        <v>32</v>
      </c>
      <c r="G380" s="166" t="s">
        <v>1574</v>
      </c>
      <c r="H380" t="s">
        <v>1575</v>
      </c>
      <c r="I380" s="166" t="s">
        <v>35</v>
      </c>
      <c r="J380" t="s">
        <v>36</v>
      </c>
      <c r="K380" s="171"/>
    </row>
    <row r="381" spans="1:11" ht="13.9">
      <c r="A381" s="166" t="s">
        <v>1576</v>
      </c>
      <c r="B381" t="s">
        <v>1577</v>
      </c>
      <c r="C381" s="167">
        <v>106</v>
      </c>
      <c r="D381" t="s">
        <v>196</v>
      </c>
      <c r="E381" s="169" t="s">
        <v>31</v>
      </c>
      <c r="F381" t="s">
        <v>32</v>
      </c>
      <c r="G381" s="166" t="s">
        <v>1578</v>
      </c>
      <c r="H381" t="s">
        <v>1579</v>
      </c>
      <c r="I381" s="166" t="s">
        <v>35</v>
      </c>
      <c r="J381" t="s">
        <v>36</v>
      </c>
      <c r="K381" s="171"/>
    </row>
    <row r="382" spans="1:11" ht="13.9">
      <c r="A382" s="166" t="s">
        <v>1580</v>
      </c>
      <c r="B382" t="s">
        <v>1581</v>
      </c>
      <c r="C382" s="167">
        <v>127.2</v>
      </c>
      <c r="D382" t="s">
        <v>39</v>
      </c>
      <c r="E382" s="169" t="s">
        <v>31</v>
      </c>
      <c r="F382" t="s">
        <v>32</v>
      </c>
      <c r="G382" s="166" t="s">
        <v>1582</v>
      </c>
      <c r="H382" t="s">
        <v>1583</v>
      </c>
      <c r="I382" s="166" t="s">
        <v>35</v>
      </c>
      <c r="J382" t="s">
        <v>36</v>
      </c>
      <c r="K382" s="171"/>
    </row>
    <row r="383" spans="1:11" ht="13.9">
      <c r="A383" s="166" t="s">
        <v>1584</v>
      </c>
      <c r="B383" t="s">
        <v>1585</v>
      </c>
      <c r="C383" s="167">
        <v>95.4</v>
      </c>
      <c r="D383" t="s">
        <v>90</v>
      </c>
      <c r="E383" s="169" t="s">
        <v>31</v>
      </c>
      <c r="F383" t="s">
        <v>32</v>
      </c>
      <c r="G383" s="166" t="s">
        <v>1586</v>
      </c>
      <c r="H383" t="s">
        <v>1587</v>
      </c>
      <c r="I383" s="166" t="s">
        <v>35</v>
      </c>
      <c r="J383" t="s">
        <v>36</v>
      </c>
      <c r="K383" s="171"/>
    </row>
    <row r="384" spans="1:11" ht="13.9">
      <c r="A384" s="166" t="s">
        <v>1588</v>
      </c>
      <c r="B384" t="s">
        <v>1589</v>
      </c>
      <c r="C384" s="167">
        <v>530</v>
      </c>
      <c r="D384" t="s">
        <v>39</v>
      </c>
      <c r="E384" s="169" t="s">
        <v>31</v>
      </c>
      <c r="F384" t="s">
        <v>32</v>
      </c>
      <c r="G384" s="166" t="s">
        <v>1590</v>
      </c>
      <c r="H384" t="s">
        <v>1591</v>
      </c>
      <c r="I384" s="166" t="s">
        <v>35</v>
      </c>
      <c r="J384" t="s">
        <v>36</v>
      </c>
      <c r="K384" s="171"/>
    </row>
    <row r="385" spans="1:11" ht="13.9">
      <c r="A385" s="166" t="s">
        <v>1592</v>
      </c>
      <c r="B385" t="s">
        <v>1593</v>
      </c>
      <c r="C385" s="167">
        <v>63</v>
      </c>
      <c r="D385" t="s">
        <v>39</v>
      </c>
      <c r="E385" s="169" t="s">
        <v>31</v>
      </c>
      <c r="F385" t="s">
        <v>32</v>
      </c>
      <c r="G385" s="166" t="s">
        <v>1594</v>
      </c>
      <c r="H385" t="s">
        <v>1595</v>
      </c>
      <c r="I385" s="166" t="s">
        <v>35</v>
      </c>
      <c r="J385" t="s">
        <v>36</v>
      </c>
      <c r="K385" s="171"/>
    </row>
    <row r="386" spans="1:11" ht="13.9">
      <c r="A386" s="166" t="s">
        <v>1596</v>
      </c>
      <c r="B386" t="s">
        <v>1597</v>
      </c>
      <c r="C386" s="167">
        <v>212</v>
      </c>
      <c r="D386" t="s">
        <v>237</v>
      </c>
      <c r="E386" s="169" t="s">
        <v>31</v>
      </c>
      <c r="F386" t="s">
        <v>32</v>
      </c>
      <c r="G386" s="166" t="s">
        <v>1598</v>
      </c>
      <c r="H386" t="s">
        <v>1599</v>
      </c>
      <c r="I386" s="166" t="s">
        <v>35</v>
      </c>
      <c r="J386" t="s">
        <v>36</v>
      </c>
      <c r="K386" s="171"/>
    </row>
    <row r="387" spans="1:11" ht="13.9">
      <c r="A387" s="166" t="s">
        <v>1600</v>
      </c>
      <c r="B387" t="s">
        <v>1601</v>
      </c>
      <c r="C387" s="167">
        <v>63</v>
      </c>
      <c r="D387" t="s">
        <v>39</v>
      </c>
      <c r="E387" s="169" t="s">
        <v>31</v>
      </c>
      <c r="F387" t="s">
        <v>32</v>
      </c>
      <c r="G387" s="166" t="s">
        <v>1602</v>
      </c>
      <c r="H387" t="s">
        <v>1603</v>
      </c>
      <c r="I387" s="166" t="s">
        <v>35</v>
      </c>
      <c r="J387" t="s">
        <v>36</v>
      </c>
      <c r="K387" s="171"/>
    </row>
    <row r="388" spans="1:11" ht="13.9">
      <c r="A388" s="166" t="s">
        <v>1604</v>
      </c>
      <c r="B388" t="s">
        <v>1605</v>
      </c>
      <c r="C388" s="167">
        <v>3180</v>
      </c>
      <c r="D388" t="s">
        <v>30</v>
      </c>
      <c r="E388" s="169" t="s">
        <v>31</v>
      </c>
      <c r="F388" t="s">
        <v>32</v>
      </c>
      <c r="G388" s="166" t="s">
        <v>1606</v>
      </c>
      <c r="H388" t="s">
        <v>1607</v>
      </c>
      <c r="I388" s="166" t="s">
        <v>35</v>
      </c>
      <c r="J388" t="s">
        <v>36</v>
      </c>
      <c r="K388" s="171"/>
    </row>
    <row r="389" spans="1:11" ht="13.9">
      <c r="A389" s="166" t="s">
        <v>1608</v>
      </c>
      <c r="B389" t="s">
        <v>1609</v>
      </c>
      <c r="C389" s="167">
        <v>148.4</v>
      </c>
      <c r="D389" t="s">
        <v>54</v>
      </c>
      <c r="E389" s="169" t="s">
        <v>31</v>
      </c>
      <c r="F389" t="s">
        <v>32</v>
      </c>
      <c r="G389" s="166" t="s">
        <v>1610</v>
      </c>
      <c r="H389" t="s">
        <v>1611</v>
      </c>
      <c r="I389" s="166" t="s">
        <v>35</v>
      </c>
      <c r="J389" t="s">
        <v>36</v>
      </c>
      <c r="K389" s="171"/>
    </row>
    <row r="390" spans="1:11" ht="13.9">
      <c r="A390" s="166" t="s">
        <v>1612</v>
      </c>
      <c r="B390" t="s">
        <v>1613</v>
      </c>
      <c r="C390" s="167">
        <v>1.6</v>
      </c>
      <c r="D390" t="s">
        <v>196</v>
      </c>
      <c r="E390" s="169" t="s">
        <v>31</v>
      </c>
      <c r="F390" t="s">
        <v>32</v>
      </c>
      <c r="G390" s="166" t="s">
        <v>1614</v>
      </c>
      <c r="H390" t="s">
        <v>1615</v>
      </c>
      <c r="I390" s="166" t="s">
        <v>35</v>
      </c>
      <c r="J390" t="s">
        <v>36</v>
      </c>
      <c r="K390" s="171"/>
    </row>
    <row r="391" spans="1:11" ht="13.9">
      <c r="A391" s="166" t="s">
        <v>1616</v>
      </c>
      <c r="B391" t="s">
        <v>1617</v>
      </c>
      <c r="C391" s="167">
        <v>97.33</v>
      </c>
      <c r="D391" t="s">
        <v>54</v>
      </c>
      <c r="E391" s="169" t="s">
        <v>31</v>
      </c>
      <c r="F391" t="s">
        <v>32</v>
      </c>
      <c r="G391" s="166" t="s">
        <v>1618</v>
      </c>
      <c r="H391" t="s">
        <v>1619</v>
      </c>
      <c r="I391" s="166" t="s">
        <v>35</v>
      </c>
      <c r="J391" t="s">
        <v>36</v>
      </c>
      <c r="K391" s="171"/>
    </row>
    <row r="392" spans="1:11" ht="13.9">
      <c r="A392" s="166" t="s">
        <v>1620</v>
      </c>
      <c r="B392" t="s">
        <v>1621</v>
      </c>
      <c r="C392" s="167">
        <v>89.04</v>
      </c>
      <c r="D392" t="s">
        <v>39</v>
      </c>
      <c r="E392" s="169" t="s">
        <v>31</v>
      </c>
      <c r="F392" t="s">
        <v>32</v>
      </c>
      <c r="G392" s="166" t="s">
        <v>1622</v>
      </c>
      <c r="H392" t="s">
        <v>1623</v>
      </c>
      <c r="I392" s="166" t="s">
        <v>35</v>
      </c>
      <c r="J392" t="s">
        <v>36</v>
      </c>
      <c r="K392" s="171"/>
    </row>
    <row r="393" spans="1:11" ht="13.9">
      <c r="A393" s="166" t="s">
        <v>1624</v>
      </c>
      <c r="B393" t="s">
        <v>1625</v>
      </c>
      <c r="C393" s="167">
        <v>51.67</v>
      </c>
      <c r="D393" t="s">
        <v>39</v>
      </c>
      <c r="E393" s="169" t="s">
        <v>31</v>
      </c>
      <c r="F393" t="s">
        <v>32</v>
      </c>
      <c r="G393" s="166" t="s">
        <v>1626</v>
      </c>
      <c r="H393" t="s">
        <v>1627</v>
      </c>
      <c r="I393" s="166" t="s">
        <v>35</v>
      </c>
      <c r="J393" t="s">
        <v>36</v>
      </c>
      <c r="K393" s="171"/>
    </row>
    <row r="394" spans="1:11" ht="13.9">
      <c r="A394" s="166" t="s">
        <v>1628</v>
      </c>
      <c r="B394" t="s">
        <v>1629</v>
      </c>
      <c r="C394" s="167">
        <v>477</v>
      </c>
      <c r="D394" t="s">
        <v>30</v>
      </c>
      <c r="E394" s="169" t="s">
        <v>31</v>
      </c>
      <c r="F394" t="s">
        <v>32</v>
      </c>
      <c r="G394" s="166" t="s">
        <v>1630</v>
      </c>
      <c r="H394" t="s">
        <v>1631</v>
      </c>
      <c r="I394" s="166" t="s">
        <v>35</v>
      </c>
      <c r="J394" t="s">
        <v>36</v>
      </c>
      <c r="K394" s="171"/>
    </row>
    <row r="395" spans="1:11" ht="13.9">
      <c r="A395" s="166" t="s">
        <v>1632</v>
      </c>
      <c r="B395" t="s">
        <v>1633</v>
      </c>
      <c r="C395" s="167">
        <v>296</v>
      </c>
      <c r="D395" t="s">
        <v>30</v>
      </c>
      <c r="E395" s="169" t="s">
        <v>31</v>
      </c>
      <c r="F395" t="s">
        <v>32</v>
      </c>
      <c r="G395" s="166" t="s">
        <v>1634</v>
      </c>
      <c r="H395" t="s">
        <v>1635</v>
      </c>
      <c r="I395" s="166" t="s">
        <v>35</v>
      </c>
      <c r="J395" t="s">
        <v>36</v>
      </c>
      <c r="K395" s="171"/>
    </row>
    <row r="396" spans="1:11" ht="13.9">
      <c r="A396" s="166" t="s">
        <v>1636</v>
      </c>
      <c r="B396" t="s">
        <v>1637</v>
      </c>
      <c r="C396" s="167">
        <v>47</v>
      </c>
      <c r="D396" t="s">
        <v>54</v>
      </c>
      <c r="E396" s="169" t="s">
        <v>31</v>
      </c>
      <c r="F396" t="s">
        <v>32</v>
      </c>
      <c r="G396" s="166" t="s">
        <v>1638</v>
      </c>
      <c r="H396" t="s">
        <v>1639</v>
      </c>
      <c r="I396" s="166" t="s">
        <v>35</v>
      </c>
      <c r="J396" t="s">
        <v>36</v>
      </c>
      <c r="K396" s="171"/>
    </row>
    <row r="397" spans="1:11" ht="13.9">
      <c r="A397" s="166" t="s">
        <v>1640</v>
      </c>
      <c r="B397" t="s">
        <v>1641</v>
      </c>
      <c r="C397" s="167">
        <v>5300</v>
      </c>
      <c r="D397" t="s">
        <v>30</v>
      </c>
      <c r="E397" s="169" t="s">
        <v>31</v>
      </c>
      <c r="F397" t="s">
        <v>32</v>
      </c>
      <c r="G397" s="166" t="s">
        <v>1642</v>
      </c>
      <c r="H397" t="s">
        <v>1643</v>
      </c>
      <c r="I397" s="166" t="s">
        <v>35</v>
      </c>
      <c r="J397" t="s">
        <v>36</v>
      </c>
      <c r="K397" s="171"/>
    </row>
    <row r="398" spans="1:11" ht="13.9">
      <c r="A398" s="166" t="s">
        <v>1644</v>
      </c>
      <c r="B398" t="s">
        <v>1645</v>
      </c>
      <c r="C398" s="167">
        <v>53</v>
      </c>
      <c r="D398" t="s">
        <v>196</v>
      </c>
      <c r="E398" s="169" t="s">
        <v>31</v>
      </c>
      <c r="F398" t="s">
        <v>32</v>
      </c>
      <c r="G398" s="166" t="s">
        <v>1646</v>
      </c>
      <c r="H398" t="s">
        <v>1647</v>
      </c>
      <c r="I398" s="166" t="s">
        <v>35</v>
      </c>
      <c r="J398" t="s">
        <v>36</v>
      </c>
      <c r="K398" s="171"/>
    </row>
    <row r="399" spans="1:11" ht="13.9">
      <c r="A399" s="166" t="s">
        <v>1648</v>
      </c>
      <c r="B399" t="s">
        <v>1649</v>
      </c>
      <c r="C399" s="167">
        <v>1590</v>
      </c>
      <c r="D399" t="s">
        <v>30</v>
      </c>
      <c r="E399" s="169" t="s">
        <v>31</v>
      </c>
      <c r="F399" t="s">
        <v>32</v>
      </c>
      <c r="G399" s="166" t="s">
        <v>1650</v>
      </c>
      <c r="H399" t="s">
        <v>1651</v>
      </c>
      <c r="I399" s="166" t="s">
        <v>35</v>
      </c>
      <c r="J399" t="s">
        <v>36</v>
      </c>
      <c r="K399" s="171"/>
    </row>
    <row r="400" spans="1:11" ht="13.9">
      <c r="A400" s="166" t="s">
        <v>1652</v>
      </c>
      <c r="B400" t="s">
        <v>1653</v>
      </c>
      <c r="C400" s="167">
        <v>127.2</v>
      </c>
      <c r="D400" t="s">
        <v>30</v>
      </c>
      <c r="E400" s="169" t="s">
        <v>31</v>
      </c>
      <c r="F400" t="s">
        <v>32</v>
      </c>
      <c r="G400" s="166" t="s">
        <v>1654</v>
      </c>
      <c r="H400" t="s">
        <v>1655</v>
      </c>
      <c r="I400" s="166" t="s">
        <v>35</v>
      </c>
      <c r="J400" t="s">
        <v>36</v>
      </c>
      <c r="K400" s="171"/>
    </row>
    <row r="401" spans="1:11" ht="13.9">
      <c r="A401" s="166" t="s">
        <v>1656</v>
      </c>
      <c r="B401" t="s">
        <v>1657</v>
      </c>
      <c r="C401" s="167">
        <v>206.7</v>
      </c>
      <c r="D401" t="s">
        <v>90</v>
      </c>
      <c r="E401" s="169" t="s">
        <v>31</v>
      </c>
      <c r="F401" t="s">
        <v>32</v>
      </c>
      <c r="G401" s="166" t="s">
        <v>1658</v>
      </c>
      <c r="H401" t="s">
        <v>1659</v>
      </c>
      <c r="I401" s="166" t="s">
        <v>35</v>
      </c>
      <c r="J401" t="s">
        <v>36</v>
      </c>
      <c r="K401" s="171"/>
    </row>
    <row r="402" spans="1:11" ht="13.9">
      <c r="A402" s="166" t="s">
        <v>1660</v>
      </c>
      <c r="B402" t="s">
        <v>1661</v>
      </c>
      <c r="C402" s="167">
        <v>91.88</v>
      </c>
      <c r="D402" t="s">
        <v>39</v>
      </c>
      <c r="E402" s="169" t="s">
        <v>31</v>
      </c>
      <c r="F402" t="s">
        <v>32</v>
      </c>
      <c r="G402" s="166" t="s">
        <v>1662</v>
      </c>
      <c r="H402" t="s">
        <v>1663</v>
      </c>
      <c r="I402" s="166" t="s">
        <v>35</v>
      </c>
      <c r="J402" t="s">
        <v>36</v>
      </c>
      <c r="K402" s="171"/>
    </row>
    <row r="403" spans="1:11" ht="13.9">
      <c r="A403" s="166" t="s">
        <v>1664</v>
      </c>
      <c r="B403" t="s">
        <v>1665</v>
      </c>
      <c r="C403" s="167">
        <v>161.12</v>
      </c>
      <c r="D403" t="s">
        <v>30</v>
      </c>
      <c r="E403" s="169" t="s">
        <v>31</v>
      </c>
      <c r="F403" t="s">
        <v>32</v>
      </c>
      <c r="G403" s="166" t="s">
        <v>1666</v>
      </c>
      <c r="H403" t="s">
        <v>1667</v>
      </c>
      <c r="I403" s="166" t="s">
        <v>35</v>
      </c>
      <c r="J403" t="s">
        <v>36</v>
      </c>
      <c r="K403" s="171"/>
    </row>
    <row r="404" spans="1:11" ht="13.9">
      <c r="A404" s="166" t="s">
        <v>1668</v>
      </c>
      <c r="B404" t="s">
        <v>1669</v>
      </c>
      <c r="C404" s="167">
        <v>212</v>
      </c>
      <c r="D404" t="s">
        <v>30</v>
      </c>
      <c r="E404" s="169" t="s">
        <v>31</v>
      </c>
      <c r="F404" t="s">
        <v>32</v>
      </c>
      <c r="G404" s="166" t="s">
        <v>1670</v>
      </c>
      <c r="H404" t="s">
        <v>1671</v>
      </c>
      <c r="I404" s="166" t="s">
        <v>35</v>
      </c>
      <c r="J404" t="s">
        <v>36</v>
      </c>
      <c r="K404" s="171"/>
    </row>
    <row r="405" spans="1:11" ht="13.9">
      <c r="A405" s="166" t="s">
        <v>1672</v>
      </c>
      <c r="B405" t="s">
        <v>1673</v>
      </c>
      <c r="C405" s="167">
        <v>848</v>
      </c>
      <c r="D405" t="s">
        <v>85</v>
      </c>
      <c r="E405" s="169" t="s">
        <v>31</v>
      </c>
      <c r="F405" t="s">
        <v>32</v>
      </c>
      <c r="G405" s="166" t="s">
        <v>1674</v>
      </c>
      <c r="H405" t="s">
        <v>1675</v>
      </c>
      <c r="I405" s="166" t="s">
        <v>35</v>
      </c>
      <c r="J405" t="s">
        <v>36</v>
      </c>
      <c r="K405" s="171"/>
    </row>
    <row r="406" spans="1:11" ht="13.9">
      <c r="A406" s="166" t="s">
        <v>1676</v>
      </c>
      <c r="B406" t="s">
        <v>1677</v>
      </c>
      <c r="C406" s="167">
        <v>424</v>
      </c>
      <c r="D406" t="s">
        <v>90</v>
      </c>
      <c r="E406" s="169" t="s">
        <v>31</v>
      </c>
      <c r="F406" t="s">
        <v>32</v>
      </c>
      <c r="G406" s="166" t="s">
        <v>1678</v>
      </c>
      <c r="H406" t="s">
        <v>1679</v>
      </c>
      <c r="I406" s="166" t="s">
        <v>35</v>
      </c>
      <c r="J406" t="s">
        <v>36</v>
      </c>
      <c r="K406" s="171"/>
    </row>
    <row r="407" spans="1:11" ht="13.9">
      <c r="A407" s="166" t="s">
        <v>1680</v>
      </c>
      <c r="B407" t="s">
        <v>1681</v>
      </c>
      <c r="C407" s="167">
        <v>433.33</v>
      </c>
      <c r="D407" t="s">
        <v>39</v>
      </c>
      <c r="E407" s="169" t="s">
        <v>31</v>
      </c>
      <c r="F407" t="s">
        <v>32</v>
      </c>
      <c r="G407" s="166" t="s">
        <v>1682</v>
      </c>
      <c r="H407" t="s">
        <v>1683</v>
      </c>
      <c r="I407" s="166" t="s">
        <v>35</v>
      </c>
      <c r="J407" t="s">
        <v>36</v>
      </c>
      <c r="K407" s="171"/>
    </row>
    <row r="408" spans="1:11" ht="13.9">
      <c r="A408" s="166" t="s">
        <v>1684</v>
      </c>
      <c r="B408" t="s">
        <v>1685</v>
      </c>
      <c r="C408" s="167">
        <v>402.8</v>
      </c>
      <c r="D408" t="s">
        <v>44</v>
      </c>
      <c r="E408" s="169" t="s">
        <v>31</v>
      </c>
      <c r="F408" t="s">
        <v>32</v>
      </c>
      <c r="G408" s="166" t="s">
        <v>1686</v>
      </c>
      <c r="H408" t="s">
        <v>1687</v>
      </c>
      <c r="I408" s="166" t="s">
        <v>35</v>
      </c>
      <c r="J408" t="s">
        <v>36</v>
      </c>
      <c r="K408" s="171"/>
    </row>
    <row r="409" spans="1:11" ht="13.9">
      <c r="A409" s="166" t="s">
        <v>1688</v>
      </c>
      <c r="B409" t="s">
        <v>1689</v>
      </c>
      <c r="C409" s="167">
        <v>466.67</v>
      </c>
      <c r="D409" t="s">
        <v>30</v>
      </c>
      <c r="E409" s="169" t="s">
        <v>31</v>
      </c>
      <c r="F409" t="s">
        <v>32</v>
      </c>
      <c r="G409" s="166" t="s">
        <v>1690</v>
      </c>
      <c r="H409" t="s">
        <v>1691</v>
      </c>
      <c r="I409" s="166" t="s">
        <v>35</v>
      </c>
      <c r="J409" t="s">
        <v>36</v>
      </c>
      <c r="K409" s="171"/>
    </row>
    <row r="410" spans="1:11" ht="13.9">
      <c r="A410" s="166" t="s">
        <v>1692</v>
      </c>
      <c r="B410" t="s">
        <v>1693</v>
      </c>
      <c r="C410" s="167">
        <v>0.1</v>
      </c>
      <c r="D410" t="s">
        <v>49</v>
      </c>
      <c r="E410" s="169" t="s">
        <v>31</v>
      </c>
      <c r="F410" t="s">
        <v>32</v>
      </c>
      <c r="G410" s="166" t="s">
        <v>1694</v>
      </c>
      <c r="H410" t="s">
        <v>1695</v>
      </c>
      <c r="I410" s="166" t="s">
        <v>35</v>
      </c>
      <c r="J410" t="s">
        <v>36</v>
      </c>
      <c r="K410" s="171"/>
    </row>
    <row r="411" spans="1:11" ht="13.9">
      <c r="A411" s="166" t="s">
        <v>1696</v>
      </c>
      <c r="B411" t="s">
        <v>1697</v>
      </c>
      <c r="C411" s="167">
        <v>174.9</v>
      </c>
      <c r="D411" t="s">
        <v>95</v>
      </c>
      <c r="E411" s="169" t="s">
        <v>31</v>
      </c>
      <c r="F411" t="s">
        <v>32</v>
      </c>
      <c r="G411" s="166" t="s">
        <v>1698</v>
      </c>
      <c r="H411" t="s">
        <v>1699</v>
      </c>
      <c r="I411" s="166" t="s">
        <v>35</v>
      </c>
      <c r="J411" t="s">
        <v>36</v>
      </c>
      <c r="K411" s="171"/>
    </row>
    <row r="412" spans="1:11" ht="13.9">
      <c r="A412" s="166" t="s">
        <v>1700</v>
      </c>
      <c r="B412" t="s">
        <v>1701</v>
      </c>
      <c r="C412" s="167">
        <v>240.42</v>
      </c>
      <c r="D412" t="s">
        <v>39</v>
      </c>
      <c r="E412" s="169" t="s">
        <v>31</v>
      </c>
      <c r="F412" t="s">
        <v>32</v>
      </c>
      <c r="G412" s="166" t="s">
        <v>1702</v>
      </c>
      <c r="H412" t="s">
        <v>1703</v>
      </c>
      <c r="I412" s="166" t="s">
        <v>35</v>
      </c>
      <c r="J412" t="s">
        <v>36</v>
      </c>
      <c r="K412" s="171"/>
    </row>
    <row r="413" spans="1:11" ht="13.9">
      <c r="A413" s="166" t="s">
        <v>1704</v>
      </c>
      <c r="B413" t="s">
        <v>1705</v>
      </c>
      <c r="C413" s="167">
        <v>31</v>
      </c>
      <c r="D413" t="s">
        <v>54</v>
      </c>
      <c r="E413" s="169" t="s">
        <v>31</v>
      </c>
      <c r="F413" t="s">
        <v>32</v>
      </c>
      <c r="G413" s="166" t="s">
        <v>1706</v>
      </c>
      <c r="H413" t="s">
        <v>1707</v>
      </c>
      <c r="I413" s="166" t="s">
        <v>35</v>
      </c>
      <c r="J413" t="s">
        <v>36</v>
      </c>
      <c r="K413" s="171"/>
    </row>
    <row r="414" spans="1:11" ht="13.9">
      <c r="A414" s="166" t="s">
        <v>1708</v>
      </c>
      <c r="B414" t="s">
        <v>1709</v>
      </c>
      <c r="C414" s="167">
        <v>125</v>
      </c>
      <c r="D414" t="s">
        <v>39</v>
      </c>
      <c r="E414" s="169" t="s">
        <v>31</v>
      </c>
      <c r="F414" t="s">
        <v>32</v>
      </c>
      <c r="G414" s="166" t="s">
        <v>1710</v>
      </c>
      <c r="H414" t="s">
        <v>1711</v>
      </c>
      <c r="I414" s="166" t="s">
        <v>35</v>
      </c>
      <c r="J414" t="s">
        <v>36</v>
      </c>
      <c r="K414" s="171"/>
    </row>
    <row r="415" spans="1:11" ht="13.9">
      <c r="A415" s="166" t="s">
        <v>1712</v>
      </c>
      <c r="B415" t="s">
        <v>1713</v>
      </c>
      <c r="C415" s="167">
        <v>137.80000000000001</v>
      </c>
      <c r="D415" t="s">
        <v>1714</v>
      </c>
      <c r="E415" s="169" t="s">
        <v>31</v>
      </c>
      <c r="F415" t="s">
        <v>32</v>
      </c>
      <c r="G415" s="166" t="s">
        <v>1715</v>
      </c>
      <c r="H415" t="s">
        <v>1716</v>
      </c>
      <c r="I415" s="166" t="s">
        <v>35</v>
      </c>
      <c r="J415" t="s">
        <v>36</v>
      </c>
      <c r="K415" s="171"/>
    </row>
    <row r="416" spans="1:11" ht="13.9">
      <c r="A416" s="166" t="s">
        <v>1717</v>
      </c>
      <c r="B416" t="s">
        <v>1718</v>
      </c>
      <c r="C416" s="167">
        <v>636</v>
      </c>
      <c r="D416" t="s">
        <v>30</v>
      </c>
      <c r="E416" s="169" t="s">
        <v>31</v>
      </c>
      <c r="F416" t="s">
        <v>32</v>
      </c>
      <c r="G416" s="166" t="s">
        <v>1719</v>
      </c>
      <c r="H416" t="s">
        <v>1720</v>
      </c>
      <c r="I416" s="166" t="s">
        <v>35</v>
      </c>
      <c r="J416" t="s">
        <v>36</v>
      </c>
      <c r="K416" s="171"/>
    </row>
    <row r="417" spans="1:11" ht="13.9">
      <c r="A417" s="166" t="s">
        <v>1721</v>
      </c>
      <c r="B417" t="s">
        <v>1722</v>
      </c>
      <c r="C417" s="167">
        <v>0.95</v>
      </c>
      <c r="D417" t="s">
        <v>196</v>
      </c>
      <c r="E417" s="169" t="s">
        <v>31</v>
      </c>
      <c r="F417" t="s">
        <v>32</v>
      </c>
      <c r="G417" s="166" t="s">
        <v>1723</v>
      </c>
      <c r="H417" t="s">
        <v>1724</v>
      </c>
      <c r="I417" s="166" t="s">
        <v>35</v>
      </c>
      <c r="J417" t="s">
        <v>36</v>
      </c>
      <c r="K417" s="171"/>
    </row>
    <row r="418" spans="1:11" ht="13.9">
      <c r="A418" s="166" t="s">
        <v>1725</v>
      </c>
      <c r="B418" t="s">
        <v>1726</v>
      </c>
      <c r="C418" s="167">
        <v>530</v>
      </c>
      <c r="D418" t="s">
        <v>39</v>
      </c>
      <c r="E418" s="169" t="s">
        <v>31</v>
      </c>
      <c r="F418" t="s">
        <v>32</v>
      </c>
      <c r="G418" s="166" t="s">
        <v>1727</v>
      </c>
      <c r="H418" t="s">
        <v>1728</v>
      </c>
      <c r="I418" s="166" t="s">
        <v>35</v>
      </c>
      <c r="J418" t="s">
        <v>36</v>
      </c>
      <c r="K418" s="171"/>
    </row>
    <row r="419" spans="1:11" ht="13.9">
      <c r="A419" s="166" t="s">
        <v>1729</v>
      </c>
      <c r="B419" t="s">
        <v>1730</v>
      </c>
      <c r="C419" s="167">
        <v>1272</v>
      </c>
      <c r="D419" t="s">
        <v>237</v>
      </c>
      <c r="E419" s="169" t="s">
        <v>31</v>
      </c>
      <c r="F419" t="s">
        <v>32</v>
      </c>
      <c r="G419" s="166" t="s">
        <v>1731</v>
      </c>
      <c r="H419" t="s">
        <v>1732</v>
      </c>
      <c r="I419" s="166" t="s">
        <v>35</v>
      </c>
      <c r="J419" t="s">
        <v>36</v>
      </c>
      <c r="K419" s="171"/>
    </row>
    <row r="420" spans="1:11" ht="13.9">
      <c r="A420" s="166" t="s">
        <v>1733</v>
      </c>
      <c r="B420" t="s">
        <v>1734</v>
      </c>
      <c r="C420" s="167">
        <v>1272</v>
      </c>
      <c r="D420" t="s">
        <v>163</v>
      </c>
      <c r="E420" s="169" t="s">
        <v>31</v>
      </c>
      <c r="F420" t="s">
        <v>32</v>
      </c>
      <c r="G420" s="166" t="s">
        <v>1735</v>
      </c>
      <c r="H420" t="s">
        <v>1736</v>
      </c>
      <c r="I420" s="166" t="s">
        <v>35</v>
      </c>
      <c r="J420" t="s">
        <v>36</v>
      </c>
      <c r="K420" s="171"/>
    </row>
    <row r="421" spans="1:11" ht="13.9">
      <c r="A421" s="166" t="s">
        <v>1737</v>
      </c>
      <c r="B421" t="s">
        <v>1738</v>
      </c>
      <c r="C421" s="167">
        <v>106</v>
      </c>
      <c r="D421" t="s">
        <v>54</v>
      </c>
      <c r="E421" s="169" t="s">
        <v>31</v>
      </c>
      <c r="F421" t="s">
        <v>32</v>
      </c>
      <c r="G421" s="166" t="s">
        <v>1739</v>
      </c>
      <c r="H421" t="s">
        <v>1740</v>
      </c>
      <c r="I421" s="166" t="s">
        <v>35</v>
      </c>
      <c r="J421" t="s">
        <v>36</v>
      </c>
      <c r="K421" s="171"/>
    </row>
    <row r="422" spans="1:11" ht="13.9">
      <c r="A422" s="166" t="s">
        <v>1741</v>
      </c>
      <c r="B422" t="s">
        <v>1742</v>
      </c>
      <c r="C422" s="167">
        <v>1272</v>
      </c>
      <c r="D422" t="s">
        <v>30</v>
      </c>
      <c r="E422" s="169" t="s">
        <v>31</v>
      </c>
      <c r="F422" t="s">
        <v>32</v>
      </c>
      <c r="G422" s="166" t="s">
        <v>1743</v>
      </c>
      <c r="H422" t="s">
        <v>1744</v>
      </c>
      <c r="I422" s="166" t="s">
        <v>35</v>
      </c>
      <c r="J422" t="s">
        <v>36</v>
      </c>
      <c r="K422" s="171"/>
    </row>
    <row r="423" spans="1:11" ht="13.9">
      <c r="A423" s="166" t="s">
        <v>1745</v>
      </c>
      <c r="B423" t="s">
        <v>1746</v>
      </c>
      <c r="C423" s="167">
        <v>50.88</v>
      </c>
      <c r="D423" t="s">
        <v>30</v>
      </c>
      <c r="E423" s="169" t="s">
        <v>31</v>
      </c>
      <c r="F423" t="s">
        <v>32</v>
      </c>
      <c r="G423" s="166" t="s">
        <v>1747</v>
      </c>
      <c r="H423" t="s">
        <v>1748</v>
      </c>
      <c r="I423" s="166" t="s">
        <v>35</v>
      </c>
      <c r="J423" t="s">
        <v>36</v>
      </c>
      <c r="K423" s="171"/>
    </row>
    <row r="424" spans="1:11" ht="13.9">
      <c r="A424" s="166" t="s">
        <v>1749</v>
      </c>
      <c r="B424" t="s">
        <v>1750</v>
      </c>
      <c r="C424" s="167">
        <v>159</v>
      </c>
      <c r="D424" t="s">
        <v>44</v>
      </c>
      <c r="E424" s="169" t="s">
        <v>31</v>
      </c>
      <c r="F424" t="s">
        <v>32</v>
      </c>
      <c r="G424" s="166" t="s">
        <v>1751</v>
      </c>
      <c r="H424" t="s">
        <v>1752</v>
      </c>
      <c r="I424" s="166" t="s">
        <v>35</v>
      </c>
      <c r="J424" t="s">
        <v>36</v>
      </c>
      <c r="K424" s="171"/>
    </row>
    <row r="425" spans="1:11" ht="13.9">
      <c r="A425" s="166" t="s">
        <v>1753</v>
      </c>
      <c r="B425" t="s">
        <v>1754</v>
      </c>
      <c r="C425" s="167">
        <v>750</v>
      </c>
      <c r="D425" t="s">
        <v>400</v>
      </c>
      <c r="E425" s="169" t="s">
        <v>31</v>
      </c>
      <c r="F425" t="s">
        <v>32</v>
      </c>
      <c r="G425" s="166" t="s">
        <v>1755</v>
      </c>
      <c r="H425" t="s">
        <v>1756</v>
      </c>
      <c r="I425" s="166" t="s">
        <v>35</v>
      </c>
      <c r="J425" t="s">
        <v>36</v>
      </c>
      <c r="K425" s="171"/>
    </row>
    <row r="426" spans="1:11" ht="13.9">
      <c r="A426" s="166" t="s">
        <v>1757</v>
      </c>
      <c r="B426" t="s">
        <v>1758</v>
      </c>
      <c r="C426" s="167">
        <v>56</v>
      </c>
      <c r="D426" t="s">
        <v>39</v>
      </c>
      <c r="E426" s="169" t="s">
        <v>31</v>
      </c>
      <c r="F426" t="s">
        <v>32</v>
      </c>
      <c r="G426" s="166" t="s">
        <v>1759</v>
      </c>
      <c r="H426" t="s">
        <v>1760</v>
      </c>
      <c r="I426" s="166" t="s">
        <v>35</v>
      </c>
      <c r="J426" t="s">
        <v>36</v>
      </c>
      <c r="K426" s="171"/>
    </row>
    <row r="427" spans="1:11" ht="13.9">
      <c r="A427" s="166" t="s">
        <v>1761</v>
      </c>
      <c r="B427" t="s">
        <v>1762</v>
      </c>
      <c r="C427" s="167">
        <v>106</v>
      </c>
      <c r="D427" t="s">
        <v>90</v>
      </c>
      <c r="E427" s="169" t="s">
        <v>31</v>
      </c>
      <c r="F427" t="s">
        <v>32</v>
      </c>
      <c r="G427" s="166" t="s">
        <v>1763</v>
      </c>
      <c r="H427" t="s">
        <v>1764</v>
      </c>
      <c r="I427" s="166" t="s">
        <v>35</v>
      </c>
      <c r="J427" t="s">
        <v>36</v>
      </c>
      <c r="K427" s="171"/>
    </row>
    <row r="428" spans="1:11" ht="13.9">
      <c r="A428" s="166" t="s">
        <v>1765</v>
      </c>
      <c r="B428" t="s">
        <v>1766</v>
      </c>
      <c r="C428" s="167">
        <v>636</v>
      </c>
      <c r="D428" t="s">
        <v>359</v>
      </c>
      <c r="E428" s="169" t="s">
        <v>31</v>
      </c>
      <c r="F428" t="s">
        <v>32</v>
      </c>
      <c r="G428" s="166" t="s">
        <v>1767</v>
      </c>
      <c r="H428" t="s">
        <v>1768</v>
      </c>
      <c r="I428" s="166" t="s">
        <v>35</v>
      </c>
      <c r="J428" t="s">
        <v>36</v>
      </c>
      <c r="K428" s="171"/>
    </row>
    <row r="429" spans="1:11" ht="13.9">
      <c r="A429" s="166" t="s">
        <v>1769</v>
      </c>
      <c r="B429" t="s">
        <v>1770</v>
      </c>
      <c r="C429" s="167">
        <v>2756</v>
      </c>
      <c r="D429" t="s">
        <v>76</v>
      </c>
      <c r="E429" s="169" t="s">
        <v>31</v>
      </c>
      <c r="F429" t="s">
        <v>32</v>
      </c>
      <c r="G429" s="166" t="s">
        <v>1771</v>
      </c>
      <c r="H429" t="s">
        <v>1772</v>
      </c>
      <c r="I429" s="166" t="s">
        <v>35</v>
      </c>
      <c r="J429" t="s">
        <v>36</v>
      </c>
      <c r="K429" s="171"/>
    </row>
    <row r="430" spans="1:11" ht="13.9">
      <c r="A430" s="166" t="s">
        <v>1773</v>
      </c>
      <c r="B430" t="s">
        <v>1774</v>
      </c>
      <c r="C430" s="167">
        <v>493.33</v>
      </c>
      <c r="D430" t="s">
        <v>30</v>
      </c>
      <c r="E430" s="169" t="s">
        <v>31</v>
      </c>
      <c r="F430" t="s">
        <v>32</v>
      </c>
      <c r="G430" s="166" t="s">
        <v>1775</v>
      </c>
      <c r="H430" t="s">
        <v>1776</v>
      </c>
      <c r="I430" s="166" t="s">
        <v>35</v>
      </c>
      <c r="J430" t="s">
        <v>36</v>
      </c>
      <c r="K430" s="171"/>
    </row>
    <row r="431" spans="1:11" ht="13.9">
      <c r="A431" s="166" t="s">
        <v>1777</v>
      </c>
      <c r="B431" t="s">
        <v>1778</v>
      </c>
      <c r="C431" s="167">
        <v>636</v>
      </c>
      <c r="D431" t="s">
        <v>30</v>
      </c>
      <c r="E431" s="169" t="s">
        <v>31</v>
      </c>
      <c r="F431" t="s">
        <v>32</v>
      </c>
      <c r="G431" s="166" t="s">
        <v>1779</v>
      </c>
      <c r="H431" t="s">
        <v>1780</v>
      </c>
      <c r="I431" s="166" t="s">
        <v>35</v>
      </c>
      <c r="J431" t="s">
        <v>36</v>
      </c>
      <c r="K431" s="171"/>
    </row>
    <row r="432" spans="1:11" ht="13.9">
      <c r="A432" s="166" t="s">
        <v>1781</v>
      </c>
      <c r="B432" t="s">
        <v>1782</v>
      </c>
      <c r="C432" s="167">
        <v>212</v>
      </c>
      <c r="D432" t="s">
        <v>30</v>
      </c>
      <c r="E432" s="169" t="s">
        <v>31</v>
      </c>
      <c r="F432" t="s">
        <v>32</v>
      </c>
      <c r="G432" s="166" t="s">
        <v>1783</v>
      </c>
      <c r="H432" t="s">
        <v>1784</v>
      </c>
      <c r="I432" s="166" t="s">
        <v>35</v>
      </c>
      <c r="J432" t="s">
        <v>36</v>
      </c>
      <c r="K432" s="171"/>
    </row>
    <row r="433" spans="1:11" ht="13.9">
      <c r="A433" s="166" t="s">
        <v>1785</v>
      </c>
      <c r="B433" t="s">
        <v>1786</v>
      </c>
      <c r="C433" s="167">
        <v>126.67</v>
      </c>
      <c r="D433" t="s">
        <v>39</v>
      </c>
      <c r="E433" s="169" t="s">
        <v>31</v>
      </c>
      <c r="F433" t="s">
        <v>32</v>
      </c>
      <c r="G433" s="166" t="s">
        <v>1787</v>
      </c>
      <c r="H433" t="s">
        <v>1788</v>
      </c>
      <c r="I433" s="166" t="s">
        <v>35</v>
      </c>
      <c r="J433" t="s">
        <v>36</v>
      </c>
      <c r="K433" s="171"/>
    </row>
    <row r="434" spans="1:11" ht="13.9">
      <c r="A434" s="166" t="s">
        <v>1789</v>
      </c>
      <c r="B434" t="s">
        <v>1790</v>
      </c>
      <c r="C434" s="167">
        <v>410</v>
      </c>
      <c r="D434" t="s">
        <v>39</v>
      </c>
      <c r="E434" s="169" t="s">
        <v>31</v>
      </c>
      <c r="F434" t="s">
        <v>32</v>
      </c>
      <c r="G434" s="166" t="s">
        <v>1791</v>
      </c>
      <c r="H434" t="s">
        <v>1792</v>
      </c>
      <c r="I434" s="166" t="s">
        <v>35</v>
      </c>
      <c r="J434" t="s">
        <v>36</v>
      </c>
      <c r="K434" s="171"/>
    </row>
    <row r="435" spans="1:11" ht="13.9">
      <c r="A435" s="166" t="s">
        <v>1793</v>
      </c>
      <c r="B435" t="s">
        <v>1794</v>
      </c>
      <c r="C435" s="167">
        <v>4028</v>
      </c>
      <c r="D435" t="s">
        <v>1355</v>
      </c>
      <c r="E435" s="169" t="s">
        <v>31</v>
      </c>
      <c r="F435" t="s">
        <v>32</v>
      </c>
      <c r="G435" s="166" t="s">
        <v>1795</v>
      </c>
      <c r="H435" t="s">
        <v>1796</v>
      </c>
      <c r="I435" s="166" t="s">
        <v>35</v>
      </c>
      <c r="J435" t="s">
        <v>36</v>
      </c>
      <c r="K435" s="171"/>
    </row>
    <row r="436" spans="1:11" ht="13.9">
      <c r="A436" s="166" t="s">
        <v>1797</v>
      </c>
      <c r="B436" t="s">
        <v>1798</v>
      </c>
      <c r="C436" s="167">
        <v>498.2</v>
      </c>
      <c r="D436" t="s">
        <v>30</v>
      </c>
      <c r="E436" s="169" t="s">
        <v>31</v>
      </c>
      <c r="F436" t="s">
        <v>32</v>
      </c>
      <c r="G436" s="166" t="s">
        <v>1799</v>
      </c>
      <c r="H436" t="s">
        <v>1800</v>
      </c>
      <c r="I436" s="166" t="s">
        <v>35</v>
      </c>
      <c r="J436" t="s">
        <v>36</v>
      </c>
      <c r="K436" s="171"/>
    </row>
    <row r="437" spans="1:11" ht="13.9">
      <c r="A437" s="166" t="s">
        <v>1801</v>
      </c>
      <c r="B437" t="s">
        <v>1802</v>
      </c>
      <c r="C437" s="167">
        <v>1533.33</v>
      </c>
      <c r="D437" t="s">
        <v>76</v>
      </c>
      <c r="E437" s="169" t="s">
        <v>31</v>
      </c>
      <c r="F437" t="s">
        <v>32</v>
      </c>
      <c r="G437" s="166" t="s">
        <v>1803</v>
      </c>
      <c r="H437" t="s">
        <v>1804</v>
      </c>
      <c r="I437" s="166" t="s">
        <v>35</v>
      </c>
      <c r="J437" t="s">
        <v>36</v>
      </c>
      <c r="K437" s="171"/>
    </row>
    <row r="438" spans="1:11" ht="13.9">
      <c r="A438" s="166" t="s">
        <v>1805</v>
      </c>
      <c r="B438" t="s">
        <v>1806</v>
      </c>
      <c r="C438" s="167">
        <v>530</v>
      </c>
      <c r="D438" t="s">
        <v>30</v>
      </c>
      <c r="E438" s="169" t="s">
        <v>31</v>
      </c>
      <c r="F438" t="s">
        <v>32</v>
      </c>
      <c r="G438" s="166" t="s">
        <v>1807</v>
      </c>
      <c r="H438" t="s">
        <v>1808</v>
      </c>
      <c r="I438" s="166" t="s">
        <v>35</v>
      </c>
      <c r="J438" t="s">
        <v>36</v>
      </c>
      <c r="K438" s="171"/>
    </row>
    <row r="439" spans="1:11" ht="13.9">
      <c r="A439" s="166" t="s">
        <v>1809</v>
      </c>
      <c r="B439" t="s">
        <v>1810</v>
      </c>
      <c r="C439" s="167">
        <v>1060</v>
      </c>
      <c r="D439" t="s">
        <v>85</v>
      </c>
      <c r="E439" s="169" t="s">
        <v>31</v>
      </c>
      <c r="F439" t="s">
        <v>32</v>
      </c>
      <c r="G439" s="166" t="s">
        <v>1811</v>
      </c>
      <c r="H439" t="s">
        <v>1812</v>
      </c>
      <c r="I439" s="166" t="s">
        <v>35</v>
      </c>
      <c r="J439" t="s">
        <v>36</v>
      </c>
      <c r="K439" s="171"/>
    </row>
    <row r="440" spans="1:11" ht="13.9">
      <c r="A440" s="166" t="s">
        <v>1813</v>
      </c>
      <c r="B440" t="s">
        <v>1814</v>
      </c>
      <c r="C440" s="167">
        <v>103.88</v>
      </c>
      <c r="D440" t="s">
        <v>44</v>
      </c>
      <c r="E440" s="169" t="s">
        <v>31</v>
      </c>
      <c r="F440" t="s">
        <v>32</v>
      </c>
      <c r="G440" s="166" t="s">
        <v>1815</v>
      </c>
      <c r="H440" t="s">
        <v>1816</v>
      </c>
      <c r="I440" s="166" t="s">
        <v>35</v>
      </c>
      <c r="J440" t="s">
        <v>36</v>
      </c>
      <c r="K440" s="171"/>
    </row>
    <row r="441" spans="1:11" ht="13.9">
      <c r="A441" s="166" t="s">
        <v>1817</v>
      </c>
      <c r="B441" t="s">
        <v>1818</v>
      </c>
      <c r="C441" s="167">
        <v>95.4</v>
      </c>
      <c r="D441" t="s">
        <v>958</v>
      </c>
      <c r="E441" s="169" t="s">
        <v>31</v>
      </c>
      <c r="F441" t="s">
        <v>32</v>
      </c>
      <c r="G441" s="166" t="s">
        <v>1819</v>
      </c>
      <c r="H441" t="s">
        <v>1820</v>
      </c>
      <c r="I441" s="166" t="s">
        <v>35</v>
      </c>
      <c r="J441" t="s">
        <v>36</v>
      </c>
      <c r="K441" s="171"/>
    </row>
    <row r="442" spans="1:11" ht="13.9">
      <c r="A442" s="166" t="s">
        <v>1821</v>
      </c>
      <c r="B442" t="s">
        <v>1822</v>
      </c>
      <c r="C442" s="167">
        <v>73.33</v>
      </c>
      <c r="D442" t="s">
        <v>39</v>
      </c>
      <c r="E442" s="169" t="s">
        <v>31</v>
      </c>
      <c r="F442" t="s">
        <v>32</v>
      </c>
      <c r="G442" s="166" t="s">
        <v>1823</v>
      </c>
      <c r="H442" t="s">
        <v>1824</v>
      </c>
      <c r="I442" s="166" t="s">
        <v>35</v>
      </c>
      <c r="J442" t="s">
        <v>36</v>
      </c>
      <c r="K442" s="171"/>
    </row>
    <row r="443" spans="1:11" ht="13.9">
      <c r="A443" s="166" t="s">
        <v>1825</v>
      </c>
      <c r="B443" t="s">
        <v>1826</v>
      </c>
      <c r="C443" s="167">
        <v>4.5</v>
      </c>
      <c r="D443" t="s">
        <v>237</v>
      </c>
      <c r="E443" s="169" t="s">
        <v>31</v>
      </c>
      <c r="F443" t="s">
        <v>32</v>
      </c>
      <c r="G443" s="166" t="s">
        <v>1827</v>
      </c>
      <c r="H443" t="s">
        <v>1828</v>
      </c>
      <c r="I443" s="166" t="s">
        <v>35</v>
      </c>
      <c r="J443" t="s">
        <v>36</v>
      </c>
      <c r="K443" s="171"/>
    </row>
    <row r="444" spans="1:11" ht="13.9">
      <c r="A444" s="166" t="s">
        <v>1829</v>
      </c>
      <c r="B444" t="s">
        <v>1830</v>
      </c>
      <c r="C444" s="167">
        <v>742</v>
      </c>
      <c r="D444" t="s">
        <v>39</v>
      </c>
      <c r="E444" s="169" t="s">
        <v>31</v>
      </c>
      <c r="F444" t="s">
        <v>32</v>
      </c>
      <c r="G444" s="166" t="s">
        <v>1831</v>
      </c>
      <c r="H444" t="s">
        <v>1832</v>
      </c>
      <c r="I444" s="166" t="s">
        <v>35</v>
      </c>
      <c r="J444" t="s">
        <v>36</v>
      </c>
      <c r="K444" s="171"/>
    </row>
    <row r="445" spans="1:11" ht="13.9">
      <c r="A445" s="166" t="s">
        <v>1833</v>
      </c>
      <c r="B445" t="s">
        <v>1834</v>
      </c>
      <c r="C445" s="167">
        <v>126.67</v>
      </c>
      <c r="D445" t="s">
        <v>90</v>
      </c>
      <c r="E445" s="169" t="s">
        <v>31</v>
      </c>
      <c r="F445" t="s">
        <v>32</v>
      </c>
      <c r="G445" s="166" t="s">
        <v>1835</v>
      </c>
      <c r="H445" t="s">
        <v>1836</v>
      </c>
      <c r="I445" s="166" t="s">
        <v>35</v>
      </c>
      <c r="J445" t="s">
        <v>36</v>
      </c>
      <c r="K445" s="171"/>
    </row>
    <row r="446" spans="1:11" ht="13.9">
      <c r="A446" s="166" t="s">
        <v>1837</v>
      </c>
      <c r="B446" t="s">
        <v>1838</v>
      </c>
      <c r="C446" s="167">
        <v>25</v>
      </c>
      <c r="D446" t="s">
        <v>196</v>
      </c>
      <c r="E446" s="169" t="s">
        <v>31</v>
      </c>
      <c r="F446" t="s">
        <v>32</v>
      </c>
      <c r="G446" s="166" t="s">
        <v>1839</v>
      </c>
      <c r="H446" t="s">
        <v>1840</v>
      </c>
      <c r="I446" s="166" t="s">
        <v>35</v>
      </c>
      <c r="J446" t="s">
        <v>36</v>
      </c>
      <c r="K446" s="171"/>
    </row>
    <row r="447" spans="1:11" ht="13.9">
      <c r="A447" s="166" t="s">
        <v>1841</v>
      </c>
      <c r="B447" t="s">
        <v>1842</v>
      </c>
      <c r="C447" s="167">
        <v>318</v>
      </c>
      <c r="D447" t="s">
        <v>359</v>
      </c>
      <c r="E447" s="169" t="s">
        <v>31</v>
      </c>
      <c r="F447" t="s">
        <v>32</v>
      </c>
      <c r="G447" s="166" t="s">
        <v>1843</v>
      </c>
      <c r="H447" t="s">
        <v>1844</v>
      </c>
      <c r="I447" s="166" t="s">
        <v>35</v>
      </c>
      <c r="J447" t="s">
        <v>36</v>
      </c>
      <c r="K447" s="171"/>
    </row>
    <row r="448" spans="1:11" ht="13.9">
      <c r="A448" s="166" t="s">
        <v>1845</v>
      </c>
      <c r="B448" t="s">
        <v>1846</v>
      </c>
      <c r="C448" s="167">
        <v>37</v>
      </c>
      <c r="D448" t="s">
        <v>39</v>
      </c>
      <c r="E448" s="169" t="s">
        <v>31</v>
      </c>
      <c r="F448" t="s">
        <v>32</v>
      </c>
      <c r="G448" s="166" t="s">
        <v>1847</v>
      </c>
      <c r="H448" t="s">
        <v>1848</v>
      </c>
      <c r="I448" s="166" t="s">
        <v>35</v>
      </c>
      <c r="J448" t="s">
        <v>36</v>
      </c>
      <c r="K448" s="171"/>
    </row>
    <row r="449" spans="1:11" ht="13.9">
      <c r="A449" s="166" t="s">
        <v>1849</v>
      </c>
      <c r="B449" t="s">
        <v>1850</v>
      </c>
      <c r="C449" s="167">
        <v>2120</v>
      </c>
      <c r="D449" t="s">
        <v>85</v>
      </c>
      <c r="E449" s="169" t="s">
        <v>31</v>
      </c>
      <c r="F449" t="s">
        <v>32</v>
      </c>
      <c r="G449" s="166" t="s">
        <v>1851</v>
      </c>
      <c r="H449" t="s">
        <v>1852</v>
      </c>
      <c r="I449" s="166" t="s">
        <v>35</v>
      </c>
      <c r="J449" t="s">
        <v>36</v>
      </c>
      <c r="K449" s="171"/>
    </row>
    <row r="450" spans="1:11" ht="13.9">
      <c r="A450" s="166" t="s">
        <v>1853</v>
      </c>
      <c r="B450" t="s">
        <v>1854</v>
      </c>
      <c r="C450" s="167">
        <v>689</v>
      </c>
      <c r="D450" t="s">
        <v>30</v>
      </c>
      <c r="E450" s="169" t="s">
        <v>31</v>
      </c>
      <c r="F450" t="s">
        <v>32</v>
      </c>
      <c r="G450" s="166" t="s">
        <v>1855</v>
      </c>
      <c r="H450" t="s">
        <v>1856</v>
      </c>
      <c r="I450" s="166" t="s">
        <v>35</v>
      </c>
      <c r="J450" t="s">
        <v>36</v>
      </c>
      <c r="K450" s="171"/>
    </row>
    <row r="451" spans="1:11" ht="13.9">
      <c r="A451" s="166" t="s">
        <v>1857</v>
      </c>
      <c r="B451" t="s">
        <v>1858</v>
      </c>
      <c r="C451" s="167">
        <v>162.41</v>
      </c>
      <c r="D451" t="s">
        <v>54</v>
      </c>
      <c r="E451" s="169" t="s">
        <v>31</v>
      </c>
      <c r="F451" t="s">
        <v>32</v>
      </c>
      <c r="G451" s="166" t="s">
        <v>1859</v>
      </c>
      <c r="H451" t="s">
        <v>1860</v>
      </c>
      <c r="I451" s="166" t="s">
        <v>35</v>
      </c>
      <c r="J451" t="s">
        <v>36</v>
      </c>
      <c r="K451" s="171"/>
    </row>
    <row r="452" spans="1:11" ht="13.9">
      <c r="A452" s="166" t="s">
        <v>1861</v>
      </c>
      <c r="B452" t="s">
        <v>1862</v>
      </c>
      <c r="C452" s="167">
        <v>10.6</v>
      </c>
      <c r="D452" t="s">
        <v>39</v>
      </c>
      <c r="E452" s="169" t="s">
        <v>31</v>
      </c>
      <c r="F452" t="s">
        <v>32</v>
      </c>
      <c r="G452" s="166" t="s">
        <v>1863</v>
      </c>
      <c r="H452" t="s">
        <v>1864</v>
      </c>
      <c r="I452" s="166" t="s">
        <v>35</v>
      </c>
      <c r="J452" t="s">
        <v>36</v>
      </c>
      <c r="K452" s="171"/>
    </row>
    <row r="453" spans="1:11" ht="13.9">
      <c r="A453" s="166" t="s">
        <v>1865</v>
      </c>
      <c r="B453" t="s">
        <v>1866</v>
      </c>
      <c r="C453" s="167">
        <v>10.6</v>
      </c>
      <c r="D453" t="s">
        <v>141</v>
      </c>
      <c r="E453" s="169" t="s">
        <v>31</v>
      </c>
      <c r="F453" t="s">
        <v>32</v>
      </c>
      <c r="G453" s="166" t="s">
        <v>1867</v>
      </c>
      <c r="H453" t="s">
        <v>1868</v>
      </c>
      <c r="I453" s="166" t="s">
        <v>35</v>
      </c>
      <c r="J453" t="s">
        <v>36</v>
      </c>
      <c r="K453" s="171"/>
    </row>
    <row r="454" spans="1:11" ht="13.9">
      <c r="A454" s="166" t="s">
        <v>1869</v>
      </c>
      <c r="B454" t="s">
        <v>1870</v>
      </c>
      <c r="C454" s="167">
        <v>2433.33</v>
      </c>
      <c r="D454" t="s">
        <v>141</v>
      </c>
      <c r="E454" s="169" t="s">
        <v>31</v>
      </c>
      <c r="F454" t="s">
        <v>32</v>
      </c>
      <c r="G454" s="166" t="s">
        <v>1871</v>
      </c>
      <c r="H454" t="s">
        <v>1872</v>
      </c>
      <c r="I454" s="166" t="s">
        <v>35</v>
      </c>
      <c r="J454" t="s">
        <v>36</v>
      </c>
      <c r="K454" s="171"/>
    </row>
    <row r="455" spans="1:11" ht="13.9">
      <c r="A455" s="166" t="s">
        <v>1873</v>
      </c>
      <c r="B455" t="s">
        <v>1874</v>
      </c>
      <c r="C455" s="167">
        <v>185.5</v>
      </c>
      <c r="D455" t="s">
        <v>44</v>
      </c>
      <c r="E455" s="169" t="s">
        <v>31</v>
      </c>
      <c r="F455" t="s">
        <v>32</v>
      </c>
      <c r="G455" s="166" t="s">
        <v>1875</v>
      </c>
      <c r="H455" t="s">
        <v>1876</v>
      </c>
      <c r="I455" s="166" t="s">
        <v>35</v>
      </c>
      <c r="J455" t="s">
        <v>36</v>
      </c>
      <c r="K455" s="171"/>
    </row>
    <row r="456" spans="1:11" ht="13.9">
      <c r="A456" s="166" t="s">
        <v>1877</v>
      </c>
      <c r="B456" t="s">
        <v>1878</v>
      </c>
      <c r="C456" s="167">
        <v>699.6</v>
      </c>
      <c r="D456" t="s">
        <v>30</v>
      </c>
      <c r="E456" s="169" t="s">
        <v>31</v>
      </c>
      <c r="F456" t="s">
        <v>32</v>
      </c>
      <c r="G456" s="166" t="s">
        <v>1879</v>
      </c>
      <c r="H456" t="s">
        <v>1880</v>
      </c>
      <c r="I456" s="166" t="s">
        <v>35</v>
      </c>
      <c r="J456" t="s">
        <v>36</v>
      </c>
      <c r="K456" s="171"/>
    </row>
    <row r="457" spans="1:11" ht="13.9">
      <c r="A457" s="166" t="s">
        <v>1881</v>
      </c>
      <c r="B457" t="s">
        <v>1882</v>
      </c>
      <c r="C457" s="167">
        <v>8480</v>
      </c>
      <c r="D457" t="s">
        <v>30</v>
      </c>
      <c r="E457" s="169" t="s">
        <v>31</v>
      </c>
      <c r="F457" t="s">
        <v>32</v>
      </c>
      <c r="G457" s="166" t="s">
        <v>1883</v>
      </c>
      <c r="H457" t="s">
        <v>1884</v>
      </c>
      <c r="I457" s="166" t="s">
        <v>35</v>
      </c>
      <c r="J457" t="s">
        <v>36</v>
      </c>
      <c r="K457" s="171"/>
    </row>
    <row r="458" spans="1:11" ht="13.9">
      <c r="A458" s="166" t="s">
        <v>1885</v>
      </c>
      <c r="B458" t="s">
        <v>1886</v>
      </c>
      <c r="C458" s="167">
        <v>10</v>
      </c>
      <c r="D458" t="s">
        <v>100</v>
      </c>
      <c r="E458" s="169" t="s">
        <v>31</v>
      </c>
      <c r="F458" t="s">
        <v>32</v>
      </c>
      <c r="G458" s="166" t="s">
        <v>1887</v>
      </c>
      <c r="H458" t="s">
        <v>1888</v>
      </c>
      <c r="I458" s="166" t="s">
        <v>35</v>
      </c>
      <c r="J458" t="s">
        <v>36</v>
      </c>
      <c r="K458" s="171"/>
    </row>
    <row r="459" spans="1:11" ht="13.9">
      <c r="A459" s="166" t="s">
        <v>1889</v>
      </c>
      <c r="B459" t="s">
        <v>1890</v>
      </c>
      <c r="C459" s="167">
        <v>508.8</v>
      </c>
      <c r="D459" t="s">
        <v>30</v>
      </c>
      <c r="E459" s="169" t="s">
        <v>31</v>
      </c>
      <c r="F459" t="s">
        <v>32</v>
      </c>
      <c r="G459" s="166" t="s">
        <v>1891</v>
      </c>
      <c r="H459" t="s">
        <v>1892</v>
      </c>
      <c r="I459" s="166" t="s">
        <v>35</v>
      </c>
      <c r="J459" t="s">
        <v>36</v>
      </c>
      <c r="K459" s="171"/>
    </row>
    <row r="460" spans="1:11" ht="13.9">
      <c r="A460" s="166" t="s">
        <v>1893</v>
      </c>
      <c r="B460" t="s">
        <v>1894</v>
      </c>
      <c r="C460" s="167">
        <v>702</v>
      </c>
      <c r="D460" t="s">
        <v>237</v>
      </c>
      <c r="E460" s="169" t="s">
        <v>31</v>
      </c>
      <c r="F460" t="s">
        <v>32</v>
      </c>
      <c r="G460" s="166" t="s">
        <v>1895</v>
      </c>
      <c r="H460" t="s">
        <v>1896</v>
      </c>
      <c r="I460" s="166" t="s">
        <v>35</v>
      </c>
      <c r="J460" t="s">
        <v>36</v>
      </c>
      <c r="K460" s="171"/>
    </row>
    <row r="461" spans="1:11" ht="13.9">
      <c r="A461" s="166" t="s">
        <v>1897</v>
      </c>
      <c r="B461" t="s">
        <v>1898</v>
      </c>
      <c r="C461" s="167">
        <v>6000</v>
      </c>
      <c r="D461" t="s">
        <v>30</v>
      </c>
      <c r="E461" s="169" t="s">
        <v>31</v>
      </c>
      <c r="F461" t="s">
        <v>32</v>
      </c>
      <c r="G461" s="166" t="s">
        <v>1899</v>
      </c>
      <c r="H461" t="s">
        <v>1900</v>
      </c>
      <c r="I461" s="166" t="s">
        <v>35</v>
      </c>
      <c r="J461" t="s">
        <v>36</v>
      </c>
      <c r="K461" s="171"/>
    </row>
    <row r="462" spans="1:11" ht="13.9">
      <c r="A462" s="166" t="s">
        <v>1901</v>
      </c>
      <c r="B462" t="s">
        <v>1902</v>
      </c>
      <c r="C462" s="167">
        <v>350</v>
      </c>
      <c r="D462" t="s">
        <v>39</v>
      </c>
      <c r="E462" s="169" t="s">
        <v>31</v>
      </c>
      <c r="F462" t="s">
        <v>32</v>
      </c>
      <c r="G462" s="166" t="s">
        <v>1903</v>
      </c>
      <c r="H462" t="s">
        <v>1904</v>
      </c>
      <c r="I462" s="166" t="s">
        <v>35</v>
      </c>
      <c r="J462" t="s">
        <v>36</v>
      </c>
      <c r="K462" s="171"/>
    </row>
    <row r="463" spans="1:11" ht="13.9">
      <c r="A463" s="166" t="s">
        <v>1905</v>
      </c>
      <c r="B463" t="s">
        <v>1906</v>
      </c>
      <c r="C463" s="167">
        <v>2833.33</v>
      </c>
      <c r="D463" t="s">
        <v>30</v>
      </c>
      <c r="E463" s="169" t="s">
        <v>31</v>
      </c>
      <c r="F463" t="s">
        <v>32</v>
      </c>
      <c r="G463" s="166" t="s">
        <v>1907</v>
      </c>
      <c r="H463" t="s">
        <v>1908</v>
      </c>
      <c r="I463" s="166" t="s">
        <v>35</v>
      </c>
      <c r="J463" t="s">
        <v>36</v>
      </c>
      <c r="K463" s="171"/>
    </row>
    <row r="464" spans="1:11" ht="13.9">
      <c r="A464" s="166" t="s">
        <v>1909</v>
      </c>
      <c r="B464" t="s">
        <v>1910</v>
      </c>
      <c r="C464" s="167">
        <v>1.22</v>
      </c>
      <c r="D464" t="s">
        <v>196</v>
      </c>
      <c r="E464" s="169" t="s">
        <v>31</v>
      </c>
      <c r="F464" t="s">
        <v>32</v>
      </c>
      <c r="G464" s="166" t="s">
        <v>1911</v>
      </c>
      <c r="H464" t="s">
        <v>1912</v>
      </c>
      <c r="I464" s="166" t="s">
        <v>35</v>
      </c>
      <c r="J464" t="s">
        <v>36</v>
      </c>
      <c r="K464" s="171"/>
    </row>
    <row r="465" spans="1:11" ht="13.9">
      <c r="A465" s="166" t="s">
        <v>1913</v>
      </c>
      <c r="B465" t="s">
        <v>1914</v>
      </c>
      <c r="C465" s="167">
        <v>1600</v>
      </c>
      <c r="D465" t="s">
        <v>76</v>
      </c>
      <c r="E465" s="169" t="s">
        <v>31</v>
      </c>
      <c r="F465" t="s">
        <v>32</v>
      </c>
      <c r="G465" s="166" t="s">
        <v>1915</v>
      </c>
      <c r="H465" t="s">
        <v>1916</v>
      </c>
      <c r="I465" s="166" t="s">
        <v>35</v>
      </c>
      <c r="J465" t="s">
        <v>36</v>
      </c>
      <c r="K465" s="171"/>
    </row>
    <row r="466" spans="1:11" ht="13.9">
      <c r="A466" s="166" t="s">
        <v>1917</v>
      </c>
      <c r="B466" t="s">
        <v>1918</v>
      </c>
      <c r="C466" s="167">
        <v>65</v>
      </c>
      <c r="D466" t="s">
        <v>39</v>
      </c>
      <c r="E466" s="169" t="s">
        <v>31</v>
      </c>
      <c r="F466" t="s">
        <v>32</v>
      </c>
      <c r="G466" s="166" t="s">
        <v>1919</v>
      </c>
      <c r="H466" t="s">
        <v>1920</v>
      </c>
      <c r="I466" s="166" t="s">
        <v>35</v>
      </c>
      <c r="J466" t="s">
        <v>36</v>
      </c>
      <c r="K466" s="171"/>
    </row>
    <row r="467" spans="1:11" ht="13.9">
      <c r="A467" s="166" t="s">
        <v>1921</v>
      </c>
      <c r="B467" t="s">
        <v>1922</v>
      </c>
      <c r="C467" s="167">
        <v>212</v>
      </c>
      <c r="D467" t="s">
        <v>30</v>
      </c>
      <c r="E467" s="169" t="s">
        <v>31</v>
      </c>
      <c r="F467" t="s">
        <v>32</v>
      </c>
      <c r="G467" s="166" t="s">
        <v>1923</v>
      </c>
      <c r="H467" t="s">
        <v>1924</v>
      </c>
      <c r="I467" s="166" t="s">
        <v>35</v>
      </c>
      <c r="J467" t="s">
        <v>36</v>
      </c>
      <c r="K467" s="171"/>
    </row>
    <row r="468" spans="1:11" ht="13.9">
      <c r="A468" s="166" t="s">
        <v>1925</v>
      </c>
      <c r="B468" t="s">
        <v>1926</v>
      </c>
      <c r="C468" s="167">
        <v>1.5</v>
      </c>
      <c r="D468" t="s">
        <v>196</v>
      </c>
      <c r="E468" s="169" t="s">
        <v>31</v>
      </c>
      <c r="F468" t="s">
        <v>32</v>
      </c>
      <c r="G468" s="166" t="s">
        <v>1927</v>
      </c>
      <c r="H468" t="s">
        <v>1928</v>
      </c>
      <c r="I468" s="166" t="s">
        <v>35</v>
      </c>
      <c r="J468" t="s">
        <v>36</v>
      </c>
      <c r="K468" s="171"/>
    </row>
    <row r="469" spans="1:11" ht="13.9">
      <c r="A469" s="166" t="s">
        <v>1929</v>
      </c>
      <c r="B469" t="s">
        <v>1930</v>
      </c>
      <c r="C469" s="167">
        <v>80</v>
      </c>
      <c r="D469" t="s">
        <v>39</v>
      </c>
      <c r="E469" s="169" t="s">
        <v>31</v>
      </c>
      <c r="F469" t="s">
        <v>32</v>
      </c>
      <c r="G469" s="166" t="s">
        <v>1931</v>
      </c>
      <c r="H469" t="s">
        <v>1932</v>
      </c>
      <c r="I469" s="166" t="s">
        <v>35</v>
      </c>
      <c r="J469" t="s">
        <v>36</v>
      </c>
      <c r="K469" s="171"/>
    </row>
    <row r="470" spans="1:11" ht="13.9">
      <c r="A470" s="166" t="s">
        <v>1933</v>
      </c>
      <c r="B470" t="s">
        <v>1934</v>
      </c>
      <c r="C470" s="167">
        <v>530</v>
      </c>
      <c r="D470" t="s">
        <v>30</v>
      </c>
      <c r="E470" s="169" t="s">
        <v>31</v>
      </c>
      <c r="F470" t="s">
        <v>32</v>
      </c>
      <c r="G470" s="166" t="s">
        <v>1935</v>
      </c>
      <c r="H470" t="s">
        <v>1936</v>
      </c>
      <c r="I470" s="166" t="s">
        <v>35</v>
      </c>
      <c r="J470" t="s">
        <v>36</v>
      </c>
      <c r="K470" s="171"/>
    </row>
    <row r="471" spans="1:11" ht="13.9">
      <c r="A471" s="166" t="s">
        <v>1937</v>
      </c>
      <c r="B471" t="s">
        <v>1938</v>
      </c>
      <c r="C471" s="167">
        <v>2066.67</v>
      </c>
      <c r="D471" t="s">
        <v>85</v>
      </c>
      <c r="E471" s="169" t="s">
        <v>31</v>
      </c>
      <c r="F471" t="s">
        <v>32</v>
      </c>
      <c r="G471" s="166" t="s">
        <v>1939</v>
      </c>
      <c r="H471" t="s">
        <v>1940</v>
      </c>
      <c r="I471" s="166" t="s">
        <v>35</v>
      </c>
      <c r="J471" t="s">
        <v>36</v>
      </c>
      <c r="K471" s="171"/>
    </row>
    <row r="472" spans="1:11" ht="13.9">
      <c r="A472" s="166" t="s">
        <v>1941</v>
      </c>
      <c r="B472" t="s">
        <v>1942</v>
      </c>
      <c r="C472" s="167">
        <v>174.9</v>
      </c>
      <c r="D472" t="s">
        <v>95</v>
      </c>
      <c r="E472" s="169" t="s">
        <v>31</v>
      </c>
      <c r="F472" t="s">
        <v>32</v>
      </c>
      <c r="G472" s="166" t="s">
        <v>1943</v>
      </c>
      <c r="H472" t="s">
        <v>1944</v>
      </c>
      <c r="I472" s="166" t="s">
        <v>35</v>
      </c>
      <c r="J472" t="s">
        <v>36</v>
      </c>
      <c r="K472" s="171"/>
    </row>
    <row r="473" spans="1:11" ht="13.9">
      <c r="A473" s="166" t="s">
        <v>1945</v>
      </c>
      <c r="B473" t="s">
        <v>1946</v>
      </c>
      <c r="C473" s="167">
        <v>496.67</v>
      </c>
      <c r="D473" t="s">
        <v>196</v>
      </c>
      <c r="E473" s="169" t="s">
        <v>31</v>
      </c>
      <c r="F473" t="s">
        <v>32</v>
      </c>
      <c r="G473" s="166" t="s">
        <v>1947</v>
      </c>
      <c r="H473" t="s">
        <v>1948</v>
      </c>
      <c r="I473" s="166" t="s">
        <v>35</v>
      </c>
      <c r="J473" t="s">
        <v>36</v>
      </c>
      <c r="K473" s="171"/>
    </row>
    <row r="474" spans="1:11" ht="13.9">
      <c r="A474" s="166" t="s">
        <v>1949</v>
      </c>
      <c r="B474" t="s">
        <v>1950</v>
      </c>
      <c r="C474" s="167">
        <v>848</v>
      </c>
      <c r="D474" t="s">
        <v>141</v>
      </c>
      <c r="E474" s="169" t="s">
        <v>31</v>
      </c>
      <c r="F474" t="s">
        <v>32</v>
      </c>
      <c r="G474" s="166" t="s">
        <v>1951</v>
      </c>
      <c r="H474" t="s">
        <v>1952</v>
      </c>
      <c r="I474" s="166" t="s">
        <v>35</v>
      </c>
      <c r="J474" t="s">
        <v>36</v>
      </c>
      <c r="K474" s="171"/>
    </row>
    <row r="475" spans="1:11" ht="13.9">
      <c r="A475" s="166" t="s">
        <v>1953</v>
      </c>
      <c r="B475" t="s">
        <v>1954</v>
      </c>
      <c r="C475" s="167">
        <v>742</v>
      </c>
      <c r="D475" t="s">
        <v>90</v>
      </c>
      <c r="E475" s="169" t="s">
        <v>31</v>
      </c>
      <c r="F475" t="s">
        <v>32</v>
      </c>
      <c r="G475" s="166" t="s">
        <v>1955</v>
      </c>
      <c r="H475" t="s">
        <v>1956</v>
      </c>
      <c r="I475" s="166" t="s">
        <v>35</v>
      </c>
      <c r="J475" t="s">
        <v>36</v>
      </c>
      <c r="K475" s="171"/>
    </row>
    <row r="476" spans="1:11" ht="13.9">
      <c r="A476" s="166" t="s">
        <v>1957</v>
      </c>
      <c r="B476" t="s">
        <v>1958</v>
      </c>
      <c r="C476" s="167">
        <v>318</v>
      </c>
      <c r="D476" t="s">
        <v>44</v>
      </c>
      <c r="E476" s="169" t="s">
        <v>31</v>
      </c>
      <c r="F476" t="s">
        <v>32</v>
      </c>
      <c r="G476" s="166" t="s">
        <v>1959</v>
      </c>
      <c r="H476" t="s">
        <v>1960</v>
      </c>
      <c r="I476" s="166" t="s">
        <v>35</v>
      </c>
      <c r="J476" t="s">
        <v>36</v>
      </c>
      <c r="K476" s="171"/>
    </row>
    <row r="477" spans="1:11" ht="13.9">
      <c r="A477" s="166" t="s">
        <v>1961</v>
      </c>
      <c r="B477" t="s">
        <v>1962</v>
      </c>
      <c r="C477" s="167">
        <v>310.19</v>
      </c>
      <c r="D477" t="s">
        <v>39</v>
      </c>
      <c r="E477" s="169" t="s">
        <v>31</v>
      </c>
      <c r="F477" t="s">
        <v>32</v>
      </c>
      <c r="G477" s="166" t="s">
        <v>1963</v>
      </c>
      <c r="H477" t="s">
        <v>1964</v>
      </c>
      <c r="I477" s="166" t="s">
        <v>35</v>
      </c>
      <c r="J477" t="s">
        <v>36</v>
      </c>
      <c r="K477" s="171"/>
    </row>
    <row r="478" spans="1:11" ht="13.9">
      <c r="A478" s="166" t="s">
        <v>1965</v>
      </c>
      <c r="B478" t="s">
        <v>1966</v>
      </c>
      <c r="C478" s="167">
        <v>1500</v>
      </c>
      <c r="D478" t="s">
        <v>85</v>
      </c>
      <c r="E478" s="169" t="s">
        <v>31</v>
      </c>
      <c r="F478" t="s">
        <v>32</v>
      </c>
      <c r="G478" s="166" t="s">
        <v>1967</v>
      </c>
      <c r="H478" t="s">
        <v>1968</v>
      </c>
      <c r="I478" s="166" t="s">
        <v>35</v>
      </c>
      <c r="J478" t="s">
        <v>36</v>
      </c>
      <c r="K478" s="171"/>
    </row>
    <row r="479" spans="1:11" ht="13.9">
      <c r="A479" s="166" t="s">
        <v>1969</v>
      </c>
      <c r="B479" t="s">
        <v>1970</v>
      </c>
      <c r="C479" s="167">
        <v>43.33</v>
      </c>
      <c r="D479" t="s">
        <v>196</v>
      </c>
      <c r="E479" s="169" t="s">
        <v>31</v>
      </c>
      <c r="F479" t="s">
        <v>32</v>
      </c>
      <c r="G479" s="166" t="s">
        <v>1971</v>
      </c>
      <c r="H479" t="s">
        <v>1972</v>
      </c>
      <c r="I479" s="166" t="s">
        <v>35</v>
      </c>
      <c r="J479" t="s">
        <v>36</v>
      </c>
      <c r="K479" s="171"/>
    </row>
    <row r="480" spans="1:11" ht="13.9">
      <c r="A480" s="166" t="s">
        <v>1973</v>
      </c>
      <c r="B480" t="s">
        <v>1974</v>
      </c>
      <c r="C480" s="167">
        <v>2900</v>
      </c>
      <c r="D480" t="s">
        <v>1975</v>
      </c>
      <c r="E480" s="169" t="s">
        <v>31</v>
      </c>
      <c r="F480" t="s">
        <v>32</v>
      </c>
      <c r="G480" s="166" t="s">
        <v>1976</v>
      </c>
      <c r="H480" t="s">
        <v>1977</v>
      </c>
      <c r="I480" s="166" t="s">
        <v>35</v>
      </c>
      <c r="J480" t="s">
        <v>36</v>
      </c>
      <c r="K480" s="171"/>
    </row>
    <row r="481" spans="1:11" ht="13.9">
      <c r="A481" s="166" t="s">
        <v>1978</v>
      </c>
      <c r="B481" t="s">
        <v>1979</v>
      </c>
      <c r="C481" s="167">
        <v>159</v>
      </c>
      <c r="D481" t="s">
        <v>90</v>
      </c>
      <c r="E481" s="169" t="s">
        <v>31</v>
      </c>
      <c r="F481" t="s">
        <v>32</v>
      </c>
      <c r="G481" s="166" t="s">
        <v>1980</v>
      </c>
      <c r="H481" t="s">
        <v>1981</v>
      </c>
      <c r="I481" s="166" t="s">
        <v>35</v>
      </c>
      <c r="J481" t="s">
        <v>36</v>
      </c>
      <c r="K481" s="171"/>
    </row>
    <row r="482" spans="1:11" ht="13.9">
      <c r="A482" s="166" t="s">
        <v>1982</v>
      </c>
      <c r="B482" t="s">
        <v>1983</v>
      </c>
      <c r="C482" s="167">
        <v>318</v>
      </c>
      <c r="D482" t="s">
        <v>39</v>
      </c>
      <c r="E482" s="169" t="s">
        <v>31</v>
      </c>
      <c r="F482" t="s">
        <v>32</v>
      </c>
      <c r="G482" s="166" t="s">
        <v>1984</v>
      </c>
      <c r="H482" t="s">
        <v>1985</v>
      </c>
      <c r="I482" s="166" t="s">
        <v>35</v>
      </c>
      <c r="J482" t="s">
        <v>36</v>
      </c>
      <c r="K482" s="171"/>
    </row>
    <row r="483" spans="1:11" ht="13.9">
      <c r="A483" s="166" t="s">
        <v>1986</v>
      </c>
      <c r="B483" t="s">
        <v>1987</v>
      </c>
      <c r="C483" s="167">
        <v>63.6</v>
      </c>
      <c r="D483" t="s">
        <v>39</v>
      </c>
      <c r="E483" s="169" t="s">
        <v>31</v>
      </c>
      <c r="F483" t="s">
        <v>32</v>
      </c>
      <c r="G483" s="166" t="s">
        <v>1988</v>
      </c>
      <c r="H483" t="s">
        <v>1989</v>
      </c>
      <c r="I483" s="166" t="s">
        <v>35</v>
      </c>
      <c r="J483" t="s">
        <v>36</v>
      </c>
      <c r="K483" s="171"/>
    </row>
    <row r="484" spans="1:11" ht="13.9">
      <c r="A484" s="166" t="s">
        <v>1990</v>
      </c>
      <c r="B484" t="s">
        <v>1991</v>
      </c>
      <c r="C484" s="167">
        <v>120</v>
      </c>
      <c r="D484" t="s">
        <v>39</v>
      </c>
      <c r="E484" s="169" t="s">
        <v>31</v>
      </c>
      <c r="F484" t="s">
        <v>32</v>
      </c>
      <c r="G484" s="166" t="s">
        <v>1992</v>
      </c>
      <c r="H484" t="s">
        <v>1993</v>
      </c>
      <c r="I484" s="166" t="s">
        <v>35</v>
      </c>
      <c r="J484" t="s">
        <v>36</v>
      </c>
      <c r="K484" s="171"/>
    </row>
    <row r="485" spans="1:11" ht="13.9">
      <c r="A485" s="166" t="s">
        <v>1994</v>
      </c>
      <c r="B485" t="s">
        <v>1995</v>
      </c>
      <c r="C485" s="167">
        <v>1908</v>
      </c>
      <c r="D485" t="s">
        <v>95</v>
      </c>
      <c r="E485" s="169" t="s">
        <v>31</v>
      </c>
      <c r="F485" t="s">
        <v>32</v>
      </c>
      <c r="G485" s="166" t="s">
        <v>1996</v>
      </c>
      <c r="H485" t="s">
        <v>1997</v>
      </c>
      <c r="I485" s="166" t="s">
        <v>35</v>
      </c>
      <c r="J485" t="s">
        <v>36</v>
      </c>
      <c r="K485" s="171"/>
    </row>
    <row r="486" spans="1:11" ht="13.9">
      <c r="A486" s="166" t="s">
        <v>1998</v>
      </c>
      <c r="B486" t="s">
        <v>1999</v>
      </c>
      <c r="C486" s="167">
        <v>890.4</v>
      </c>
      <c r="D486" t="s">
        <v>30</v>
      </c>
      <c r="E486" s="169" t="s">
        <v>31</v>
      </c>
      <c r="F486" t="s">
        <v>32</v>
      </c>
      <c r="G486" s="166" t="s">
        <v>2000</v>
      </c>
      <c r="H486" t="s">
        <v>2001</v>
      </c>
      <c r="I486" s="166" t="s">
        <v>35</v>
      </c>
      <c r="J486" t="s">
        <v>36</v>
      </c>
      <c r="K486" s="171"/>
    </row>
    <row r="487" spans="1:11" ht="13.9">
      <c r="A487" s="166" t="s">
        <v>2002</v>
      </c>
      <c r="B487" t="s">
        <v>2003</v>
      </c>
      <c r="C487" s="167">
        <v>371</v>
      </c>
      <c r="D487" t="s">
        <v>237</v>
      </c>
      <c r="E487" s="169" t="s">
        <v>31</v>
      </c>
      <c r="F487" t="s">
        <v>32</v>
      </c>
      <c r="G487" s="166" t="s">
        <v>2004</v>
      </c>
      <c r="H487" t="s">
        <v>2005</v>
      </c>
      <c r="I487" s="166" t="s">
        <v>35</v>
      </c>
      <c r="J487" t="s">
        <v>36</v>
      </c>
      <c r="K487" s="171"/>
    </row>
    <row r="488" spans="1:11" ht="13.9">
      <c r="A488" s="166" t="s">
        <v>2006</v>
      </c>
      <c r="B488" t="s">
        <v>2007</v>
      </c>
      <c r="C488" s="167">
        <v>1933.33</v>
      </c>
      <c r="D488" t="s">
        <v>141</v>
      </c>
      <c r="E488" s="169" t="s">
        <v>31</v>
      </c>
      <c r="F488" t="s">
        <v>32</v>
      </c>
      <c r="G488" s="166" t="s">
        <v>2008</v>
      </c>
      <c r="H488" t="s">
        <v>2009</v>
      </c>
      <c r="I488" s="166" t="s">
        <v>35</v>
      </c>
      <c r="J488" t="s">
        <v>36</v>
      </c>
      <c r="K488" s="171"/>
    </row>
    <row r="489" spans="1:11" ht="13.9">
      <c r="A489" s="166" t="s">
        <v>2010</v>
      </c>
      <c r="B489" t="s">
        <v>2011</v>
      </c>
      <c r="C489" s="167">
        <v>31.8</v>
      </c>
      <c r="D489" t="s">
        <v>90</v>
      </c>
      <c r="E489" s="169" t="s">
        <v>31</v>
      </c>
      <c r="F489" t="s">
        <v>32</v>
      </c>
      <c r="G489" s="166" t="s">
        <v>2012</v>
      </c>
      <c r="H489" t="s">
        <v>2013</v>
      </c>
      <c r="I489" s="166" t="s">
        <v>35</v>
      </c>
      <c r="J489" t="s">
        <v>36</v>
      </c>
      <c r="K489" s="171"/>
    </row>
    <row r="490" spans="1:11" ht="13.9">
      <c r="A490" s="166" t="s">
        <v>2014</v>
      </c>
      <c r="B490" t="s">
        <v>2015</v>
      </c>
      <c r="C490" s="167">
        <v>86.67</v>
      </c>
      <c r="D490" t="s">
        <v>196</v>
      </c>
      <c r="E490" s="169" t="s">
        <v>31</v>
      </c>
      <c r="F490" t="s">
        <v>32</v>
      </c>
      <c r="G490" s="166" t="s">
        <v>2016</v>
      </c>
      <c r="H490" t="s">
        <v>2017</v>
      </c>
      <c r="I490" s="166" t="s">
        <v>35</v>
      </c>
      <c r="J490" t="s">
        <v>36</v>
      </c>
      <c r="K490" s="171"/>
    </row>
    <row r="491" spans="1:11" ht="13.9">
      <c r="A491" s="166" t="s">
        <v>2018</v>
      </c>
      <c r="B491" t="s">
        <v>2019</v>
      </c>
      <c r="C491" s="167">
        <v>153.33000000000001</v>
      </c>
      <c r="D491" t="s">
        <v>196</v>
      </c>
      <c r="E491" s="169" t="s">
        <v>31</v>
      </c>
      <c r="F491" t="s">
        <v>32</v>
      </c>
      <c r="G491" s="166" t="s">
        <v>2020</v>
      </c>
      <c r="H491" t="s">
        <v>2021</v>
      </c>
      <c r="I491" s="166" t="s">
        <v>35</v>
      </c>
      <c r="J491" t="s">
        <v>36</v>
      </c>
      <c r="K491" s="171"/>
    </row>
    <row r="492" spans="1:11" ht="13.9">
      <c r="A492" s="166" t="s">
        <v>2022</v>
      </c>
      <c r="B492" t="s">
        <v>2023</v>
      </c>
      <c r="C492" s="167">
        <v>254.4</v>
      </c>
      <c r="D492" t="s">
        <v>90</v>
      </c>
      <c r="E492" s="169" t="s">
        <v>31</v>
      </c>
      <c r="F492" t="s">
        <v>32</v>
      </c>
      <c r="G492" s="166" t="s">
        <v>2024</v>
      </c>
      <c r="H492" t="s">
        <v>2025</v>
      </c>
      <c r="I492" s="166" t="s">
        <v>35</v>
      </c>
      <c r="J492" t="s">
        <v>36</v>
      </c>
      <c r="K492" s="171"/>
    </row>
    <row r="493" spans="1:11" ht="13.9">
      <c r="A493" s="166" t="s">
        <v>2026</v>
      </c>
      <c r="B493" t="s">
        <v>2027</v>
      </c>
      <c r="C493" s="167">
        <v>79.5</v>
      </c>
      <c r="D493" t="s">
        <v>141</v>
      </c>
      <c r="E493" s="169" t="s">
        <v>31</v>
      </c>
      <c r="F493" t="s">
        <v>32</v>
      </c>
      <c r="G493" s="166" t="s">
        <v>2028</v>
      </c>
      <c r="H493" t="s">
        <v>2029</v>
      </c>
      <c r="I493" s="166" t="s">
        <v>35</v>
      </c>
      <c r="J493" t="s">
        <v>36</v>
      </c>
      <c r="K493" s="171"/>
    </row>
    <row r="494" spans="1:11" ht="13.9">
      <c r="A494" s="166" t="s">
        <v>2030</v>
      </c>
      <c r="B494" t="s">
        <v>2031</v>
      </c>
      <c r="C494" s="167">
        <v>2650</v>
      </c>
      <c r="D494" t="s">
        <v>141</v>
      </c>
      <c r="E494" s="169" t="s">
        <v>31</v>
      </c>
      <c r="F494" t="s">
        <v>32</v>
      </c>
      <c r="G494" s="166" t="s">
        <v>2032</v>
      </c>
      <c r="H494" t="s">
        <v>2033</v>
      </c>
      <c r="I494" s="166" t="s">
        <v>35</v>
      </c>
      <c r="J494" t="s">
        <v>36</v>
      </c>
      <c r="K494" s="171"/>
    </row>
    <row r="495" spans="1:11" ht="13.9">
      <c r="A495" s="166" t="s">
        <v>2034</v>
      </c>
      <c r="B495" t="s">
        <v>2035</v>
      </c>
      <c r="C495" s="167">
        <v>106</v>
      </c>
      <c r="D495" t="s">
        <v>39</v>
      </c>
      <c r="E495" s="169" t="s">
        <v>31</v>
      </c>
      <c r="F495" t="s">
        <v>32</v>
      </c>
      <c r="G495" s="166" t="s">
        <v>2036</v>
      </c>
      <c r="H495" t="s">
        <v>2037</v>
      </c>
      <c r="I495" s="166" t="s">
        <v>35</v>
      </c>
      <c r="J495" t="s">
        <v>36</v>
      </c>
      <c r="K495" s="171"/>
    </row>
    <row r="496" spans="1:11" ht="13.9">
      <c r="A496" s="166" t="s">
        <v>2038</v>
      </c>
      <c r="B496" t="s">
        <v>2039</v>
      </c>
      <c r="C496" s="167">
        <v>183.33</v>
      </c>
      <c r="D496" t="s">
        <v>44</v>
      </c>
      <c r="E496" s="169" t="s">
        <v>31</v>
      </c>
      <c r="F496" t="s">
        <v>32</v>
      </c>
      <c r="G496" s="166" t="s">
        <v>2040</v>
      </c>
      <c r="H496" t="s">
        <v>2041</v>
      </c>
      <c r="I496" s="166" t="s">
        <v>35</v>
      </c>
      <c r="J496" t="s">
        <v>36</v>
      </c>
      <c r="K496" s="171"/>
    </row>
    <row r="497" spans="1:11" ht="13.9">
      <c r="A497" s="166" t="s">
        <v>2042</v>
      </c>
      <c r="B497" t="s">
        <v>2043</v>
      </c>
      <c r="C497" s="167">
        <v>1484</v>
      </c>
      <c r="D497" t="s">
        <v>400</v>
      </c>
      <c r="E497" s="169" t="s">
        <v>31</v>
      </c>
      <c r="F497" t="s">
        <v>32</v>
      </c>
      <c r="G497" s="166" t="s">
        <v>2044</v>
      </c>
      <c r="H497" t="s">
        <v>2045</v>
      </c>
      <c r="I497" s="166" t="s">
        <v>35</v>
      </c>
      <c r="J497" t="s">
        <v>36</v>
      </c>
      <c r="K497" s="171"/>
    </row>
    <row r="498" spans="1:11" ht="13.9">
      <c r="A498" s="166" t="s">
        <v>2046</v>
      </c>
      <c r="B498" t="s">
        <v>2047</v>
      </c>
      <c r="C498" s="167">
        <v>446.26</v>
      </c>
      <c r="D498" t="s">
        <v>163</v>
      </c>
      <c r="E498" s="169" t="s">
        <v>31</v>
      </c>
      <c r="F498" t="s">
        <v>32</v>
      </c>
      <c r="G498" s="166" t="s">
        <v>2048</v>
      </c>
      <c r="H498" t="s">
        <v>2049</v>
      </c>
      <c r="I498" s="166" t="s">
        <v>35</v>
      </c>
      <c r="J498" t="s">
        <v>36</v>
      </c>
      <c r="K498" s="171"/>
    </row>
    <row r="499" spans="1:11" ht="13.9">
      <c r="A499" s="166" t="s">
        <v>2050</v>
      </c>
      <c r="B499" t="s">
        <v>2051</v>
      </c>
      <c r="C499" s="167">
        <v>2300</v>
      </c>
      <c r="D499" t="s">
        <v>76</v>
      </c>
      <c r="E499" s="169" t="s">
        <v>31</v>
      </c>
      <c r="F499" t="s">
        <v>32</v>
      </c>
      <c r="G499" s="166" t="s">
        <v>2052</v>
      </c>
      <c r="H499" t="s">
        <v>2053</v>
      </c>
      <c r="I499" s="166" t="s">
        <v>35</v>
      </c>
      <c r="J499" t="s">
        <v>36</v>
      </c>
      <c r="K499" s="171"/>
    </row>
    <row r="500" spans="1:11" ht="13.9">
      <c r="A500" s="166" t="s">
        <v>2054</v>
      </c>
      <c r="B500" t="s">
        <v>2055</v>
      </c>
      <c r="C500" s="167">
        <v>486.67</v>
      </c>
      <c r="D500" t="s">
        <v>76</v>
      </c>
      <c r="E500" s="169" t="s">
        <v>31</v>
      </c>
      <c r="F500" t="s">
        <v>32</v>
      </c>
      <c r="G500" s="166" t="s">
        <v>2056</v>
      </c>
      <c r="H500" t="s">
        <v>2057</v>
      </c>
      <c r="I500" s="166" t="s">
        <v>35</v>
      </c>
      <c r="J500" t="s">
        <v>36</v>
      </c>
      <c r="K500" s="171"/>
    </row>
    <row r="501" spans="1:11" ht="13.9">
      <c r="A501" s="166" t="s">
        <v>2058</v>
      </c>
      <c r="B501" t="s">
        <v>2059</v>
      </c>
      <c r="C501" s="167">
        <v>371</v>
      </c>
      <c r="D501" t="s">
        <v>39</v>
      </c>
      <c r="E501" s="169" t="s">
        <v>31</v>
      </c>
      <c r="F501" t="s">
        <v>32</v>
      </c>
      <c r="G501" s="166" t="s">
        <v>2060</v>
      </c>
      <c r="H501" t="s">
        <v>2061</v>
      </c>
      <c r="I501" s="166" t="s">
        <v>35</v>
      </c>
      <c r="J501" t="s">
        <v>36</v>
      </c>
      <c r="K501" s="171"/>
    </row>
    <row r="502" spans="1:11" ht="13.9">
      <c r="A502" s="166" t="s">
        <v>2062</v>
      </c>
      <c r="B502" t="s">
        <v>2063</v>
      </c>
      <c r="C502" s="167">
        <v>15.9</v>
      </c>
      <c r="D502" t="s">
        <v>39</v>
      </c>
      <c r="E502" s="169" t="s">
        <v>31</v>
      </c>
      <c r="F502" t="s">
        <v>32</v>
      </c>
      <c r="G502" s="166" t="s">
        <v>2064</v>
      </c>
      <c r="H502" t="s">
        <v>2065</v>
      </c>
      <c r="I502" s="166" t="s">
        <v>35</v>
      </c>
      <c r="J502" t="s">
        <v>36</v>
      </c>
      <c r="K502" s="171"/>
    </row>
    <row r="503" spans="1:11" ht="13.9">
      <c r="A503" s="166" t="s">
        <v>2066</v>
      </c>
      <c r="B503" t="s">
        <v>2067</v>
      </c>
      <c r="C503" s="167">
        <v>212</v>
      </c>
      <c r="D503" t="s">
        <v>30</v>
      </c>
      <c r="E503" s="169" t="s">
        <v>31</v>
      </c>
      <c r="F503" t="s">
        <v>32</v>
      </c>
      <c r="G503" s="166" t="s">
        <v>2068</v>
      </c>
      <c r="H503" t="s">
        <v>2069</v>
      </c>
      <c r="I503" s="166" t="s">
        <v>35</v>
      </c>
      <c r="J503" t="s">
        <v>36</v>
      </c>
      <c r="K503" s="171"/>
    </row>
    <row r="504" spans="1:11" ht="13.9">
      <c r="A504" s="166" t="s">
        <v>2070</v>
      </c>
      <c r="B504" t="s">
        <v>2071</v>
      </c>
      <c r="C504" s="167">
        <v>400</v>
      </c>
      <c r="D504" t="s">
        <v>30</v>
      </c>
      <c r="E504" s="169" t="s">
        <v>31</v>
      </c>
      <c r="F504" t="s">
        <v>32</v>
      </c>
      <c r="G504" s="166" t="s">
        <v>2072</v>
      </c>
      <c r="H504" t="s">
        <v>2073</v>
      </c>
      <c r="I504" s="166" t="s">
        <v>35</v>
      </c>
      <c r="J504" t="s">
        <v>36</v>
      </c>
      <c r="K504" s="171"/>
    </row>
    <row r="505" spans="1:11" ht="13.9">
      <c r="A505" s="166" t="s">
        <v>2074</v>
      </c>
      <c r="B505" t="s">
        <v>2075</v>
      </c>
      <c r="C505" s="167">
        <v>6000</v>
      </c>
      <c r="D505" t="s">
        <v>1355</v>
      </c>
      <c r="E505" s="169" t="s">
        <v>31</v>
      </c>
      <c r="F505" t="s">
        <v>32</v>
      </c>
      <c r="G505" s="166" t="s">
        <v>2076</v>
      </c>
      <c r="H505" t="s">
        <v>2077</v>
      </c>
      <c r="I505" s="166" t="s">
        <v>35</v>
      </c>
      <c r="J505" t="s">
        <v>36</v>
      </c>
      <c r="K505" s="171"/>
    </row>
    <row r="506" spans="1:11" ht="13.9">
      <c r="A506" s="166" t="s">
        <v>2078</v>
      </c>
      <c r="B506" t="s">
        <v>2079</v>
      </c>
      <c r="C506" s="167">
        <v>169.6</v>
      </c>
      <c r="D506" t="s">
        <v>44</v>
      </c>
      <c r="E506" s="169" t="s">
        <v>31</v>
      </c>
      <c r="F506" t="s">
        <v>32</v>
      </c>
      <c r="G506" s="166" t="s">
        <v>2080</v>
      </c>
      <c r="H506" t="s">
        <v>2081</v>
      </c>
      <c r="I506" s="166" t="s">
        <v>35</v>
      </c>
      <c r="J506" t="s">
        <v>36</v>
      </c>
      <c r="K506" s="171"/>
    </row>
    <row r="507" spans="1:11" ht="13.9">
      <c r="A507" s="166" t="s">
        <v>2082</v>
      </c>
      <c r="B507" t="s">
        <v>2083</v>
      </c>
      <c r="C507" s="167">
        <v>166.8</v>
      </c>
      <c r="D507" t="s">
        <v>54</v>
      </c>
      <c r="E507" s="169" t="s">
        <v>31</v>
      </c>
      <c r="F507" t="s">
        <v>32</v>
      </c>
      <c r="G507" s="166" t="s">
        <v>2084</v>
      </c>
      <c r="H507" t="s">
        <v>2085</v>
      </c>
      <c r="I507" s="166" t="s">
        <v>35</v>
      </c>
      <c r="J507" t="s">
        <v>36</v>
      </c>
      <c r="K507" s="171"/>
    </row>
    <row r="508" spans="1:11" ht="13.9">
      <c r="A508" s="166" t="s">
        <v>2086</v>
      </c>
      <c r="B508" t="s">
        <v>2087</v>
      </c>
      <c r="C508" s="167">
        <v>53</v>
      </c>
      <c r="D508" t="s">
        <v>90</v>
      </c>
      <c r="E508" s="169" t="s">
        <v>31</v>
      </c>
      <c r="F508" t="s">
        <v>32</v>
      </c>
      <c r="G508" s="166" t="s">
        <v>2088</v>
      </c>
      <c r="H508" t="s">
        <v>2089</v>
      </c>
      <c r="I508" s="166" t="s">
        <v>35</v>
      </c>
      <c r="J508" t="s">
        <v>36</v>
      </c>
      <c r="K508" s="171"/>
    </row>
    <row r="509" spans="1:11" ht="13.9">
      <c r="A509" s="166" t="s">
        <v>2090</v>
      </c>
      <c r="B509" t="s">
        <v>2091</v>
      </c>
      <c r="C509" s="167">
        <v>50.57</v>
      </c>
      <c r="D509" t="s">
        <v>39</v>
      </c>
      <c r="E509" s="169" t="s">
        <v>31</v>
      </c>
      <c r="F509" t="s">
        <v>32</v>
      </c>
      <c r="G509" s="166" t="s">
        <v>2092</v>
      </c>
      <c r="H509" t="s">
        <v>2093</v>
      </c>
      <c r="I509" s="166" t="s">
        <v>35</v>
      </c>
      <c r="J509" t="s">
        <v>36</v>
      </c>
      <c r="K509" s="171"/>
    </row>
    <row r="510" spans="1:11" ht="13.9">
      <c r="A510" s="166" t="s">
        <v>2094</v>
      </c>
      <c r="B510" t="s">
        <v>2095</v>
      </c>
      <c r="C510" s="167">
        <v>1933.33</v>
      </c>
      <c r="D510" t="s">
        <v>141</v>
      </c>
      <c r="E510" s="169" t="s">
        <v>31</v>
      </c>
      <c r="F510" t="s">
        <v>32</v>
      </c>
      <c r="G510" s="166" t="s">
        <v>2096</v>
      </c>
      <c r="H510" t="s">
        <v>2097</v>
      </c>
      <c r="I510" s="166" t="s">
        <v>35</v>
      </c>
      <c r="J510" t="s">
        <v>36</v>
      </c>
      <c r="K510" s="171"/>
    </row>
    <row r="511" spans="1:11" ht="13.9">
      <c r="A511" s="166" t="s">
        <v>2098</v>
      </c>
      <c r="B511" t="s">
        <v>2099</v>
      </c>
      <c r="C511" s="167">
        <v>64.319999999999993</v>
      </c>
      <c r="D511" t="s">
        <v>39</v>
      </c>
      <c r="E511" s="169" t="s">
        <v>31</v>
      </c>
      <c r="F511" t="s">
        <v>32</v>
      </c>
      <c r="G511" s="166" t="s">
        <v>2100</v>
      </c>
      <c r="H511" t="s">
        <v>2101</v>
      </c>
      <c r="I511" s="166" t="s">
        <v>35</v>
      </c>
      <c r="J511" t="s">
        <v>36</v>
      </c>
      <c r="K511" s="171"/>
    </row>
    <row r="512" spans="1:11" ht="13.9">
      <c r="A512" s="166" t="s">
        <v>2102</v>
      </c>
      <c r="B512" t="s">
        <v>2103</v>
      </c>
      <c r="C512" s="167">
        <v>159</v>
      </c>
      <c r="D512" t="s">
        <v>90</v>
      </c>
      <c r="E512" s="169" t="s">
        <v>31</v>
      </c>
      <c r="F512" t="s">
        <v>32</v>
      </c>
      <c r="G512" s="166" t="s">
        <v>2104</v>
      </c>
      <c r="H512" t="s">
        <v>2105</v>
      </c>
      <c r="I512" s="166" t="s">
        <v>35</v>
      </c>
      <c r="J512" t="s">
        <v>36</v>
      </c>
      <c r="K512" s="171"/>
    </row>
    <row r="513" spans="1:11" ht="13.9">
      <c r="A513" s="166" t="s">
        <v>2106</v>
      </c>
      <c r="B513" t="s">
        <v>2107</v>
      </c>
      <c r="C513" s="167">
        <v>222.6</v>
      </c>
      <c r="D513" t="s">
        <v>39</v>
      </c>
      <c r="E513" s="169" t="s">
        <v>31</v>
      </c>
      <c r="F513" t="s">
        <v>32</v>
      </c>
      <c r="G513" s="166" t="s">
        <v>2108</v>
      </c>
      <c r="H513" t="s">
        <v>2109</v>
      </c>
      <c r="I513" s="166" t="s">
        <v>35</v>
      </c>
      <c r="J513" t="s">
        <v>36</v>
      </c>
      <c r="K513" s="171"/>
    </row>
    <row r="514" spans="1:11" ht="13.9">
      <c r="A514" s="166" t="s">
        <v>2110</v>
      </c>
      <c r="B514" t="s">
        <v>2111</v>
      </c>
      <c r="C514" s="167">
        <v>614.79999999999995</v>
      </c>
      <c r="D514" t="s">
        <v>39</v>
      </c>
      <c r="E514" s="169" t="s">
        <v>31</v>
      </c>
      <c r="F514" t="s">
        <v>32</v>
      </c>
      <c r="G514" s="166" t="s">
        <v>2112</v>
      </c>
      <c r="H514" t="s">
        <v>2113</v>
      </c>
      <c r="I514" s="166" t="s">
        <v>35</v>
      </c>
      <c r="J514" t="s">
        <v>36</v>
      </c>
      <c r="K514" s="171"/>
    </row>
    <row r="515" spans="1:11" ht="13.9">
      <c r="A515" s="166" t="s">
        <v>2114</v>
      </c>
      <c r="B515" t="s">
        <v>2115</v>
      </c>
      <c r="C515" s="167">
        <v>137.66</v>
      </c>
      <c r="D515" t="s">
        <v>54</v>
      </c>
      <c r="E515" s="169" t="s">
        <v>31</v>
      </c>
      <c r="F515" t="s">
        <v>32</v>
      </c>
      <c r="G515" s="166" t="s">
        <v>2116</v>
      </c>
      <c r="H515" t="s">
        <v>2117</v>
      </c>
      <c r="I515" s="166" t="s">
        <v>35</v>
      </c>
      <c r="J515" t="s">
        <v>36</v>
      </c>
      <c r="K515" s="171"/>
    </row>
    <row r="516" spans="1:11" ht="13.9">
      <c r="A516" s="166" t="s">
        <v>2118</v>
      </c>
      <c r="B516" t="s">
        <v>2119</v>
      </c>
      <c r="C516" s="167">
        <v>416.67</v>
      </c>
      <c r="D516" t="s">
        <v>30</v>
      </c>
      <c r="E516" s="169" t="s">
        <v>31</v>
      </c>
      <c r="F516" t="s">
        <v>32</v>
      </c>
      <c r="G516" s="166" t="s">
        <v>2120</v>
      </c>
      <c r="H516" t="s">
        <v>2121</v>
      </c>
      <c r="I516" s="166" t="s">
        <v>35</v>
      </c>
      <c r="J516" t="s">
        <v>36</v>
      </c>
      <c r="K516" s="171"/>
    </row>
    <row r="517" spans="1:11" ht="13.9">
      <c r="A517" s="166" t="s">
        <v>2122</v>
      </c>
      <c r="B517" t="s">
        <v>2123</v>
      </c>
      <c r="C517" s="167">
        <v>2650</v>
      </c>
      <c r="D517" t="s">
        <v>141</v>
      </c>
      <c r="E517" s="169" t="s">
        <v>31</v>
      </c>
      <c r="F517" t="s">
        <v>32</v>
      </c>
      <c r="G517" s="166" t="s">
        <v>2124</v>
      </c>
      <c r="H517" t="s">
        <v>2125</v>
      </c>
      <c r="I517" s="166" t="s">
        <v>35</v>
      </c>
      <c r="J517" t="s">
        <v>36</v>
      </c>
      <c r="K517" s="171"/>
    </row>
    <row r="518" spans="1:11" ht="13.9">
      <c r="A518" s="166" t="s">
        <v>2126</v>
      </c>
      <c r="B518" t="s">
        <v>2127</v>
      </c>
      <c r="C518" s="167">
        <v>159</v>
      </c>
      <c r="D518" t="s">
        <v>30</v>
      </c>
      <c r="E518" s="169" t="s">
        <v>31</v>
      </c>
      <c r="F518" t="s">
        <v>32</v>
      </c>
      <c r="G518" s="166" t="s">
        <v>2128</v>
      </c>
      <c r="H518" t="s">
        <v>2129</v>
      </c>
      <c r="I518" s="166" t="s">
        <v>35</v>
      </c>
      <c r="J518" t="s">
        <v>36</v>
      </c>
      <c r="K518" s="171"/>
    </row>
    <row r="519" spans="1:11" ht="13.9">
      <c r="A519" s="166" t="s">
        <v>2130</v>
      </c>
      <c r="B519" t="s">
        <v>2131</v>
      </c>
      <c r="C519" s="167">
        <v>530</v>
      </c>
      <c r="D519" t="s">
        <v>95</v>
      </c>
      <c r="E519" s="169" t="s">
        <v>31</v>
      </c>
      <c r="F519" t="s">
        <v>32</v>
      </c>
      <c r="G519" s="166" t="s">
        <v>2132</v>
      </c>
      <c r="H519" t="s">
        <v>2133</v>
      </c>
      <c r="I519" s="166" t="s">
        <v>35</v>
      </c>
      <c r="J519" t="s">
        <v>36</v>
      </c>
      <c r="K519" s="171"/>
    </row>
    <row r="520" spans="1:11" ht="13.9">
      <c r="A520" s="166" t="s">
        <v>2134</v>
      </c>
      <c r="B520" t="s">
        <v>2135</v>
      </c>
      <c r="C520" s="167">
        <v>493.33</v>
      </c>
      <c r="D520" t="s">
        <v>39</v>
      </c>
      <c r="E520" s="169" t="s">
        <v>31</v>
      </c>
      <c r="F520" t="s">
        <v>32</v>
      </c>
      <c r="G520" s="166" t="s">
        <v>2136</v>
      </c>
      <c r="H520" t="s">
        <v>2137</v>
      </c>
      <c r="I520" s="166" t="s">
        <v>35</v>
      </c>
      <c r="J520" t="s">
        <v>36</v>
      </c>
      <c r="K520" s="171"/>
    </row>
    <row r="521" spans="1:11" ht="13.9">
      <c r="A521" s="166" t="s">
        <v>2138</v>
      </c>
      <c r="B521" t="s">
        <v>2139</v>
      </c>
      <c r="C521" s="167">
        <v>318</v>
      </c>
      <c r="D521" t="s">
        <v>30</v>
      </c>
      <c r="E521" s="169" t="s">
        <v>31</v>
      </c>
      <c r="F521" t="s">
        <v>32</v>
      </c>
      <c r="G521" s="166" t="s">
        <v>2140</v>
      </c>
      <c r="H521" t="s">
        <v>2141</v>
      </c>
      <c r="I521" s="166" t="s">
        <v>35</v>
      </c>
      <c r="J521" t="s">
        <v>36</v>
      </c>
      <c r="K521" s="171"/>
    </row>
    <row r="522" spans="1:11" ht="13.9">
      <c r="A522" s="166" t="s">
        <v>2142</v>
      </c>
      <c r="B522" t="s">
        <v>2143</v>
      </c>
      <c r="C522" s="167">
        <v>275.60000000000002</v>
      </c>
      <c r="D522" t="s">
        <v>141</v>
      </c>
      <c r="E522" s="169" t="s">
        <v>31</v>
      </c>
      <c r="F522" t="s">
        <v>32</v>
      </c>
      <c r="G522" s="166" t="s">
        <v>2144</v>
      </c>
      <c r="H522" t="s">
        <v>2145</v>
      </c>
      <c r="I522" s="166" t="s">
        <v>35</v>
      </c>
      <c r="J522" t="s">
        <v>36</v>
      </c>
      <c r="K522" s="171"/>
    </row>
    <row r="523" spans="1:11" ht="13.9">
      <c r="A523" s="166" t="s">
        <v>2146</v>
      </c>
      <c r="B523" t="s">
        <v>2147</v>
      </c>
      <c r="C523" s="167">
        <v>169.6</v>
      </c>
      <c r="D523" t="s">
        <v>39</v>
      </c>
      <c r="E523" s="169" t="s">
        <v>31</v>
      </c>
      <c r="F523" t="s">
        <v>32</v>
      </c>
      <c r="G523" s="166" t="s">
        <v>2148</v>
      </c>
      <c r="H523" t="s">
        <v>2149</v>
      </c>
      <c r="I523" s="166" t="s">
        <v>35</v>
      </c>
      <c r="J523" t="s">
        <v>36</v>
      </c>
      <c r="K523" s="171"/>
    </row>
    <row r="524" spans="1:11" ht="13.9">
      <c r="A524" s="166" t="s">
        <v>2150</v>
      </c>
      <c r="B524" t="s">
        <v>2151</v>
      </c>
      <c r="C524" s="167">
        <v>93.33</v>
      </c>
      <c r="D524" t="s">
        <v>237</v>
      </c>
      <c r="E524" s="169" t="s">
        <v>31</v>
      </c>
      <c r="F524" t="s">
        <v>32</v>
      </c>
      <c r="G524" s="166" t="s">
        <v>2152</v>
      </c>
      <c r="H524" t="s">
        <v>2153</v>
      </c>
      <c r="I524" s="166" t="s">
        <v>35</v>
      </c>
      <c r="J524" t="s">
        <v>36</v>
      </c>
      <c r="K524" s="171"/>
    </row>
    <row r="525" spans="1:11" ht="13.9">
      <c r="A525" s="166" t="s">
        <v>2154</v>
      </c>
      <c r="B525" t="s">
        <v>2155</v>
      </c>
      <c r="C525" s="167">
        <v>424</v>
      </c>
      <c r="D525" t="s">
        <v>30</v>
      </c>
      <c r="E525" s="169" t="s">
        <v>31</v>
      </c>
      <c r="F525" t="s">
        <v>32</v>
      </c>
      <c r="G525" s="166" t="s">
        <v>2156</v>
      </c>
      <c r="H525" t="s">
        <v>2157</v>
      </c>
      <c r="I525" s="166" t="s">
        <v>35</v>
      </c>
      <c r="J525" t="s">
        <v>36</v>
      </c>
      <c r="K525" s="171"/>
    </row>
    <row r="526" spans="1:11" ht="13.9">
      <c r="A526" s="166" t="s">
        <v>2158</v>
      </c>
      <c r="B526" t="s">
        <v>2159</v>
      </c>
      <c r="C526" s="167">
        <v>750</v>
      </c>
      <c r="D526" t="s">
        <v>39</v>
      </c>
      <c r="E526" s="169" t="s">
        <v>31</v>
      </c>
      <c r="F526" t="s">
        <v>32</v>
      </c>
      <c r="G526" s="166" t="s">
        <v>2160</v>
      </c>
      <c r="H526" t="s">
        <v>2161</v>
      </c>
      <c r="I526" s="166" t="s">
        <v>35</v>
      </c>
      <c r="J526" t="s">
        <v>36</v>
      </c>
      <c r="K526" s="171"/>
    </row>
    <row r="527" spans="1:11" ht="13.9">
      <c r="A527" s="166" t="s">
        <v>2162</v>
      </c>
      <c r="B527" t="s">
        <v>2163</v>
      </c>
      <c r="C527" s="167">
        <v>74.2</v>
      </c>
      <c r="D527" t="s">
        <v>54</v>
      </c>
      <c r="E527" s="169" t="s">
        <v>31</v>
      </c>
      <c r="F527" t="s">
        <v>32</v>
      </c>
      <c r="G527" s="166" t="s">
        <v>2164</v>
      </c>
      <c r="H527" t="s">
        <v>2165</v>
      </c>
      <c r="I527" s="166" t="s">
        <v>35</v>
      </c>
      <c r="J527" t="s">
        <v>36</v>
      </c>
      <c r="K527" s="171"/>
    </row>
    <row r="528" spans="1:11" ht="13.9">
      <c r="A528" s="166" t="s">
        <v>2166</v>
      </c>
      <c r="B528" t="s">
        <v>2167</v>
      </c>
      <c r="C528" s="167">
        <v>107.06</v>
      </c>
      <c r="D528" t="s">
        <v>39</v>
      </c>
      <c r="E528" s="169" t="s">
        <v>31</v>
      </c>
      <c r="F528" t="s">
        <v>32</v>
      </c>
      <c r="G528" s="166" t="s">
        <v>2168</v>
      </c>
      <c r="H528" t="s">
        <v>2169</v>
      </c>
      <c r="I528" s="166" t="s">
        <v>35</v>
      </c>
      <c r="J528" t="s">
        <v>36</v>
      </c>
      <c r="K528" s="171"/>
    </row>
    <row r="529" spans="1:11" ht="13.9">
      <c r="A529" s="166" t="s">
        <v>2170</v>
      </c>
      <c r="B529" t="s">
        <v>2171</v>
      </c>
      <c r="C529" s="167">
        <v>9.5399999999999991</v>
      </c>
      <c r="D529" t="s">
        <v>100</v>
      </c>
      <c r="E529" s="169" t="s">
        <v>31</v>
      </c>
      <c r="F529" t="s">
        <v>32</v>
      </c>
      <c r="G529" s="166" t="s">
        <v>2172</v>
      </c>
      <c r="H529" t="s">
        <v>2173</v>
      </c>
      <c r="I529" s="166" t="s">
        <v>35</v>
      </c>
      <c r="J529" t="s">
        <v>36</v>
      </c>
      <c r="K529" s="171"/>
    </row>
    <row r="530" spans="1:11" ht="13.9">
      <c r="A530" s="166" t="s">
        <v>2174</v>
      </c>
      <c r="B530" t="s">
        <v>2175</v>
      </c>
      <c r="C530" s="167">
        <v>31.8</v>
      </c>
      <c r="D530" t="s">
        <v>554</v>
      </c>
      <c r="E530" s="169" t="s">
        <v>31</v>
      </c>
      <c r="F530" t="s">
        <v>32</v>
      </c>
      <c r="G530" s="166" t="s">
        <v>2176</v>
      </c>
      <c r="H530" t="s">
        <v>2177</v>
      </c>
      <c r="I530" s="166" t="s">
        <v>35</v>
      </c>
      <c r="J530" t="s">
        <v>36</v>
      </c>
      <c r="K530" s="171"/>
    </row>
    <row r="531" spans="1:11" ht="13.9">
      <c r="A531" s="166" t="s">
        <v>2178</v>
      </c>
      <c r="B531" t="s">
        <v>2179</v>
      </c>
      <c r="C531" s="167">
        <v>530</v>
      </c>
      <c r="D531" t="s">
        <v>30</v>
      </c>
      <c r="E531" s="169" t="s">
        <v>31</v>
      </c>
      <c r="F531" t="s">
        <v>32</v>
      </c>
      <c r="G531" s="166" t="s">
        <v>2180</v>
      </c>
      <c r="H531" t="s">
        <v>2181</v>
      </c>
      <c r="I531" s="166" t="s">
        <v>35</v>
      </c>
      <c r="J531" t="s">
        <v>36</v>
      </c>
      <c r="K531" s="171"/>
    </row>
    <row r="532" spans="1:11" ht="13.9">
      <c r="A532" s="166" t="s">
        <v>2182</v>
      </c>
      <c r="B532" t="s">
        <v>2183</v>
      </c>
      <c r="C532" s="167">
        <v>68.900000000000006</v>
      </c>
      <c r="D532" t="s">
        <v>39</v>
      </c>
      <c r="E532" s="169" t="s">
        <v>31</v>
      </c>
      <c r="F532" t="s">
        <v>32</v>
      </c>
      <c r="G532" s="166" t="s">
        <v>2184</v>
      </c>
      <c r="H532" t="s">
        <v>2185</v>
      </c>
      <c r="I532" s="166" t="s">
        <v>35</v>
      </c>
      <c r="J532" t="s">
        <v>36</v>
      </c>
      <c r="K532" s="171"/>
    </row>
    <row r="533" spans="1:11" ht="13.9">
      <c r="A533" s="166" t="s">
        <v>2186</v>
      </c>
      <c r="B533" t="s">
        <v>2187</v>
      </c>
      <c r="C533" s="167">
        <v>848</v>
      </c>
      <c r="D533" t="s">
        <v>30</v>
      </c>
      <c r="E533" s="169" t="s">
        <v>31</v>
      </c>
      <c r="F533" t="s">
        <v>32</v>
      </c>
      <c r="G533" s="166" t="s">
        <v>2188</v>
      </c>
      <c r="H533" t="s">
        <v>2189</v>
      </c>
      <c r="I533" s="166" t="s">
        <v>35</v>
      </c>
      <c r="J533" t="s">
        <v>36</v>
      </c>
      <c r="K533" s="171"/>
    </row>
    <row r="534" spans="1:11" ht="13.9">
      <c r="A534" s="166" t="s">
        <v>2190</v>
      </c>
      <c r="B534" t="s">
        <v>2191</v>
      </c>
      <c r="C534" s="167">
        <v>4770</v>
      </c>
      <c r="D534" t="s">
        <v>95</v>
      </c>
      <c r="E534" s="169" t="s">
        <v>31</v>
      </c>
      <c r="F534" t="s">
        <v>32</v>
      </c>
      <c r="G534" s="166" t="s">
        <v>2192</v>
      </c>
      <c r="H534" t="s">
        <v>2193</v>
      </c>
      <c r="I534" s="166" t="s">
        <v>35</v>
      </c>
      <c r="J534" t="s">
        <v>36</v>
      </c>
      <c r="K534" s="171"/>
    </row>
    <row r="535" spans="1:11" ht="13.9">
      <c r="A535" s="166" t="s">
        <v>2194</v>
      </c>
      <c r="B535" t="s">
        <v>2195</v>
      </c>
      <c r="C535" s="167">
        <v>260</v>
      </c>
      <c r="D535" t="s">
        <v>2196</v>
      </c>
      <c r="E535" s="169" t="s">
        <v>31</v>
      </c>
      <c r="F535" t="s">
        <v>32</v>
      </c>
      <c r="G535" s="166" t="s">
        <v>2197</v>
      </c>
      <c r="H535" t="s">
        <v>2198</v>
      </c>
      <c r="I535" s="166" t="s">
        <v>35</v>
      </c>
      <c r="J535" t="s">
        <v>36</v>
      </c>
      <c r="K535" s="171"/>
    </row>
    <row r="536" spans="1:11" ht="13.9">
      <c r="A536" s="166" t="s">
        <v>2199</v>
      </c>
      <c r="B536" t="s">
        <v>2200</v>
      </c>
      <c r="C536" s="167">
        <v>318</v>
      </c>
      <c r="D536" t="s">
        <v>95</v>
      </c>
      <c r="E536" s="169" t="s">
        <v>31</v>
      </c>
      <c r="F536" t="s">
        <v>32</v>
      </c>
      <c r="G536" s="166" t="s">
        <v>2201</v>
      </c>
      <c r="H536" t="s">
        <v>2202</v>
      </c>
      <c r="I536" s="166" t="s">
        <v>35</v>
      </c>
      <c r="J536" t="s">
        <v>36</v>
      </c>
      <c r="K536" s="171"/>
    </row>
    <row r="537" spans="1:11" ht="13.9">
      <c r="A537" s="166" t="s">
        <v>2203</v>
      </c>
      <c r="B537" t="s">
        <v>2204</v>
      </c>
      <c r="C537" s="167">
        <v>0.06</v>
      </c>
      <c r="D537" t="s">
        <v>49</v>
      </c>
      <c r="E537" s="169" t="s">
        <v>31</v>
      </c>
      <c r="F537" t="s">
        <v>32</v>
      </c>
      <c r="G537" s="166" t="s">
        <v>2205</v>
      </c>
      <c r="H537" t="s">
        <v>2206</v>
      </c>
      <c r="I537" s="166" t="s">
        <v>35</v>
      </c>
      <c r="J537" t="s">
        <v>36</v>
      </c>
      <c r="K537" s="171"/>
    </row>
    <row r="538" spans="1:11" ht="13.9">
      <c r="A538" s="166" t="s">
        <v>2207</v>
      </c>
      <c r="B538" t="s">
        <v>2208</v>
      </c>
      <c r="C538" s="167">
        <v>212</v>
      </c>
      <c r="D538" t="s">
        <v>30</v>
      </c>
      <c r="E538" s="169" t="s">
        <v>31</v>
      </c>
      <c r="F538" t="s">
        <v>32</v>
      </c>
      <c r="G538" s="166" t="s">
        <v>2209</v>
      </c>
      <c r="H538" t="s">
        <v>2210</v>
      </c>
      <c r="I538" s="166" t="s">
        <v>35</v>
      </c>
      <c r="J538" t="s">
        <v>36</v>
      </c>
      <c r="K538" s="171"/>
    </row>
    <row r="539" spans="1:11" ht="13.9">
      <c r="A539" s="166" t="s">
        <v>2211</v>
      </c>
      <c r="B539" t="s">
        <v>2212</v>
      </c>
      <c r="C539" s="167">
        <v>848</v>
      </c>
      <c r="D539" t="s">
        <v>30</v>
      </c>
      <c r="E539" s="169" t="s">
        <v>31</v>
      </c>
      <c r="F539" t="s">
        <v>32</v>
      </c>
      <c r="G539" s="166" t="s">
        <v>2213</v>
      </c>
      <c r="H539" t="s">
        <v>2214</v>
      </c>
      <c r="I539" s="166" t="s">
        <v>35</v>
      </c>
      <c r="J539" t="s">
        <v>36</v>
      </c>
      <c r="K539" s="171"/>
    </row>
    <row r="540" spans="1:11" ht="13.9">
      <c r="A540" s="166" t="s">
        <v>2215</v>
      </c>
      <c r="B540" t="s">
        <v>2216</v>
      </c>
      <c r="C540" s="167">
        <v>127.2</v>
      </c>
      <c r="D540" t="s">
        <v>237</v>
      </c>
      <c r="E540" s="169" t="s">
        <v>31</v>
      </c>
      <c r="F540" t="s">
        <v>32</v>
      </c>
      <c r="G540" s="166" t="s">
        <v>2217</v>
      </c>
      <c r="H540" t="s">
        <v>2218</v>
      </c>
      <c r="I540" s="166" t="s">
        <v>35</v>
      </c>
      <c r="J540" t="s">
        <v>36</v>
      </c>
      <c r="K540" s="171"/>
    </row>
    <row r="541" spans="1:11" ht="13.9">
      <c r="A541" s="166" t="s">
        <v>2219</v>
      </c>
      <c r="B541" t="s">
        <v>2220</v>
      </c>
      <c r="C541" s="167">
        <v>614.79999999999995</v>
      </c>
      <c r="D541" t="s">
        <v>85</v>
      </c>
      <c r="E541" s="169" t="s">
        <v>31</v>
      </c>
      <c r="F541" t="s">
        <v>32</v>
      </c>
      <c r="G541" s="166" t="s">
        <v>2221</v>
      </c>
      <c r="H541" t="s">
        <v>2222</v>
      </c>
      <c r="I541" s="166" t="s">
        <v>35</v>
      </c>
      <c r="J541" t="s">
        <v>36</v>
      </c>
      <c r="K541" s="171"/>
    </row>
    <row r="542" spans="1:11" ht="13.9">
      <c r="A542" s="166" t="s">
        <v>2223</v>
      </c>
      <c r="B542" t="s">
        <v>2224</v>
      </c>
      <c r="C542" s="167">
        <v>1590</v>
      </c>
      <c r="D542" t="s">
        <v>95</v>
      </c>
      <c r="E542" s="169" t="s">
        <v>31</v>
      </c>
      <c r="F542" t="s">
        <v>32</v>
      </c>
      <c r="G542" s="166" t="s">
        <v>2225</v>
      </c>
      <c r="H542" t="s">
        <v>2226</v>
      </c>
      <c r="I542" s="166" t="s">
        <v>35</v>
      </c>
      <c r="J542" t="s">
        <v>36</v>
      </c>
      <c r="K542" s="171"/>
    </row>
    <row r="543" spans="1:11" ht="13.9">
      <c r="A543" s="166" t="s">
        <v>2227</v>
      </c>
      <c r="B543" t="s">
        <v>2228</v>
      </c>
      <c r="C543" s="167">
        <v>53</v>
      </c>
      <c r="D543" t="s">
        <v>39</v>
      </c>
      <c r="E543" s="169" t="s">
        <v>31</v>
      </c>
      <c r="F543" t="s">
        <v>32</v>
      </c>
      <c r="G543" s="166" t="s">
        <v>2229</v>
      </c>
      <c r="H543" t="s">
        <v>2230</v>
      </c>
      <c r="I543" s="166" t="s">
        <v>35</v>
      </c>
      <c r="J543" t="s">
        <v>36</v>
      </c>
      <c r="K543" s="171"/>
    </row>
    <row r="544" spans="1:11" ht="13.9">
      <c r="A544" s="166" t="s">
        <v>2231</v>
      </c>
      <c r="B544" t="s">
        <v>2232</v>
      </c>
      <c r="C544" s="167">
        <v>42.4</v>
      </c>
      <c r="D544" t="s">
        <v>54</v>
      </c>
      <c r="E544" s="169" t="s">
        <v>31</v>
      </c>
      <c r="F544" t="s">
        <v>32</v>
      </c>
      <c r="G544" s="166" t="s">
        <v>2233</v>
      </c>
      <c r="H544" t="s">
        <v>2234</v>
      </c>
      <c r="I544" s="166" t="s">
        <v>35</v>
      </c>
      <c r="J544" t="s">
        <v>36</v>
      </c>
      <c r="K544" s="171"/>
    </row>
    <row r="545" spans="1:11" ht="13.9">
      <c r="A545" s="166" t="s">
        <v>2235</v>
      </c>
      <c r="B545" t="s">
        <v>2236</v>
      </c>
      <c r="C545" s="167">
        <v>7</v>
      </c>
      <c r="D545" t="s">
        <v>100</v>
      </c>
      <c r="E545" s="169" t="s">
        <v>31</v>
      </c>
      <c r="F545" t="s">
        <v>32</v>
      </c>
      <c r="G545" s="166" t="s">
        <v>2237</v>
      </c>
      <c r="H545" t="s">
        <v>2238</v>
      </c>
      <c r="I545" s="166" t="s">
        <v>35</v>
      </c>
      <c r="J545" t="s">
        <v>36</v>
      </c>
      <c r="K545" s="171"/>
    </row>
    <row r="546" spans="1:11" ht="13.9">
      <c r="A546" s="166" t="s">
        <v>2239</v>
      </c>
      <c r="B546" t="s">
        <v>2240</v>
      </c>
      <c r="C546" s="167">
        <v>2650</v>
      </c>
      <c r="D546" t="s">
        <v>141</v>
      </c>
      <c r="E546" s="169" t="s">
        <v>31</v>
      </c>
      <c r="F546" t="s">
        <v>32</v>
      </c>
      <c r="G546" s="166" t="s">
        <v>2241</v>
      </c>
      <c r="H546" t="s">
        <v>2242</v>
      </c>
      <c r="I546" s="166" t="s">
        <v>35</v>
      </c>
      <c r="J546" t="s">
        <v>36</v>
      </c>
      <c r="K546" s="171"/>
    </row>
    <row r="547" spans="1:11" ht="13.9">
      <c r="A547" s="166" t="s">
        <v>2243</v>
      </c>
      <c r="B547" t="s">
        <v>2244</v>
      </c>
      <c r="C547" s="167">
        <v>50.88</v>
      </c>
      <c r="D547" t="s">
        <v>554</v>
      </c>
      <c r="E547" s="169" t="s">
        <v>31</v>
      </c>
      <c r="F547" t="s">
        <v>32</v>
      </c>
      <c r="G547" s="166" t="s">
        <v>2245</v>
      </c>
      <c r="H547" t="s">
        <v>2246</v>
      </c>
      <c r="I547" s="166" t="s">
        <v>35</v>
      </c>
      <c r="J547" t="s">
        <v>36</v>
      </c>
      <c r="K547" s="171"/>
    </row>
    <row r="548" spans="1:11" ht="13.9">
      <c r="A548" s="166" t="s">
        <v>2247</v>
      </c>
      <c r="B548" t="s">
        <v>2248</v>
      </c>
      <c r="C548" s="167">
        <v>1590</v>
      </c>
      <c r="D548" t="s">
        <v>30</v>
      </c>
      <c r="E548" s="169" t="s">
        <v>31</v>
      </c>
      <c r="F548" t="s">
        <v>32</v>
      </c>
      <c r="G548" s="166" t="s">
        <v>2249</v>
      </c>
      <c r="H548" t="s">
        <v>2250</v>
      </c>
      <c r="I548" s="166" t="s">
        <v>35</v>
      </c>
      <c r="J548" t="s">
        <v>36</v>
      </c>
      <c r="K548" s="171"/>
    </row>
    <row r="549" spans="1:11" ht="13.9">
      <c r="A549" s="166" t="s">
        <v>2251</v>
      </c>
      <c r="B549" t="s">
        <v>2252</v>
      </c>
      <c r="C549" s="167">
        <v>64.87</v>
      </c>
      <c r="D549" t="s">
        <v>39</v>
      </c>
      <c r="E549" s="169" t="s">
        <v>31</v>
      </c>
      <c r="F549" t="s">
        <v>32</v>
      </c>
      <c r="G549" s="166" t="s">
        <v>2253</v>
      </c>
      <c r="H549" t="s">
        <v>2254</v>
      </c>
      <c r="I549" s="166" t="s">
        <v>35</v>
      </c>
      <c r="J549" t="s">
        <v>36</v>
      </c>
      <c r="K549" s="171"/>
    </row>
    <row r="550" spans="1:11" ht="13.9">
      <c r="A550" s="166" t="s">
        <v>2255</v>
      </c>
      <c r="B550" t="s">
        <v>2256</v>
      </c>
      <c r="C550" s="167">
        <v>0</v>
      </c>
      <c r="D550" t="s">
        <v>49</v>
      </c>
      <c r="E550" s="169" t="s">
        <v>31</v>
      </c>
      <c r="F550" t="s">
        <v>32</v>
      </c>
      <c r="G550" s="166" t="s">
        <v>2257</v>
      </c>
      <c r="H550" t="s">
        <v>2258</v>
      </c>
      <c r="I550" s="166" t="s">
        <v>35</v>
      </c>
      <c r="J550" t="s">
        <v>36</v>
      </c>
      <c r="K550" s="171"/>
    </row>
    <row r="551" spans="1:11" ht="13.9">
      <c r="A551" s="166"/>
      <c r="B551"/>
      <c r="C551" s="167"/>
      <c r="D551"/>
      <c r="E551" s="169"/>
      <c r="F551"/>
      <c r="G551" s="166"/>
      <c r="H551"/>
      <c r="I551" s="166"/>
      <c r="J551"/>
      <c r="K551" s="171"/>
    </row>
    <row r="552" spans="1:11" ht="13.9">
      <c r="A552" s="166"/>
      <c r="B552"/>
      <c r="C552" s="167"/>
      <c r="D552"/>
      <c r="E552" s="169"/>
      <c r="F552"/>
      <c r="G552" s="166"/>
      <c r="H552"/>
      <c r="I552" s="166"/>
      <c r="J552"/>
      <c r="K552" s="171"/>
    </row>
    <row r="553" spans="1:11" ht="13.9">
      <c r="A553" s="166"/>
      <c r="B553"/>
      <c r="C553" s="167"/>
      <c r="D553"/>
      <c r="E553" s="169"/>
      <c r="F553"/>
      <c r="G553" s="166"/>
      <c r="H553"/>
      <c r="I553" s="166"/>
      <c r="J553"/>
      <c r="K553" s="171"/>
    </row>
    <row r="554" spans="1:11" ht="13.9">
      <c r="A554" s="166"/>
      <c r="B554"/>
      <c r="C554" s="167"/>
      <c r="D554"/>
      <c r="E554" s="169"/>
      <c r="F554"/>
      <c r="G554" s="166"/>
      <c r="H554"/>
      <c r="I554" s="166"/>
      <c r="J554"/>
      <c r="K554" s="171"/>
    </row>
    <row r="555" spans="1:11" ht="13.9">
      <c r="A555" s="166"/>
      <c r="B555"/>
      <c r="C555" s="167"/>
      <c r="D555"/>
      <c r="E555" s="169"/>
      <c r="F555"/>
      <c r="G555" s="166"/>
      <c r="H555"/>
      <c r="I555" s="166"/>
      <c r="J555"/>
      <c r="K555" s="171"/>
    </row>
    <row r="556" spans="1:11" ht="13.9">
      <c r="A556" s="166"/>
      <c r="B556"/>
      <c r="C556" s="167"/>
      <c r="D556"/>
      <c r="E556" s="169"/>
      <c r="F556"/>
      <c r="G556" s="166"/>
      <c r="H556"/>
      <c r="I556" s="166"/>
      <c r="J556"/>
      <c r="K556" s="171"/>
    </row>
    <row r="557" spans="1:11" ht="13.9">
      <c r="A557" s="166"/>
      <c r="B557"/>
      <c r="C557" s="167"/>
      <c r="D557"/>
      <c r="E557" s="169"/>
      <c r="F557"/>
      <c r="G557" s="166"/>
      <c r="H557"/>
      <c r="I557" s="166"/>
      <c r="J557"/>
      <c r="K557" s="171"/>
    </row>
    <row r="558" spans="1:11" ht="13.9">
      <c r="A558" s="166"/>
      <c r="B558"/>
      <c r="C558" s="167"/>
      <c r="D558"/>
      <c r="E558" s="169"/>
      <c r="F558"/>
      <c r="G558" s="166"/>
      <c r="H558"/>
      <c r="I558" s="166"/>
      <c r="J558"/>
      <c r="K558" s="171"/>
    </row>
    <row r="559" spans="1:11" ht="13.9">
      <c r="A559" s="166"/>
      <c r="B559"/>
      <c r="C559" s="167"/>
      <c r="D559"/>
      <c r="E559" s="169"/>
      <c r="F559"/>
      <c r="G559" s="166"/>
      <c r="H559"/>
      <c r="I559" s="166"/>
      <c r="J559"/>
      <c r="K559" s="171"/>
    </row>
    <row r="560" spans="1:11" ht="13.9">
      <c r="A560" s="166"/>
      <c r="B560"/>
      <c r="C560" s="167"/>
      <c r="D560"/>
      <c r="E560" s="169"/>
      <c r="F560"/>
      <c r="G560" s="166"/>
      <c r="H560"/>
      <c r="I560" s="166"/>
      <c r="J560"/>
      <c r="K560" s="171"/>
    </row>
    <row r="561" spans="1:11" ht="13.9">
      <c r="A561" s="166"/>
      <c r="B561"/>
      <c r="C561" s="167"/>
      <c r="D561"/>
      <c r="E561" s="169"/>
      <c r="F561"/>
      <c r="G561" s="166"/>
      <c r="H561"/>
      <c r="I561" s="166"/>
      <c r="J561"/>
      <c r="K561" s="171"/>
    </row>
    <row r="562" spans="1:11" ht="13.9">
      <c r="A562" s="166"/>
      <c r="B562"/>
      <c r="C562" s="167"/>
      <c r="D562"/>
      <c r="E562" s="169"/>
      <c r="F562"/>
      <c r="G562" s="166"/>
      <c r="H562"/>
      <c r="I562" s="166"/>
      <c r="J562"/>
      <c r="K562" s="171"/>
    </row>
    <row r="563" spans="1:11" ht="13.9">
      <c r="A563" s="166"/>
      <c r="B563"/>
      <c r="C563" s="167"/>
      <c r="D563"/>
      <c r="E563" s="169"/>
      <c r="F563"/>
      <c r="G563" s="166"/>
      <c r="H563"/>
      <c r="I563" s="166"/>
      <c r="J563"/>
      <c r="K563" s="171"/>
    </row>
    <row r="564" spans="1:11" ht="13.9">
      <c r="A564" s="166"/>
      <c r="B564"/>
      <c r="C564" s="167"/>
      <c r="D564"/>
      <c r="E564" s="169"/>
      <c r="F564"/>
      <c r="G564" s="166"/>
      <c r="H564"/>
      <c r="I564" s="166"/>
      <c r="J564"/>
      <c r="K564" s="171"/>
    </row>
    <row r="565" spans="1:11" ht="13.9">
      <c r="A565" s="166"/>
      <c r="B565"/>
      <c r="C565" s="167"/>
      <c r="D565"/>
      <c r="E565" s="169"/>
      <c r="F565"/>
      <c r="G565" s="166"/>
      <c r="H565"/>
      <c r="I565" s="166"/>
      <c r="J565"/>
      <c r="K565" s="171"/>
    </row>
    <row r="566" spans="1:11" ht="13.9">
      <c r="A566" s="166"/>
      <c r="B566"/>
      <c r="C566" s="167"/>
      <c r="D566"/>
      <c r="E566" s="169"/>
      <c r="F566"/>
      <c r="G566" s="166"/>
      <c r="H566"/>
      <c r="I566" s="166"/>
      <c r="J566"/>
      <c r="K566" s="171"/>
    </row>
    <row r="567" spans="1:11" ht="13.9">
      <c r="A567" s="166"/>
      <c r="B567"/>
      <c r="C567" s="167"/>
      <c r="D567"/>
      <c r="E567" s="169"/>
      <c r="F567"/>
      <c r="G567" s="166"/>
      <c r="H567"/>
      <c r="I567" s="166"/>
      <c r="J567"/>
      <c r="K567" s="171"/>
    </row>
    <row r="568" spans="1:11" ht="13.9">
      <c r="A568" s="166"/>
      <c r="B568"/>
      <c r="C568" s="167"/>
      <c r="D568"/>
      <c r="E568" s="169"/>
      <c r="F568"/>
      <c r="G568" s="166"/>
      <c r="H568"/>
      <c r="I568" s="166"/>
      <c r="J568"/>
      <c r="K568" s="171"/>
    </row>
    <row r="569" spans="1:11" ht="13.9">
      <c r="A569" s="166"/>
      <c r="B569"/>
      <c r="C569" s="167"/>
      <c r="D569"/>
      <c r="E569" s="169"/>
      <c r="F569"/>
      <c r="G569" s="166"/>
      <c r="H569"/>
      <c r="I569" s="166"/>
      <c r="J569"/>
      <c r="K569" s="171"/>
    </row>
    <row r="570" spans="1:11" ht="13.9">
      <c r="A570" s="166"/>
      <c r="B570"/>
      <c r="C570" s="167"/>
      <c r="D570"/>
      <c r="E570" s="169"/>
      <c r="F570"/>
      <c r="G570" s="166"/>
      <c r="H570"/>
      <c r="I570" s="166"/>
      <c r="J570"/>
      <c r="K570" s="171"/>
    </row>
    <row r="571" spans="1:11" ht="13.9">
      <c r="A571" s="166"/>
      <c r="B571"/>
      <c r="C571" s="167"/>
      <c r="D571"/>
      <c r="E571" s="169"/>
      <c r="F571"/>
      <c r="G571" s="166"/>
      <c r="H571"/>
      <c r="I571" s="166"/>
      <c r="J571"/>
      <c r="K571" s="171"/>
    </row>
    <row r="572" spans="1:11" ht="13.9">
      <c r="A572" s="166"/>
      <c r="B572"/>
      <c r="C572" s="167"/>
      <c r="D572"/>
      <c r="E572" s="169"/>
      <c r="F572"/>
      <c r="G572" s="166"/>
      <c r="H572"/>
      <c r="I572" s="166"/>
      <c r="J572"/>
      <c r="K572" s="171"/>
    </row>
    <row r="573" spans="1:11" ht="13.9">
      <c r="A573" s="166"/>
      <c r="B573"/>
      <c r="C573" s="167"/>
      <c r="D573"/>
      <c r="E573" s="169"/>
      <c r="F573"/>
      <c r="G573" s="166"/>
      <c r="H573"/>
      <c r="I573" s="166"/>
      <c r="J573"/>
      <c r="K573" s="171"/>
    </row>
    <row r="574" spans="1:11" ht="13.9">
      <c r="A574" s="166"/>
      <c r="B574"/>
      <c r="C574" s="167"/>
      <c r="D574"/>
      <c r="E574" s="169"/>
      <c r="F574"/>
      <c r="G574" s="166"/>
      <c r="H574"/>
      <c r="I574" s="166"/>
      <c r="J574"/>
      <c r="K574" s="171"/>
    </row>
    <row r="575" spans="1:11" ht="13.9">
      <c r="A575" s="166"/>
      <c r="B575"/>
      <c r="C575" s="167"/>
      <c r="D575"/>
      <c r="E575" s="169"/>
      <c r="F575"/>
      <c r="G575" s="166"/>
      <c r="H575"/>
      <c r="I575" s="166"/>
      <c r="J575"/>
      <c r="K575" s="171"/>
    </row>
    <row r="576" spans="1:11" ht="13.9">
      <c r="A576" s="166"/>
      <c r="B576"/>
      <c r="C576" s="167"/>
      <c r="D576"/>
      <c r="E576" s="169"/>
      <c r="F576"/>
      <c r="G576" s="166"/>
      <c r="H576"/>
      <c r="I576" s="166"/>
      <c r="J576"/>
      <c r="K576" s="171"/>
    </row>
    <row r="577" spans="1:11" ht="13.9">
      <c r="A577" s="166"/>
      <c r="B577"/>
      <c r="C577" s="167"/>
      <c r="D577"/>
      <c r="E577" s="169"/>
      <c r="F577"/>
      <c r="G577" s="166"/>
      <c r="H577"/>
      <c r="I577" s="166"/>
      <c r="J577"/>
      <c r="K577" s="171"/>
    </row>
    <row r="578" spans="1:11" ht="13.9">
      <c r="A578" s="166"/>
      <c r="B578"/>
      <c r="C578" s="167"/>
      <c r="D578"/>
      <c r="E578" s="169"/>
      <c r="F578"/>
      <c r="G578" s="166"/>
      <c r="H578"/>
      <c r="I578" s="166"/>
      <c r="J578"/>
      <c r="K578" s="171"/>
    </row>
    <row r="579" spans="1:11" ht="13.9">
      <c r="A579" s="166"/>
      <c r="B579"/>
      <c r="C579" s="167"/>
      <c r="D579"/>
      <c r="E579" s="169"/>
      <c r="F579"/>
      <c r="G579" s="166"/>
      <c r="H579"/>
      <c r="I579" s="166"/>
      <c r="J579"/>
      <c r="K579" s="171"/>
    </row>
    <row r="580" spans="1:11" ht="13.9">
      <c r="A580" s="166"/>
      <c r="B580"/>
      <c r="C580" s="167"/>
      <c r="D580"/>
      <c r="E580" s="169"/>
      <c r="F580"/>
      <c r="G580" s="166"/>
      <c r="H580"/>
      <c r="I580" s="166"/>
      <c r="J580"/>
      <c r="K580" s="171"/>
    </row>
    <row r="581" spans="1:11" ht="13.9">
      <c r="A581" s="166"/>
      <c r="B581"/>
      <c r="C581" s="167"/>
      <c r="D581"/>
      <c r="E581" s="169"/>
      <c r="F581"/>
      <c r="G581" s="166"/>
      <c r="H581"/>
      <c r="I581" s="166"/>
      <c r="J581"/>
      <c r="K581" s="171"/>
    </row>
    <row r="582" spans="1:11" ht="13.9">
      <c r="A582" s="166"/>
      <c r="B582"/>
      <c r="C582" s="167"/>
      <c r="D582"/>
      <c r="E582" s="169"/>
      <c r="F582"/>
      <c r="G582" s="166"/>
      <c r="H582"/>
      <c r="I582" s="166"/>
      <c r="J582"/>
      <c r="K582" s="171"/>
    </row>
    <row r="583" spans="1:11" ht="13.9">
      <c r="A583" s="166"/>
      <c r="B583"/>
      <c r="C583" s="167"/>
      <c r="D583"/>
      <c r="E583" s="169"/>
      <c r="F583"/>
      <c r="G583" s="166"/>
      <c r="H583"/>
      <c r="I583" s="166"/>
      <c r="J583"/>
      <c r="K583" s="171"/>
    </row>
    <row r="584" spans="1:11" ht="13.9">
      <c r="A584" s="166"/>
      <c r="B584"/>
      <c r="C584" s="167"/>
      <c r="D584"/>
      <c r="E584" s="169"/>
      <c r="F584"/>
      <c r="G584" s="166"/>
      <c r="H584"/>
      <c r="I584" s="166"/>
      <c r="J584"/>
      <c r="K584" s="171"/>
    </row>
    <row r="585" spans="1:11" ht="13.9">
      <c r="A585" s="166"/>
      <c r="B585"/>
      <c r="C585" s="167"/>
      <c r="D585"/>
      <c r="E585" s="169"/>
      <c r="F585"/>
      <c r="G585" s="166"/>
      <c r="H585"/>
      <c r="I585" s="166"/>
      <c r="J585"/>
      <c r="K585" s="171"/>
    </row>
    <row r="586" spans="1:11" ht="13.9">
      <c r="A586" s="166"/>
      <c r="B586"/>
      <c r="C586" s="167"/>
      <c r="D586"/>
      <c r="E586" s="169"/>
      <c r="F586"/>
      <c r="G586" s="166"/>
      <c r="H586"/>
      <c r="I586" s="166"/>
      <c r="J586"/>
      <c r="K586" s="171"/>
    </row>
    <row r="587" spans="1:11" ht="13.9">
      <c r="A587" s="166"/>
      <c r="B587"/>
      <c r="C587" s="167"/>
      <c r="D587"/>
      <c r="E587" s="169"/>
      <c r="F587"/>
      <c r="G587" s="166"/>
      <c r="H587"/>
      <c r="I587" s="166"/>
      <c r="J587"/>
      <c r="K587" s="171"/>
    </row>
    <row r="588" spans="1:11" ht="13.9">
      <c r="A588" s="166"/>
      <c r="B588"/>
      <c r="C588" s="167"/>
      <c r="D588"/>
      <c r="E588" s="169"/>
      <c r="F588"/>
      <c r="G588" s="166"/>
      <c r="H588"/>
      <c r="I588" s="166"/>
      <c r="J588"/>
      <c r="K588" s="171"/>
    </row>
    <row r="589" spans="1:11" ht="13.9">
      <c r="A589" s="166"/>
      <c r="B589"/>
      <c r="C589" s="167"/>
      <c r="D589"/>
      <c r="E589" s="169"/>
      <c r="F589"/>
      <c r="G589" s="166"/>
      <c r="H589"/>
      <c r="I589" s="166"/>
      <c r="J589"/>
      <c r="K589" s="171"/>
    </row>
    <row r="590" spans="1:11" ht="13.9">
      <c r="A590" s="166"/>
      <c r="B590"/>
      <c r="C590" s="167"/>
      <c r="D590"/>
      <c r="E590" s="169"/>
      <c r="F590"/>
      <c r="G590" s="166"/>
      <c r="H590"/>
      <c r="I590" s="166"/>
      <c r="J590"/>
      <c r="K590" s="171"/>
    </row>
    <row r="591" spans="1:11" ht="13.9">
      <c r="A591" s="166"/>
      <c r="B591"/>
      <c r="C591" s="167"/>
      <c r="D591"/>
      <c r="E591" s="169"/>
      <c r="F591"/>
      <c r="G591" s="166"/>
      <c r="H591"/>
      <c r="I591" s="166"/>
      <c r="J591"/>
      <c r="K591" s="171"/>
    </row>
    <row r="592" spans="1:11" ht="13.9">
      <c r="A592" s="166"/>
      <c r="B592"/>
      <c r="C592" s="167"/>
      <c r="D592"/>
      <c r="E592" s="169"/>
      <c r="F592"/>
      <c r="G592" s="166"/>
      <c r="H592"/>
      <c r="I592" s="166"/>
      <c r="J592"/>
      <c r="K592" s="171"/>
    </row>
    <row r="593" spans="1:11" ht="13.9">
      <c r="A593" s="166"/>
      <c r="B593"/>
      <c r="C593" s="167"/>
      <c r="D593"/>
      <c r="E593" s="169"/>
      <c r="F593"/>
      <c r="G593" s="166"/>
      <c r="H593"/>
      <c r="I593" s="166"/>
      <c r="J593"/>
      <c r="K593" s="171"/>
    </row>
    <row r="594" spans="1:11" ht="13.9">
      <c r="A594" s="166"/>
      <c r="B594"/>
      <c r="C594" s="167"/>
      <c r="D594"/>
      <c r="E594" s="169"/>
      <c r="F594"/>
      <c r="G594" s="166"/>
      <c r="H594"/>
      <c r="I594" s="166"/>
      <c r="J594"/>
      <c r="K594" s="171"/>
    </row>
    <row r="595" spans="1:11" ht="13.9">
      <c r="A595" s="166"/>
      <c r="B595"/>
      <c r="C595" s="167"/>
      <c r="D595"/>
      <c r="E595" s="169"/>
      <c r="F595"/>
      <c r="G595" s="166"/>
      <c r="H595"/>
      <c r="I595" s="166"/>
      <c r="J595"/>
      <c r="K595" s="171"/>
    </row>
    <row r="596" spans="1:11" ht="13.9">
      <c r="A596" s="166"/>
      <c r="B596"/>
      <c r="C596" s="167"/>
      <c r="D596"/>
      <c r="E596" s="169"/>
      <c r="F596"/>
      <c r="G596" s="166"/>
      <c r="H596"/>
      <c r="I596" s="166"/>
      <c r="J596"/>
      <c r="K596" s="171"/>
    </row>
    <row r="597" spans="1:11" ht="13.9">
      <c r="A597" s="166"/>
      <c r="B597"/>
      <c r="C597" s="167"/>
      <c r="D597"/>
      <c r="E597" s="169"/>
      <c r="F597"/>
      <c r="G597" s="166"/>
      <c r="H597"/>
      <c r="I597" s="166"/>
      <c r="J597"/>
      <c r="K597" s="171"/>
    </row>
    <row r="598" spans="1:11" ht="13.9">
      <c r="A598" s="166"/>
      <c r="B598"/>
      <c r="C598" s="167"/>
      <c r="D598"/>
      <c r="E598" s="169"/>
      <c r="F598"/>
      <c r="G598" s="166"/>
      <c r="H598"/>
      <c r="I598" s="166"/>
      <c r="J598"/>
      <c r="K598" s="171"/>
    </row>
    <row r="599" spans="1:11" ht="13.9">
      <c r="A599" s="166"/>
      <c r="B599"/>
      <c r="C599" s="167"/>
      <c r="D599"/>
      <c r="E599" s="169"/>
      <c r="F599"/>
      <c r="G599" s="166"/>
      <c r="H599"/>
      <c r="I599" s="166"/>
      <c r="J599"/>
      <c r="K599" s="171"/>
    </row>
    <row r="600" spans="1:11" ht="13.9">
      <c r="A600" s="166"/>
      <c r="B600"/>
      <c r="C600" s="167"/>
      <c r="D600"/>
      <c r="E600" s="169"/>
      <c r="F600"/>
      <c r="G600" s="166"/>
      <c r="H600"/>
      <c r="I600" s="166"/>
      <c r="J600"/>
      <c r="K600" s="171"/>
    </row>
    <row r="601" spans="1:11" ht="13.9">
      <c r="A601" s="166"/>
      <c r="B601"/>
      <c r="C601" s="167"/>
      <c r="D601"/>
      <c r="E601" s="169"/>
      <c r="F601"/>
      <c r="G601" s="166"/>
      <c r="H601"/>
      <c r="I601" s="166"/>
      <c r="J601"/>
      <c r="K601" s="171"/>
    </row>
    <row r="602" spans="1:11" ht="13.9">
      <c r="A602" s="166"/>
      <c r="B602"/>
      <c r="C602" s="167"/>
      <c r="D602"/>
      <c r="E602" s="169"/>
      <c r="F602"/>
      <c r="G602" s="166"/>
      <c r="H602"/>
      <c r="I602" s="166"/>
      <c r="J602"/>
      <c r="K602" s="171"/>
    </row>
    <row r="603" spans="1:11" ht="13.9">
      <c r="A603" s="166"/>
      <c r="B603"/>
      <c r="C603" s="167"/>
      <c r="D603"/>
      <c r="E603" s="169"/>
      <c r="F603"/>
      <c r="G603" s="166"/>
      <c r="H603"/>
      <c r="I603" s="166"/>
      <c r="J603"/>
      <c r="K603" s="171"/>
    </row>
    <row r="604" spans="1:11" ht="13.9">
      <c r="A604" s="166"/>
      <c r="B604"/>
      <c r="C604" s="167"/>
      <c r="D604"/>
      <c r="E604" s="169"/>
      <c r="F604"/>
      <c r="G604" s="166"/>
      <c r="H604"/>
      <c r="I604" s="166"/>
      <c r="J604"/>
      <c r="K604" s="171"/>
    </row>
    <row r="605" spans="1:11" ht="13.9">
      <c r="A605" s="166"/>
      <c r="B605"/>
      <c r="C605" s="167"/>
      <c r="D605"/>
      <c r="E605" s="169"/>
      <c r="F605"/>
      <c r="G605" s="166"/>
      <c r="H605"/>
      <c r="I605" s="166"/>
      <c r="J605"/>
      <c r="K605" s="171"/>
    </row>
    <row r="606" spans="1:11" ht="13.9">
      <c r="A606" s="166"/>
      <c r="B606"/>
      <c r="C606" s="167"/>
      <c r="D606"/>
      <c r="E606" s="169"/>
      <c r="F606"/>
      <c r="G606" s="166"/>
      <c r="H606"/>
      <c r="I606" s="166"/>
      <c r="J606"/>
      <c r="K606" s="171"/>
    </row>
    <row r="607" spans="1:11" ht="13.9">
      <c r="A607" s="166"/>
      <c r="B607"/>
      <c r="C607" s="167"/>
      <c r="D607"/>
      <c r="E607" s="169"/>
      <c r="F607"/>
      <c r="G607" s="166"/>
      <c r="H607"/>
      <c r="I607" s="166"/>
      <c r="J607"/>
      <c r="K607" s="171"/>
    </row>
    <row r="608" spans="1:11" ht="13.9">
      <c r="A608" s="166"/>
      <c r="B608"/>
      <c r="C608" s="167"/>
      <c r="D608"/>
      <c r="E608" s="169"/>
      <c r="F608"/>
      <c r="G608" s="166"/>
      <c r="H608"/>
      <c r="I608" s="166"/>
      <c r="J608"/>
      <c r="K608" s="171"/>
    </row>
    <row r="609" spans="1:11" ht="13.9">
      <c r="A609" s="166"/>
      <c r="B609"/>
      <c r="C609" s="167"/>
      <c r="D609"/>
      <c r="E609" s="169"/>
      <c r="F609"/>
      <c r="G609" s="166"/>
      <c r="H609"/>
      <c r="I609" s="166"/>
      <c r="J609"/>
      <c r="K609" s="171"/>
    </row>
    <row r="610" spans="1:11" ht="13.9">
      <c r="A610" s="166"/>
      <c r="B610"/>
      <c r="C610" s="167"/>
      <c r="D610"/>
      <c r="E610" s="169"/>
      <c r="F610"/>
      <c r="G610" s="166"/>
      <c r="H610"/>
      <c r="I610" s="166"/>
      <c r="J610"/>
      <c r="K610" s="171"/>
    </row>
    <row r="611" spans="1:11" ht="13.9">
      <c r="A611" s="166"/>
      <c r="B611"/>
      <c r="C611" s="167"/>
      <c r="D611"/>
      <c r="E611" s="169"/>
      <c r="F611"/>
      <c r="G611" s="166"/>
      <c r="H611"/>
      <c r="I611" s="166"/>
      <c r="J611"/>
      <c r="K611" s="171"/>
    </row>
    <row r="612" spans="1:11" ht="13.9">
      <c r="A612" s="166"/>
      <c r="B612"/>
      <c r="C612" s="167"/>
      <c r="D612"/>
      <c r="E612" s="169"/>
      <c r="F612"/>
      <c r="G612" s="166"/>
      <c r="H612"/>
      <c r="I612" s="166"/>
      <c r="J612"/>
      <c r="K612" s="171"/>
    </row>
    <row r="613" spans="1:11" ht="13.9">
      <c r="A613" s="166"/>
      <c r="B613"/>
      <c r="C613" s="167"/>
      <c r="D613"/>
      <c r="E613" s="169"/>
      <c r="F613"/>
      <c r="G613" s="166"/>
      <c r="H613"/>
      <c r="I613" s="166"/>
      <c r="J613"/>
      <c r="K613" s="171"/>
    </row>
    <row r="614" spans="1:11" ht="13.9">
      <c r="A614" s="166"/>
      <c r="B614"/>
      <c r="C614" s="167"/>
      <c r="D614"/>
      <c r="E614" s="169"/>
      <c r="F614"/>
      <c r="G614" s="166"/>
      <c r="H614"/>
      <c r="I614" s="166"/>
      <c r="J614"/>
      <c r="K614" s="171"/>
    </row>
    <row r="615" spans="1:11" ht="13.9">
      <c r="A615" s="166"/>
      <c r="B615"/>
      <c r="C615" s="167"/>
      <c r="D615"/>
      <c r="E615" s="169"/>
      <c r="F615"/>
      <c r="G615" s="166"/>
      <c r="H615"/>
      <c r="I615" s="166"/>
      <c r="J615"/>
      <c r="K615" s="171"/>
    </row>
    <row r="616" spans="1:11" ht="13.9">
      <c r="A616" s="166"/>
      <c r="B616"/>
      <c r="C616" s="167"/>
      <c r="D616"/>
      <c r="E616" s="169"/>
      <c r="F616"/>
      <c r="G616" s="166"/>
      <c r="H616"/>
      <c r="I616" s="166"/>
      <c r="J616"/>
      <c r="K616" s="171"/>
    </row>
    <row r="617" spans="1:11" ht="13.9">
      <c r="A617" s="166"/>
      <c r="B617"/>
      <c r="C617" s="167"/>
      <c r="D617"/>
      <c r="E617" s="169"/>
      <c r="F617"/>
      <c r="G617" s="166"/>
      <c r="H617"/>
      <c r="I617" s="166"/>
      <c r="J617"/>
      <c r="K617" s="171"/>
    </row>
    <row r="618" spans="1:11" ht="13.9">
      <c r="A618" s="166"/>
      <c r="B618"/>
      <c r="C618" s="167"/>
      <c r="D618"/>
      <c r="E618" s="169"/>
      <c r="F618"/>
      <c r="G618" s="166"/>
      <c r="H618"/>
      <c r="I618" s="166"/>
      <c r="J618"/>
      <c r="K618" s="171"/>
    </row>
    <row r="619" spans="1:11" ht="13.9">
      <c r="A619" s="166"/>
      <c r="B619"/>
      <c r="C619" s="167"/>
      <c r="D619"/>
      <c r="E619" s="169"/>
      <c r="F619"/>
      <c r="G619" s="166"/>
      <c r="H619"/>
      <c r="I619" s="166"/>
      <c r="J619"/>
      <c r="K619" s="171"/>
    </row>
    <row r="620" spans="1:11" ht="13.9">
      <c r="A620" s="166"/>
      <c r="B620"/>
      <c r="C620" s="167"/>
      <c r="D620"/>
      <c r="E620" s="169"/>
      <c r="F620"/>
      <c r="G620" s="166"/>
      <c r="H620"/>
      <c r="I620" s="166"/>
      <c r="J620"/>
      <c r="K620" s="171"/>
    </row>
    <row r="621" spans="1:11" ht="13.9">
      <c r="A621" s="166"/>
      <c r="B621"/>
      <c r="C621" s="167"/>
      <c r="D621"/>
      <c r="E621" s="169"/>
      <c r="F621"/>
      <c r="G621" s="166"/>
      <c r="H621"/>
      <c r="I621" s="166"/>
      <c r="J621"/>
      <c r="K621" s="171"/>
    </row>
    <row r="622" spans="1:11" ht="13.9">
      <c r="A622" s="166"/>
      <c r="B622"/>
      <c r="C622" s="167"/>
      <c r="D622"/>
      <c r="E622" s="169"/>
      <c r="F622"/>
      <c r="G622" s="166"/>
      <c r="H622"/>
      <c r="I622" s="166"/>
      <c r="J622"/>
      <c r="K622" s="171"/>
    </row>
    <row r="623" spans="1:11" ht="13.9">
      <c r="A623" s="166"/>
      <c r="B623"/>
      <c r="C623" s="167"/>
      <c r="D623"/>
      <c r="E623" s="169"/>
      <c r="F623"/>
      <c r="G623" s="166"/>
      <c r="H623"/>
      <c r="I623" s="166"/>
      <c r="J623"/>
      <c r="K623" s="171"/>
    </row>
    <row r="624" spans="1:11" ht="13.9">
      <c r="A624" s="166"/>
      <c r="B624"/>
      <c r="C624" s="167"/>
      <c r="D624"/>
      <c r="E624" s="169"/>
      <c r="F624"/>
      <c r="G624" s="166"/>
      <c r="H624"/>
      <c r="I624" s="166"/>
      <c r="J624"/>
      <c r="K624" s="171"/>
    </row>
    <row r="625" spans="1:11" ht="13.9">
      <c r="A625" s="166"/>
      <c r="B625"/>
      <c r="C625" s="167"/>
      <c r="D625"/>
      <c r="E625" s="169"/>
      <c r="F625"/>
      <c r="G625" s="166"/>
      <c r="H625"/>
      <c r="I625" s="166"/>
      <c r="J625"/>
      <c r="K625" s="171"/>
    </row>
    <row r="626" spans="1:11" ht="13.9">
      <c r="A626" s="166"/>
      <c r="B626"/>
      <c r="C626" s="167"/>
      <c r="D626"/>
      <c r="E626" s="169"/>
      <c r="F626"/>
      <c r="G626" s="166"/>
      <c r="H626"/>
      <c r="I626" s="166"/>
      <c r="J626"/>
      <c r="K626" s="171"/>
    </row>
    <row r="627" spans="1:11" ht="13.9">
      <c r="A627" s="166"/>
      <c r="B627"/>
      <c r="C627" s="167"/>
      <c r="D627"/>
      <c r="E627" s="169"/>
      <c r="F627"/>
      <c r="G627" s="166"/>
      <c r="H627"/>
      <c r="I627" s="166"/>
      <c r="J627"/>
      <c r="K627" s="171"/>
    </row>
    <row r="628" spans="1:11" ht="13.9">
      <c r="A628" s="166"/>
      <c r="B628"/>
      <c r="C628" s="167"/>
      <c r="D628"/>
      <c r="E628" s="169"/>
      <c r="F628"/>
      <c r="G628" s="166"/>
      <c r="H628"/>
      <c r="I628" s="166"/>
      <c r="J628"/>
      <c r="K628" s="171"/>
    </row>
    <row r="629" spans="1:11" ht="13.9">
      <c r="A629" s="166"/>
      <c r="B629"/>
      <c r="C629" s="167"/>
      <c r="D629"/>
      <c r="E629" s="169"/>
      <c r="F629"/>
      <c r="G629" s="166"/>
      <c r="H629"/>
      <c r="I629" s="166"/>
      <c r="J629"/>
      <c r="K629" s="171"/>
    </row>
    <row r="630" spans="1:11" ht="13.9">
      <c r="A630" s="166"/>
      <c r="B630"/>
      <c r="C630" s="167"/>
      <c r="D630"/>
      <c r="E630" s="169"/>
      <c r="F630"/>
      <c r="G630" s="166"/>
      <c r="H630"/>
      <c r="I630" s="166"/>
      <c r="J630"/>
      <c r="K630" s="171"/>
    </row>
    <row r="631" spans="1:11" ht="13.9">
      <c r="A631" s="166"/>
      <c r="B631"/>
      <c r="C631" s="167"/>
      <c r="D631"/>
      <c r="E631" s="169"/>
      <c r="F631"/>
      <c r="G631" s="166"/>
      <c r="H631"/>
      <c r="I631" s="166"/>
      <c r="J631"/>
      <c r="K631" s="171"/>
    </row>
    <row r="632" spans="1:11" ht="13.9">
      <c r="A632" s="166"/>
      <c r="B632"/>
      <c r="C632" s="167"/>
      <c r="D632"/>
      <c r="E632" s="169"/>
      <c r="F632"/>
      <c r="G632" s="166"/>
      <c r="H632"/>
      <c r="I632" s="166"/>
      <c r="J632"/>
      <c r="K632" s="171"/>
    </row>
    <row r="633" spans="1:11" ht="13.9">
      <c r="A633" s="166"/>
      <c r="B633"/>
      <c r="C633" s="167"/>
      <c r="D633"/>
      <c r="E633" s="169"/>
      <c r="F633"/>
      <c r="G633" s="166"/>
      <c r="H633"/>
      <c r="I633" s="166"/>
      <c r="J633"/>
      <c r="K633" s="171"/>
    </row>
    <row r="634" spans="1:11" ht="13.9">
      <c r="A634" s="166"/>
      <c r="B634"/>
      <c r="C634" s="167"/>
      <c r="D634"/>
      <c r="E634" s="169"/>
      <c r="F634"/>
      <c r="G634" s="166"/>
      <c r="H634"/>
      <c r="I634" s="166"/>
      <c r="J634"/>
      <c r="K634" s="171"/>
    </row>
    <row r="635" spans="1:11" ht="13.9">
      <c r="A635" s="166"/>
      <c r="B635"/>
      <c r="C635" s="167"/>
      <c r="D635"/>
      <c r="E635" s="169"/>
      <c r="F635"/>
      <c r="G635" s="166"/>
      <c r="H635"/>
      <c r="I635" s="166"/>
      <c r="J635"/>
      <c r="K635" s="171"/>
    </row>
    <row r="636" spans="1:11" ht="13.9">
      <c r="A636" s="166"/>
      <c r="B636"/>
      <c r="C636" s="167"/>
      <c r="D636"/>
      <c r="E636" s="169"/>
      <c r="F636"/>
      <c r="G636" s="166"/>
      <c r="H636"/>
      <c r="I636" s="166"/>
      <c r="J636"/>
      <c r="K636" s="171"/>
    </row>
    <row r="637" spans="1:11" ht="13.9">
      <c r="A637" s="166"/>
      <c r="B637"/>
      <c r="C637" s="167"/>
      <c r="D637"/>
      <c r="E637" s="169"/>
      <c r="F637"/>
      <c r="G637" s="166"/>
      <c r="H637"/>
      <c r="I637" s="166"/>
      <c r="J637"/>
      <c r="K637" s="171"/>
    </row>
    <row r="638" spans="1:11" ht="13.9">
      <c r="A638" s="166"/>
      <c r="B638"/>
      <c r="C638" s="167"/>
      <c r="D638"/>
      <c r="E638" s="169"/>
      <c r="F638"/>
      <c r="G638" s="166"/>
      <c r="H638"/>
      <c r="I638" s="166"/>
      <c r="J638"/>
      <c r="K638" s="171"/>
    </row>
    <row r="639" spans="1:11" ht="13.9">
      <c r="A639" s="166"/>
      <c r="B639"/>
      <c r="C639" s="167"/>
      <c r="D639"/>
      <c r="E639" s="169"/>
      <c r="F639"/>
      <c r="G639" s="166"/>
      <c r="H639"/>
      <c r="I639" s="166"/>
      <c r="J639"/>
      <c r="K639" s="171"/>
    </row>
    <row r="640" spans="1:11" ht="13.9">
      <c r="A640" s="166"/>
      <c r="B640"/>
      <c r="C640" s="167"/>
      <c r="D640"/>
      <c r="E640" s="169"/>
      <c r="F640"/>
      <c r="G640" s="166"/>
      <c r="H640"/>
      <c r="I640" s="166"/>
      <c r="J640"/>
      <c r="K640" s="171"/>
    </row>
    <row r="641" spans="1:11" ht="13.9">
      <c r="A641" s="166"/>
      <c r="B641"/>
      <c r="C641" s="167"/>
      <c r="D641"/>
      <c r="E641" s="169"/>
      <c r="F641"/>
      <c r="G641" s="166"/>
      <c r="H641"/>
      <c r="I641" s="166"/>
      <c r="J641"/>
      <c r="K641" s="171"/>
    </row>
    <row r="642" spans="1:11" ht="13.9">
      <c r="A642" s="166"/>
      <c r="B642"/>
      <c r="C642" s="167"/>
      <c r="D642"/>
      <c r="E642" s="169"/>
      <c r="F642"/>
      <c r="G642" s="166"/>
      <c r="H642"/>
      <c r="I642" s="166"/>
      <c r="J642"/>
      <c r="K642" s="171"/>
    </row>
    <row r="643" spans="1:11" ht="13.9">
      <c r="A643" s="166"/>
      <c r="B643"/>
      <c r="C643" s="167"/>
      <c r="D643"/>
      <c r="E643" s="169"/>
      <c r="F643"/>
      <c r="G643" s="166"/>
      <c r="H643"/>
      <c r="I643" s="166"/>
      <c r="J643"/>
      <c r="K643" s="171"/>
    </row>
    <row r="644" spans="1:11" ht="13.9">
      <c r="A644" s="166"/>
      <c r="B644"/>
      <c r="C644" s="167"/>
      <c r="D644"/>
      <c r="E644" s="169"/>
      <c r="F644"/>
      <c r="G644" s="166"/>
      <c r="H644"/>
      <c r="I644" s="166"/>
      <c r="J644"/>
      <c r="K644" s="171"/>
    </row>
    <row r="645" spans="1:11" ht="13.9">
      <c r="A645" s="166"/>
      <c r="B645"/>
      <c r="C645" s="167"/>
      <c r="D645"/>
      <c r="E645" s="169"/>
      <c r="F645"/>
      <c r="G645" s="166"/>
      <c r="H645"/>
      <c r="I645" s="166"/>
      <c r="J645"/>
      <c r="K645" s="171"/>
    </row>
    <row r="646" spans="1:11" ht="13.9">
      <c r="A646" s="166"/>
      <c r="B646"/>
      <c r="C646" s="167"/>
      <c r="D646"/>
      <c r="E646" s="169"/>
      <c r="F646"/>
      <c r="G646" s="166"/>
      <c r="H646"/>
      <c r="I646" s="166"/>
      <c r="J646"/>
      <c r="K646" s="171"/>
    </row>
    <row r="647" spans="1:11" ht="13.9">
      <c r="A647" s="166"/>
      <c r="B647"/>
      <c r="C647" s="167"/>
      <c r="D647"/>
      <c r="E647" s="169"/>
      <c r="F647"/>
      <c r="G647" s="166"/>
      <c r="H647"/>
      <c r="I647" s="166"/>
      <c r="J647"/>
      <c r="K647" s="171"/>
    </row>
    <row r="648" spans="1:11" ht="13.9">
      <c r="A648" s="166"/>
      <c r="B648"/>
      <c r="C648" s="167"/>
      <c r="D648"/>
      <c r="E648" s="169"/>
      <c r="F648"/>
      <c r="G648" s="166"/>
      <c r="H648"/>
      <c r="I648" s="166"/>
      <c r="J648"/>
      <c r="K648" s="171"/>
    </row>
    <row r="649" spans="1:11" ht="13.9">
      <c r="A649" s="166"/>
      <c r="B649"/>
      <c r="C649" s="167"/>
      <c r="D649"/>
      <c r="E649" s="169"/>
      <c r="F649"/>
      <c r="G649" s="166"/>
      <c r="H649"/>
      <c r="I649" s="166"/>
      <c r="J649"/>
      <c r="K649" s="171"/>
    </row>
    <row r="650" spans="1:11" ht="13.9">
      <c r="A650" s="166"/>
      <c r="B650"/>
      <c r="C650" s="167"/>
      <c r="D650"/>
      <c r="E650" s="169"/>
      <c r="F650"/>
      <c r="G650" s="166"/>
      <c r="H650"/>
      <c r="I650" s="166"/>
      <c r="J650"/>
      <c r="K650" s="171"/>
    </row>
    <row r="651" spans="1:11" ht="13.9">
      <c r="A651" s="166"/>
      <c r="B651"/>
      <c r="C651" s="167"/>
      <c r="D651"/>
      <c r="E651" s="169"/>
      <c r="F651"/>
      <c r="G651" s="166"/>
      <c r="H651"/>
      <c r="I651" s="166"/>
      <c r="J651"/>
      <c r="K651" s="171"/>
    </row>
    <row r="652" spans="1:11" ht="13.9">
      <c r="A652" s="166"/>
      <c r="B652"/>
      <c r="C652" s="167"/>
      <c r="D652"/>
      <c r="E652" s="169"/>
      <c r="F652"/>
      <c r="G652" s="166"/>
      <c r="H652"/>
      <c r="I652" s="166"/>
      <c r="J652"/>
      <c r="K652" s="171"/>
    </row>
    <row r="653" spans="1:11" ht="13.9">
      <c r="A653" s="166"/>
      <c r="B653"/>
      <c r="C653" s="167"/>
      <c r="D653"/>
      <c r="E653" s="169"/>
      <c r="F653"/>
      <c r="G653" s="166"/>
      <c r="H653"/>
      <c r="I653" s="166"/>
      <c r="J653"/>
      <c r="K653" s="171"/>
    </row>
    <row r="654" spans="1:11" ht="13.9">
      <c r="A654" s="166"/>
      <c r="B654"/>
      <c r="C654" s="167"/>
      <c r="D654"/>
      <c r="E654" s="169"/>
      <c r="F654"/>
      <c r="G654" s="166"/>
      <c r="H654"/>
      <c r="I654" s="166"/>
      <c r="J654"/>
      <c r="K654" s="171"/>
    </row>
    <row r="655" spans="1:11" ht="13.9">
      <c r="A655" s="166"/>
      <c r="B655"/>
      <c r="C655" s="167"/>
      <c r="D655"/>
      <c r="E655" s="169"/>
      <c r="F655"/>
      <c r="G655" s="166"/>
      <c r="H655"/>
      <c r="I655" s="166"/>
      <c r="J655"/>
      <c r="K655" s="171"/>
    </row>
    <row r="656" spans="1:11" ht="13.9">
      <c r="A656" s="166"/>
      <c r="B656"/>
      <c r="C656" s="167"/>
      <c r="D656"/>
      <c r="E656" s="169"/>
      <c r="F656"/>
      <c r="G656" s="166"/>
      <c r="H656"/>
      <c r="I656" s="166"/>
      <c r="J656"/>
      <c r="K656" s="171"/>
    </row>
    <row r="657" spans="1:11" ht="13.9">
      <c r="A657" s="166"/>
      <c r="B657"/>
      <c r="C657" s="167"/>
      <c r="D657"/>
      <c r="E657" s="169"/>
      <c r="F657"/>
      <c r="G657" s="166"/>
      <c r="H657"/>
      <c r="I657" s="166"/>
      <c r="J657"/>
      <c r="K657" s="171"/>
    </row>
    <row r="658" spans="1:11" ht="13.9">
      <c r="A658" s="166"/>
      <c r="B658"/>
      <c r="C658" s="167"/>
      <c r="D658"/>
      <c r="E658" s="169"/>
      <c r="F658"/>
      <c r="G658" s="166"/>
      <c r="H658"/>
      <c r="I658" s="166"/>
      <c r="J658"/>
      <c r="K658" s="171"/>
    </row>
    <row r="659" spans="1:11" ht="13.9">
      <c r="A659" s="166"/>
      <c r="B659"/>
      <c r="C659" s="167"/>
      <c r="D659"/>
      <c r="E659" s="169"/>
      <c r="F659"/>
      <c r="G659" s="166"/>
      <c r="H659"/>
      <c r="I659" s="166"/>
      <c r="J659"/>
      <c r="K659" s="171"/>
    </row>
    <row r="660" spans="1:11" ht="13.9">
      <c r="A660" s="166"/>
      <c r="B660"/>
      <c r="C660" s="167"/>
      <c r="D660"/>
      <c r="E660" s="169"/>
      <c r="F660"/>
      <c r="G660" s="166"/>
      <c r="H660"/>
      <c r="I660" s="166"/>
      <c r="J660"/>
      <c r="K660" s="171"/>
    </row>
    <row r="661" spans="1:11" ht="13.9">
      <c r="A661" s="166"/>
      <c r="B661"/>
      <c r="C661" s="167"/>
      <c r="D661"/>
      <c r="E661" s="169"/>
      <c r="F661"/>
      <c r="G661" s="166"/>
      <c r="H661"/>
      <c r="I661" s="166"/>
      <c r="J661"/>
      <c r="K661" s="171"/>
    </row>
    <row r="662" spans="1:11" ht="13.9">
      <c r="A662" s="166"/>
      <c r="B662"/>
      <c r="C662" s="167"/>
      <c r="D662"/>
      <c r="E662" s="169"/>
      <c r="F662"/>
      <c r="G662" s="166"/>
      <c r="H662"/>
      <c r="I662" s="166"/>
      <c r="J662"/>
      <c r="K662" s="171"/>
    </row>
    <row r="663" spans="1:11" ht="13.9">
      <c r="A663" s="166"/>
      <c r="B663"/>
      <c r="C663" s="167"/>
      <c r="D663"/>
      <c r="E663" s="169"/>
      <c r="F663"/>
      <c r="G663" s="166"/>
      <c r="H663"/>
      <c r="I663" s="166"/>
      <c r="J663"/>
      <c r="K663" s="171"/>
    </row>
    <row r="664" spans="1:11" ht="13.9">
      <c r="A664" s="166"/>
      <c r="B664"/>
      <c r="C664" s="167"/>
      <c r="D664"/>
      <c r="E664" s="169"/>
      <c r="F664"/>
      <c r="G664" s="166"/>
      <c r="H664"/>
      <c r="I664" s="166"/>
      <c r="J664"/>
      <c r="K664" s="171"/>
    </row>
    <row r="665" spans="1:11" ht="13.9">
      <c r="A665" s="166"/>
      <c r="B665"/>
      <c r="C665" s="167"/>
      <c r="D665"/>
      <c r="E665" s="169"/>
      <c r="F665"/>
      <c r="G665" s="166"/>
      <c r="H665"/>
      <c r="I665" s="166"/>
      <c r="J665"/>
      <c r="K665" s="171"/>
    </row>
    <row r="666" spans="1:11" ht="13.9">
      <c r="A666" s="166"/>
      <c r="B666"/>
      <c r="C666" s="167"/>
      <c r="D666"/>
      <c r="E666" s="169"/>
      <c r="F666"/>
      <c r="G666" s="166"/>
      <c r="H666"/>
      <c r="I666" s="166"/>
      <c r="J666"/>
      <c r="K666" s="171"/>
    </row>
    <row r="667" spans="1:11" ht="13.9">
      <c r="A667" s="166"/>
      <c r="B667"/>
      <c r="C667" s="167"/>
      <c r="D667"/>
      <c r="E667" s="169"/>
      <c r="F667"/>
      <c r="G667" s="166"/>
      <c r="H667"/>
      <c r="I667" s="166"/>
      <c r="J667"/>
      <c r="K667" s="171"/>
    </row>
    <row r="668" spans="1:11" ht="13.9">
      <c r="A668" s="166"/>
      <c r="B668"/>
      <c r="C668" s="167"/>
      <c r="D668"/>
      <c r="E668" s="169"/>
      <c r="F668"/>
      <c r="G668" s="166"/>
      <c r="H668"/>
      <c r="I668" s="166"/>
      <c r="J668"/>
      <c r="K668" s="171"/>
    </row>
    <row r="669" spans="1:11" ht="13.9">
      <c r="A669" s="166"/>
      <c r="B669"/>
      <c r="C669" s="167"/>
      <c r="D669"/>
      <c r="E669" s="169"/>
      <c r="F669"/>
      <c r="G669" s="166"/>
      <c r="H669"/>
      <c r="I669" s="166"/>
      <c r="J669"/>
      <c r="K669" s="171"/>
    </row>
    <row r="670" spans="1:11" ht="13.9">
      <c r="A670" s="166"/>
      <c r="B670"/>
      <c r="C670" s="167"/>
      <c r="D670"/>
      <c r="E670" s="169"/>
      <c r="F670"/>
      <c r="G670" s="166"/>
      <c r="H670"/>
      <c r="I670" s="166"/>
      <c r="J670"/>
      <c r="K670" s="171"/>
    </row>
    <row r="671" spans="1:11" ht="13.9">
      <c r="A671" s="166"/>
      <c r="B671"/>
      <c r="C671" s="167"/>
      <c r="D671"/>
      <c r="E671" s="169"/>
      <c r="F671"/>
      <c r="G671" s="166"/>
      <c r="H671"/>
      <c r="I671" s="166"/>
      <c r="J671"/>
      <c r="K671" s="171"/>
    </row>
    <row r="672" spans="1:11" ht="13.9">
      <c r="A672" s="166"/>
      <c r="B672"/>
      <c r="C672" s="167"/>
      <c r="D672"/>
      <c r="E672" s="169"/>
      <c r="F672"/>
      <c r="G672" s="166"/>
      <c r="H672"/>
      <c r="I672" s="166"/>
      <c r="J672"/>
      <c r="K672" s="171"/>
    </row>
    <row r="673" spans="1:11" ht="13.9">
      <c r="A673" s="166"/>
      <c r="B673"/>
      <c r="C673" s="167"/>
      <c r="D673"/>
      <c r="E673" s="169"/>
      <c r="F673"/>
      <c r="G673" s="166"/>
      <c r="H673"/>
      <c r="I673" s="166"/>
      <c r="J673"/>
      <c r="K673" s="171"/>
    </row>
    <row r="674" spans="1:11" ht="13.9">
      <c r="A674" s="166"/>
      <c r="B674"/>
      <c r="C674" s="167"/>
      <c r="D674"/>
      <c r="E674" s="169"/>
      <c r="F674"/>
      <c r="G674" s="166"/>
      <c r="H674"/>
      <c r="I674" s="166"/>
      <c r="J674"/>
      <c r="K674" s="171"/>
    </row>
    <row r="675" spans="1:11" ht="13.9">
      <c r="A675" s="166"/>
      <c r="B675"/>
      <c r="C675" s="167"/>
      <c r="D675"/>
      <c r="E675" s="169"/>
      <c r="F675"/>
      <c r="G675" s="166"/>
      <c r="H675"/>
      <c r="I675" s="166"/>
      <c r="J675"/>
      <c r="K675" s="171"/>
    </row>
    <row r="676" spans="1:11" ht="13.9">
      <c r="A676" s="166"/>
      <c r="B676"/>
      <c r="C676" s="167"/>
      <c r="D676"/>
      <c r="E676" s="169"/>
      <c r="F676"/>
      <c r="G676" s="166"/>
      <c r="H676"/>
      <c r="I676" s="166"/>
      <c r="J676"/>
      <c r="K676" s="171"/>
    </row>
    <row r="677" spans="1:11" ht="13.9">
      <c r="A677" s="166"/>
      <c r="B677"/>
      <c r="C677" s="167"/>
      <c r="D677"/>
      <c r="E677" s="169"/>
      <c r="F677"/>
      <c r="G677" s="166"/>
      <c r="H677"/>
      <c r="I677" s="166"/>
      <c r="J677"/>
      <c r="K677" s="171"/>
    </row>
    <row r="678" spans="1:11" ht="13.9">
      <c r="A678" s="166"/>
      <c r="B678"/>
      <c r="C678" s="167"/>
      <c r="D678"/>
      <c r="E678" s="169"/>
      <c r="F678"/>
      <c r="G678" s="166"/>
      <c r="H678"/>
      <c r="I678" s="166"/>
      <c r="J678"/>
      <c r="K678" s="171"/>
    </row>
    <row r="679" spans="1:11" ht="13.9">
      <c r="A679" s="166"/>
      <c r="B679"/>
      <c r="C679" s="167"/>
      <c r="D679"/>
      <c r="E679" s="169"/>
      <c r="F679"/>
      <c r="G679" s="166"/>
      <c r="H679"/>
      <c r="I679" s="166"/>
      <c r="J679"/>
      <c r="K679" s="171"/>
    </row>
    <row r="680" spans="1:11" ht="13.9">
      <c r="A680" s="166"/>
      <c r="B680"/>
      <c r="C680" s="167"/>
      <c r="D680"/>
      <c r="E680" s="169"/>
      <c r="F680"/>
      <c r="G680" s="166"/>
      <c r="H680"/>
      <c r="I680" s="166"/>
      <c r="J680"/>
      <c r="K680" s="171"/>
    </row>
    <row r="681" spans="1:11" ht="13.9">
      <c r="A681" s="166"/>
      <c r="B681"/>
      <c r="C681" s="167"/>
      <c r="D681"/>
      <c r="E681" s="169"/>
      <c r="F681"/>
      <c r="G681" s="166"/>
      <c r="H681"/>
      <c r="I681" s="166"/>
      <c r="J681"/>
      <c r="K681" s="171"/>
    </row>
    <row r="682" spans="1:11" ht="13.9">
      <c r="A682" s="166"/>
      <c r="B682"/>
      <c r="C682" s="167"/>
      <c r="D682"/>
      <c r="E682" s="169"/>
      <c r="F682"/>
      <c r="G682" s="166"/>
      <c r="H682"/>
      <c r="I682" s="166"/>
      <c r="J682"/>
      <c r="K682" s="171"/>
    </row>
    <row r="683" spans="1:11" ht="13.9">
      <c r="A683" s="166"/>
      <c r="B683"/>
      <c r="C683" s="167"/>
      <c r="D683"/>
      <c r="E683" s="169"/>
      <c r="F683"/>
      <c r="G683" s="166"/>
      <c r="H683"/>
      <c r="I683" s="166"/>
      <c r="J683"/>
      <c r="K683" s="171"/>
    </row>
    <row r="684" spans="1:11" ht="13.9">
      <c r="A684" s="166"/>
      <c r="B684"/>
      <c r="C684" s="167"/>
      <c r="D684"/>
      <c r="E684" s="169"/>
      <c r="F684"/>
      <c r="G684" s="166"/>
      <c r="H684"/>
      <c r="I684" s="166"/>
      <c r="J684"/>
      <c r="K684" s="171"/>
    </row>
    <row r="685" spans="1:11" ht="13.9">
      <c r="A685" s="166"/>
      <c r="B685"/>
      <c r="C685" s="167"/>
      <c r="D685"/>
      <c r="E685" s="169"/>
      <c r="F685"/>
      <c r="G685" s="166"/>
      <c r="H685"/>
      <c r="I685" s="166"/>
      <c r="J685"/>
      <c r="K685" s="171"/>
    </row>
    <row r="686" spans="1:11" ht="13.9">
      <c r="A686" s="166"/>
      <c r="B686"/>
      <c r="C686" s="167"/>
      <c r="D686"/>
      <c r="E686" s="169"/>
      <c r="F686"/>
      <c r="G686" s="166"/>
      <c r="H686"/>
      <c r="I686" s="166"/>
      <c r="J686"/>
      <c r="K686" s="171"/>
    </row>
    <row r="687" spans="1:11" ht="13.9">
      <c r="A687" s="166"/>
      <c r="B687"/>
      <c r="C687" s="167"/>
      <c r="D687"/>
      <c r="E687" s="169"/>
      <c r="F687"/>
      <c r="G687" s="166"/>
      <c r="H687"/>
      <c r="I687" s="166"/>
      <c r="J687"/>
      <c r="K687" s="171"/>
    </row>
    <row r="688" spans="1:11" ht="13.9">
      <c r="A688" s="166"/>
      <c r="B688"/>
      <c r="C688" s="167"/>
      <c r="D688"/>
      <c r="E688" s="169"/>
      <c r="F688"/>
      <c r="G688" s="166"/>
      <c r="H688"/>
      <c r="I688" s="166"/>
      <c r="J688"/>
      <c r="K688" s="171"/>
    </row>
    <row r="689" spans="1:11" ht="13.9">
      <c r="A689" s="166"/>
      <c r="B689"/>
      <c r="C689" s="167"/>
      <c r="D689"/>
      <c r="E689" s="169"/>
      <c r="F689"/>
      <c r="G689" s="166"/>
      <c r="H689"/>
      <c r="I689" s="166"/>
      <c r="J689"/>
      <c r="K689" s="171"/>
    </row>
    <row r="690" spans="1:11" ht="13.9">
      <c r="A690" s="166"/>
      <c r="B690"/>
      <c r="C690" s="167"/>
      <c r="D690"/>
      <c r="E690" s="169"/>
      <c r="F690"/>
      <c r="G690" s="166"/>
      <c r="H690"/>
      <c r="I690" s="166"/>
      <c r="J690"/>
      <c r="K690" s="171"/>
    </row>
    <row r="691" spans="1:11" ht="13.9">
      <c r="A691" s="166"/>
      <c r="B691"/>
      <c r="C691" s="167"/>
      <c r="D691"/>
      <c r="E691" s="169"/>
      <c r="F691"/>
      <c r="G691" s="166"/>
      <c r="H691"/>
      <c r="I691" s="166"/>
      <c r="J691"/>
      <c r="K691" s="171"/>
    </row>
    <row r="692" spans="1:11" ht="13.9">
      <c r="A692" s="166"/>
      <c r="B692"/>
      <c r="C692" s="167"/>
      <c r="D692"/>
      <c r="E692" s="169"/>
      <c r="F692"/>
      <c r="G692" s="166"/>
      <c r="H692"/>
      <c r="I692" s="166"/>
      <c r="J692"/>
      <c r="K692" s="171"/>
    </row>
    <row r="693" spans="1:11" ht="13.9">
      <c r="A693" s="166"/>
      <c r="B693"/>
      <c r="C693" s="167"/>
      <c r="D693"/>
      <c r="E693" s="169"/>
      <c r="F693"/>
      <c r="G693" s="166"/>
      <c r="H693"/>
      <c r="I693" s="166"/>
      <c r="J693"/>
      <c r="K693" s="171"/>
    </row>
    <row r="694" spans="1:11" ht="13.9">
      <c r="A694" s="166"/>
      <c r="B694"/>
      <c r="C694" s="167"/>
      <c r="D694"/>
      <c r="E694" s="169"/>
      <c r="F694"/>
      <c r="G694" s="166"/>
      <c r="H694"/>
      <c r="I694" s="166"/>
      <c r="J694"/>
      <c r="K694" s="171"/>
    </row>
    <row r="695" spans="1:11" ht="13.9">
      <c r="A695" s="166"/>
      <c r="B695"/>
      <c r="C695" s="167"/>
      <c r="D695"/>
      <c r="E695" s="169"/>
      <c r="F695"/>
      <c r="G695" s="166"/>
      <c r="H695"/>
      <c r="I695" s="166"/>
      <c r="J695"/>
      <c r="K695" s="171"/>
    </row>
    <row r="696" spans="1:11" ht="13.9">
      <c r="A696" s="166"/>
      <c r="B696"/>
      <c r="C696" s="167"/>
      <c r="D696"/>
      <c r="E696" s="169"/>
      <c r="F696"/>
      <c r="G696" s="166"/>
      <c r="H696"/>
      <c r="I696" s="166"/>
      <c r="J696"/>
      <c r="K696" s="171"/>
    </row>
    <row r="697" spans="1:11" ht="13.9">
      <c r="A697" s="166"/>
      <c r="B697"/>
      <c r="C697" s="167"/>
      <c r="D697"/>
      <c r="E697" s="169"/>
      <c r="F697"/>
      <c r="G697" s="166"/>
      <c r="H697"/>
      <c r="I697" s="166"/>
      <c r="J697"/>
      <c r="K697" s="171"/>
    </row>
    <row r="698" spans="1:11" ht="13.9">
      <c r="A698" s="166"/>
      <c r="B698"/>
      <c r="C698" s="167"/>
      <c r="D698"/>
      <c r="E698" s="169"/>
      <c r="F698"/>
      <c r="G698" s="166"/>
      <c r="H698"/>
      <c r="I698" s="166"/>
      <c r="J698"/>
      <c r="K698" s="171"/>
    </row>
    <row r="699" spans="1:11" ht="13.9">
      <c r="A699" s="166"/>
      <c r="B699"/>
      <c r="C699" s="167"/>
      <c r="D699"/>
      <c r="E699" s="169"/>
      <c r="F699"/>
      <c r="G699" s="166"/>
      <c r="H699"/>
      <c r="I699" s="166"/>
      <c r="J699"/>
      <c r="K699" s="171"/>
    </row>
    <row r="700" spans="1:11" ht="13.9">
      <c r="A700" s="166"/>
      <c r="B700"/>
      <c r="C700" s="167"/>
      <c r="D700"/>
      <c r="E700" s="169"/>
      <c r="F700"/>
      <c r="G700" s="166"/>
      <c r="H700"/>
      <c r="I700" s="166"/>
      <c r="J700"/>
      <c r="K700" s="171"/>
    </row>
    <row r="701" spans="1:11" ht="13.9">
      <c r="A701" s="166"/>
      <c r="B701"/>
      <c r="C701" s="167"/>
      <c r="D701"/>
      <c r="E701" s="169"/>
      <c r="F701"/>
      <c r="G701" s="166"/>
      <c r="H701"/>
      <c r="I701" s="166"/>
      <c r="J701"/>
      <c r="K701" s="171"/>
    </row>
    <row r="702" spans="1:11" ht="13.9">
      <c r="A702" s="166"/>
      <c r="B702"/>
      <c r="C702" s="167"/>
      <c r="D702"/>
      <c r="E702" s="169"/>
      <c r="F702"/>
      <c r="G702" s="166"/>
      <c r="H702"/>
      <c r="I702" s="166"/>
      <c r="J702"/>
      <c r="K702" s="171"/>
    </row>
    <row r="703" spans="1:11" ht="13.9">
      <c r="A703" s="166"/>
      <c r="B703"/>
      <c r="C703" s="167"/>
      <c r="D703"/>
      <c r="E703" s="169"/>
      <c r="F703"/>
      <c r="G703" s="166"/>
      <c r="H703"/>
      <c r="I703" s="166"/>
      <c r="J703"/>
      <c r="K703" s="171"/>
    </row>
    <row r="704" spans="1:11" ht="13.9">
      <c r="A704" s="166"/>
      <c r="B704"/>
      <c r="C704" s="167"/>
      <c r="D704"/>
      <c r="E704" s="169"/>
      <c r="F704"/>
      <c r="G704" s="166"/>
      <c r="H704"/>
      <c r="I704" s="166"/>
      <c r="J704"/>
      <c r="K704" s="171"/>
    </row>
    <row r="705" spans="1:11" ht="13.9">
      <c r="A705" s="166"/>
      <c r="B705"/>
      <c r="C705" s="167"/>
      <c r="D705"/>
      <c r="E705" s="169"/>
      <c r="F705"/>
      <c r="G705" s="166"/>
      <c r="H705"/>
      <c r="I705" s="166"/>
      <c r="J705"/>
      <c r="K705" s="171"/>
    </row>
    <row r="706" spans="1:11" ht="13.9">
      <c r="A706" s="166"/>
      <c r="B706"/>
      <c r="C706" s="167"/>
      <c r="D706"/>
      <c r="E706" s="169"/>
      <c r="F706"/>
      <c r="G706" s="166"/>
      <c r="H706"/>
      <c r="I706" s="166"/>
      <c r="J706"/>
      <c r="K706" s="171"/>
    </row>
    <row r="707" spans="1:11" ht="13.9">
      <c r="A707" s="166"/>
      <c r="B707"/>
      <c r="C707" s="167"/>
      <c r="D707"/>
      <c r="E707" s="169"/>
      <c r="F707"/>
      <c r="G707" s="166"/>
      <c r="H707"/>
      <c r="I707" s="166"/>
      <c r="J707"/>
      <c r="K707" s="171"/>
    </row>
    <row r="708" spans="1:11" ht="13.9">
      <c r="A708" s="166"/>
      <c r="B708"/>
      <c r="C708" s="167"/>
      <c r="D708"/>
      <c r="E708" s="169"/>
      <c r="F708"/>
      <c r="G708" s="166"/>
      <c r="H708"/>
      <c r="I708" s="166"/>
      <c r="J708"/>
      <c r="K708" s="171"/>
    </row>
    <row r="709" spans="1:11" ht="13.9">
      <c r="A709" s="166"/>
      <c r="B709"/>
      <c r="C709" s="167"/>
      <c r="D709"/>
      <c r="E709" s="169"/>
      <c r="F709"/>
      <c r="G709" s="166"/>
      <c r="H709"/>
      <c r="I709" s="166"/>
      <c r="J709"/>
      <c r="K709" s="171"/>
    </row>
    <row r="710" spans="1:11" ht="13.9">
      <c r="A710" s="166"/>
      <c r="B710"/>
      <c r="C710" s="167"/>
      <c r="D710"/>
      <c r="E710" s="169"/>
      <c r="F710"/>
      <c r="G710" s="166"/>
      <c r="H710"/>
      <c r="I710" s="166"/>
      <c r="J710"/>
      <c r="K710" s="171"/>
    </row>
    <row r="711" spans="1:11" ht="13.9">
      <c r="A711" s="166"/>
      <c r="B711"/>
      <c r="C711" s="167"/>
      <c r="D711"/>
      <c r="E711" s="169"/>
      <c r="F711"/>
      <c r="G711" s="166"/>
      <c r="H711"/>
      <c r="I711" s="166"/>
      <c r="J711"/>
      <c r="K711" s="171"/>
    </row>
    <row r="712" spans="1:11" ht="13.9">
      <c r="A712" s="166"/>
      <c r="B712"/>
      <c r="C712" s="167"/>
      <c r="D712"/>
      <c r="E712" s="169"/>
      <c r="F712"/>
      <c r="G712" s="166"/>
      <c r="H712"/>
      <c r="I712" s="166"/>
      <c r="J712"/>
      <c r="K712" s="171"/>
    </row>
    <row r="713" spans="1:11" ht="13.9">
      <c r="A713" s="166"/>
      <c r="B713"/>
      <c r="C713" s="167"/>
      <c r="D713"/>
      <c r="E713" s="169"/>
      <c r="F713"/>
      <c r="G713" s="166"/>
      <c r="H713"/>
      <c r="I713" s="166"/>
      <c r="J713"/>
      <c r="K713" s="171"/>
    </row>
    <row r="714" spans="1:11" ht="13.9">
      <c r="A714" s="166"/>
      <c r="B714"/>
      <c r="C714" s="167"/>
      <c r="D714"/>
      <c r="E714" s="169"/>
      <c r="F714"/>
      <c r="G714" s="166"/>
      <c r="H714"/>
      <c r="I714" s="166"/>
      <c r="J714"/>
      <c r="K714" s="171"/>
    </row>
    <row r="715" spans="1:11" ht="13.9">
      <c r="A715" s="166"/>
      <c r="B715"/>
      <c r="C715" s="167"/>
      <c r="D715"/>
      <c r="E715" s="169"/>
      <c r="F715"/>
      <c r="G715" s="166"/>
      <c r="H715"/>
      <c r="I715" s="166"/>
      <c r="J715"/>
      <c r="K715" s="171"/>
    </row>
    <row r="716" spans="1:11" ht="13.9">
      <c r="A716" s="166"/>
      <c r="B716"/>
      <c r="C716" s="167"/>
      <c r="D716"/>
      <c r="E716" s="169"/>
      <c r="F716"/>
      <c r="G716" s="166"/>
      <c r="H716"/>
      <c r="I716" s="166"/>
      <c r="J716"/>
      <c r="K716" s="171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defaultColWidth="9" defaultRowHeight="13.9" outlineLevelCol="1"/>
  <cols>
    <col min="1" max="1" width="12.59765625" style="20" customWidth="1"/>
    <col min="2" max="2" width="21.46484375" style="21" customWidth="1"/>
    <col min="3" max="3" width="29.1328125" style="21" customWidth="1"/>
    <col min="4" max="4" width="28.46484375" style="21" customWidth="1"/>
    <col min="5" max="5" width="21" style="21" customWidth="1"/>
    <col min="6" max="6" width="16.46484375" style="20" customWidth="1"/>
    <col min="7" max="7" width="43.3984375" style="20" customWidth="1"/>
    <col min="8" max="8" width="60.3984375" style="22" customWidth="1"/>
    <col min="9" max="9" width="8.59765625" style="20" customWidth="1"/>
    <col min="10" max="10" width="12" style="110" customWidth="1"/>
    <col min="11" max="11" width="12" style="111" customWidth="1" outlineLevel="1"/>
    <col min="12" max="12" width="8.59765625" style="23" customWidth="1"/>
    <col min="13" max="13" width="8.59765625" style="23" customWidth="1" outlineLevel="1"/>
    <col min="14" max="14" width="8.59765625" style="23" customWidth="1"/>
    <col min="15" max="15" width="8.59765625" style="23" customWidth="1" outlineLevel="1"/>
    <col min="16" max="16" width="30.46484375" style="112" customWidth="1"/>
    <col min="17" max="17" width="30.46484375" style="112" customWidth="1" outlineLevel="1"/>
    <col min="18" max="18" width="30.46484375" style="113" customWidth="1"/>
    <col min="19" max="19" width="10.3984375" style="21" customWidth="1"/>
    <col min="20" max="20" width="29.1328125" style="20" customWidth="1"/>
    <col min="21" max="21" width="14.3984375" style="20" customWidth="1"/>
    <col min="22" max="23" width="9" style="20"/>
    <col min="24" max="24" width="9.86328125" style="20" customWidth="1"/>
    <col min="25" max="16384" width="9" style="20"/>
  </cols>
  <sheetData>
    <row r="1" spans="1:24" s="16" customFormat="1" ht="29.25">
      <c r="A1" s="26" t="s">
        <v>2259</v>
      </c>
      <c r="B1" s="26" t="s">
        <v>2260</v>
      </c>
      <c r="C1" s="26" t="s">
        <v>2261</v>
      </c>
      <c r="D1" s="26" t="s">
        <v>2262</v>
      </c>
      <c r="E1" s="33" t="s">
        <v>2263</v>
      </c>
      <c r="F1" s="34" t="s">
        <v>2264</v>
      </c>
      <c r="G1" s="35" t="s">
        <v>2265</v>
      </c>
      <c r="H1" s="26" t="s">
        <v>2266</v>
      </c>
      <c r="I1" s="26" t="s">
        <v>2267</v>
      </c>
      <c r="J1" s="120" t="s">
        <v>2268</v>
      </c>
      <c r="K1" s="121" t="s">
        <v>2269</v>
      </c>
      <c r="L1" s="40" t="s">
        <v>2270</v>
      </c>
      <c r="M1" s="42" t="s">
        <v>2271</v>
      </c>
      <c r="N1" s="40" t="s">
        <v>2272</v>
      </c>
      <c r="O1" s="42" t="s">
        <v>2273</v>
      </c>
      <c r="P1" s="124" t="s">
        <v>2274</v>
      </c>
      <c r="Q1" s="128" t="s">
        <v>2275</v>
      </c>
      <c r="R1" s="129" t="s">
        <v>2276</v>
      </c>
      <c r="S1" s="34" t="s">
        <v>2277</v>
      </c>
      <c r="T1" s="51" t="s">
        <v>2278</v>
      </c>
      <c r="U1" s="52" t="s">
        <v>2279</v>
      </c>
    </row>
    <row r="2" spans="1:24" s="17" customFormat="1">
      <c r="A2" s="114" t="s">
        <v>2280</v>
      </c>
      <c r="B2" s="115" t="s">
        <v>2281</v>
      </c>
      <c r="C2" s="115" t="s">
        <v>2282</v>
      </c>
      <c r="D2" s="115"/>
      <c r="E2" s="116" t="s">
        <v>2283</v>
      </c>
      <c r="F2" s="117"/>
      <c r="G2" s="118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18" t="str">
        <f>_xlfn.IFNA(VLOOKUP($F2,'3.框架内物料'!$A:$E,5,0),"")</f>
        <v/>
      </c>
      <c r="J2" s="122" t="str">
        <f>_xlfn.IFNA(VLOOKUP($F2,'3.框架内物料'!$A:$F,6,0),"")</f>
        <v/>
      </c>
      <c r="K2" s="122" t="str">
        <f>_xlfn.IFNA(VLOOKUP($F2,'3.框架内物料'!$A:$F,6,0),"")</f>
        <v/>
      </c>
      <c r="L2" s="41"/>
      <c r="M2" s="41"/>
      <c r="N2" s="41"/>
      <c r="O2" s="41"/>
      <c r="P2" s="125">
        <f>IFERROR(N2*L2*J2,0)</f>
        <v>0</v>
      </c>
      <c r="Q2" s="125">
        <f>IFERROR(K2*M2*O2,0)</f>
        <v>0</v>
      </c>
      <c r="R2" s="130">
        <f>Q2-P2</f>
        <v>0</v>
      </c>
      <c r="S2" s="131">
        <v>0.06</v>
      </c>
      <c r="T2" s="132"/>
      <c r="U2" s="132">
        <v>1</v>
      </c>
    </row>
    <row r="3" spans="1:24" s="17" customFormat="1">
      <c r="A3" s="114" t="s">
        <v>2280</v>
      </c>
      <c r="B3" s="115" t="s">
        <v>2281</v>
      </c>
      <c r="C3" s="115" t="s">
        <v>2282</v>
      </c>
      <c r="D3" s="115"/>
      <c r="E3" s="116" t="s">
        <v>2284</v>
      </c>
      <c r="F3" s="117"/>
      <c r="G3" s="118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18" t="str">
        <f>_xlfn.IFNA(VLOOKUP($F3,'3.框架内物料'!$A:$E,5,0),"")</f>
        <v/>
      </c>
      <c r="J3" s="122" t="str">
        <f>_xlfn.IFNA(VLOOKUP($F3,'3.框架内物料'!$A:$F,6,0),"")</f>
        <v/>
      </c>
      <c r="K3" s="122" t="str">
        <f>_xlfn.IFNA(VLOOKUP($F3,'3.框架内物料'!$A:$F,6,0),"")</f>
        <v/>
      </c>
      <c r="L3" s="41"/>
      <c r="M3" s="41"/>
      <c r="N3" s="41"/>
      <c r="O3" s="41"/>
      <c r="P3" s="125">
        <f t="shared" ref="P3:P8" si="0">IFERROR(N3*L3*J3,0)</f>
        <v>0</v>
      </c>
      <c r="Q3" s="125">
        <f t="shared" ref="Q3:Q8" si="1">IFERROR(K3*M3*O3,0)</f>
        <v>0</v>
      </c>
      <c r="R3" s="130">
        <f t="shared" ref="R3:R8" si="2">Q3-P3</f>
        <v>0</v>
      </c>
      <c r="S3" s="131">
        <v>0.06</v>
      </c>
      <c r="T3" s="132"/>
      <c r="U3" s="132">
        <v>2</v>
      </c>
    </row>
    <row r="4" spans="1:24" s="17" customFormat="1" ht="32.1" customHeight="1">
      <c r="A4" s="114" t="s">
        <v>2280</v>
      </c>
      <c r="B4" s="115" t="s">
        <v>2285</v>
      </c>
      <c r="C4" s="115" t="s">
        <v>2286</v>
      </c>
      <c r="D4" s="115"/>
      <c r="E4" s="116" t="s">
        <v>2284</v>
      </c>
      <c r="F4" s="117"/>
      <c r="G4" s="118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18" t="str">
        <f>_xlfn.IFNA(VLOOKUP($F4,'3.框架内物料'!$A:$E,5,0),"")</f>
        <v/>
      </c>
      <c r="J4" s="122" t="str">
        <f>_xlfn.IFNA(VLOOKUP($F4,'3.框架内物料'!$A:$F,6,0),"")</f>
        <v/>
      </c>
      <c r="K4" s="122" t="str">
        <f>_xlfn.IFNA(VLOOKUP($F4,'3.框架内物料'!$A:$F,6,0),"")</f>
        <v/>
      </c>
      <c r="L4" s="41"/>
      <c r="M4" s="41"/>
      <c r="N4" s="126"/>
      <c r="O4" s="126"/>
      <c r="P4" s="125">
        <f t="shared" si="0"/>
        <v>0</v>
      </c>
      <c r="Q4" s="125">
        <f t="shared" si="1"/>
        <v>0</v>
      </c>
      <c r="R4" s="130">
        <f t="shared" si="2"/>
        <v>0</v>
      </c>
      <c r="S4" s="131">
        <v>0.06</v>
      </c>
      <c r="T4" s="132"/>
      <c r="U4" s="132">
        <v>4</v>
      </c>
    </row>
    <row r="5" spans="1:24" s="17" customFormat="1" ht="32.1" customHeight="1">
      <c r="A5" s="114" t="s">
        <v>2280</v>
      </c>
      <c r="B5" s="115" t="s">
        <v>2285</v>
      </c>
      <c r="C5" s="115" t="s">
        <v>2287</v>
      </c>
      <c r="D5" s="115"/>
      <c r="E5" s="116" t="s">
        <v>2284</v>
      </c>
      <c r="F5" s="117"/>
      <c r="G5" s="28" t="str">
        <f>_xlfn.IFNA(IF(VLOOKUP($F5,'3.框架内物料'!$A:$E,2,0)=0,"请勿填写",VLOOKUP($F5,'3.框架内物料'!$A:$E,2,0)),"")</f>
        <v/>
      </c>
      <c r="H5" s="37" t="str">
        <f>_xlfn.IFNA(VLOOKUP($F5,'3.框架内物料'!$A:$E,4,0),"")</f>
        <v/>
      </c>
      <c r="I5" s="28" t="str">
        <f>_xlfn.IFNA(VLOOKUP($F5,'3.框架内物料'!$A:$E,5,0),"")</f>
        <v/>
      </c>
      <c r="J5" s="123" t="str">
        <f>_xlfn.IFNA(VLOOKUP($F5,'3.框架内物料'!$A:$F,6,0),"")</f>
        <v/>
      </c>
      <c r="K5" s="123" t="str">
        <f>_xlfn.IFNA(VLOOKUP($F5,'3.框架内物料'!$A:$F,6,0),"")</f>
        <v/>
      </c>
      <c r="L5" s="41"/>
      <c r="M5" s="41"/>
      <c r="N5" s="126"/>
      <c r="O5" s="126"/>
      <c r="P5" s="125">
        <f t="shared" si="0"/>
        <v>0</v>
      </c>
      <c r="Q5" s="125">
        <f t="shared" si="1"/>
        <v>0</v>
      </c>
      <c r="R5" s="130">
        <f t="shared" si="2"/>
        <v>0</v>
      </c>
      <c r="S5" s="131">
        <v>0.06</v>
      </c>
      <c r="T5" s="132"/>
      <c r="U5" s="132">
        <v>5</v>
      </c>
    </row>
    <row r="6" spans="1:24" s="17" customFormat="1" ht="32.1" customHeight="1">
      <c r="A6" s="114" t="s">
        <v>2280</v>
      </c>
      <c r="B6" s="115"/>
      <c r="C6" s="115"/>
      <c r="D6" s="115"/>
      <c r="E6" s="116" t="s">
        <v>2284</v>
      </c>
      <c r="F6" s="117"/>
      <c r="G6" s="118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18" t="str">
        <f>_xlfn.IFNA(VLOOKUP($F6,'3.框架内物料'!$A:$E,5,0),"")</f>
        <v/>
      </c>
      <c r="J6" s="122" t="str">
        <f>_xlfn.IFNA(VLOOKUP($F6,'3.框架内物料'!$A:$F,6,0),"")</f>
        <v/>
      </c>
      <c r="K6" s="122" t="str">
        <f>_xlfn.IFNA(VLOOKUP($F6,'3.框架内物料'!$A:$F,6,0),"")</f>
        <v/>
      </c>
      <c r="L6" s="41"/>
      <c r="M6" s="41"/>
      <c r="N6" s="126"/>
      <c r="O6" s="126"/>
      <c r="P6" s="125">
        <f t="shared" si="0"/>
        <v>0</v>
      </c>
      <c r="Q6" s="125">
        <f t="shared" si="1"/>
        <v>0</v>
      </c>
      <c r="R6" s="130">
        <f t="shared" si="2"/>
        <v>0</v>
      </c>
      <c r="S6" s="131">
        <v>0.06</v>
      </c>
      <c r="T6" s="132"/>
      <c r="U6" s="132">
        <v>7</v>
      </c>
    </row>
    <row r="7" spans="1:24" s="17" customFormat="1" ht="32.1" customHeight="1">
      <c r="A7" s="114" t="s">
        <v>2280</v>
      </c>
      <c r="B7" s="115"/>
      <c r="C7" s="115"/>
      <c r="D7" s="116"/>
      <c r="E7" s="116" t="s">
        <v>2284</v>
      </c>
      <c r="F7" s="117"/>
      <c r="G7" s="118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18" t="str">
        <f>_xlfn.IFNA(VLOOKUP($F7,'3.框架内物料'!$A:$E,5,0),"")</f>
        <v/>
      </c>
      <c r="J7" s="122" t="str">
        <f>_xlfn.IFNA(VLOOKUP($F7,'3.框架内物料'!$A:$F,6,0),"")</f>
        <v/>
      </c>
      <c r="K7" s="122" t="str">
        <f>_xlfn.IFNA(VLOOKUP($F7,'3.框架内物料'!$A:$F,6,0),"")</f>
        <v/>
      </c>
      <c r="L7" s="41"/>
      <c r="M7" s="41"/>
      <c r="N7" s="126"/>
      <c r="O7" s="126"/>
      <c r="P7" s="125">
        <f t="shared" si="0"/>
        <v>0</v>
      </c>
      <c r="Q7" s="125">
        <f t="shared" si="1"/>
        <v>0</v>
      </c>
      <c r="R7" s="130">
        <f t="shared" si="2"/>
        <v>0</v>
      </c>
      <c r="S7" s="131">
        <v>0.06</v>
      </c>
      <c r="T7" s="132"/>
      <c r="U7" s="132">
        <v>8</v>
      </c>
    </row>
    <row r="8" spans="1:24" s="17" customFormat="1" ht="32.1" customHeight="1">
      <c r="A8" s="114" t="s">
        <v>2280</v>
      </c>
      <c r="B8" s="115"/>
      <c r="C8" s="115"/>
      <c r="D8" s="116"/>
      <c r="E8" s="116" t="s">
        <v>2284</v>
      </c>
      <c r="F8" s="117"/>
      <c r="G8" s="118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18" t="str">
        <f>_xlfn.IFNA(VLOOKUP($F8,'3.框架内物料'!$A:$E,5,0),"")</f>
        <v/>
      </c>
      <c r="J8" s="122" t="str">
        <f>_xlfn.IFNA(VLOOKUP($F8,'3.框架内物料'!$A:$F,6,0),"")</f>
        <v/>
      </c>
      <c r="K8" s="122" t="str">
        <f>_xlfn.IFNA(VLOOKUP($F8,'3.框架内物料'!$A:$F,6,0),"")</f>
        <v/>
      </c>
      <c r="L8" s="41"/>
      <c r="M8" s="41"/>
      <c r="N8" s="126"/>
      <c r="O8" s="126"/>
      <c r="P8" s="125">
        <f t="shared" si="0"/>
        <v>0</v>
      </c>
      <c r="Q8" s="125">
        <f t="shared" si="1"/>
        <v>0</v>
      </c>
      <c r="R8" s="130">
        <f t="shared" si="2"/>
        <v>0</v>
      </c>
      <c r="S8" s="131">
        <v>0.06</v>
      </c>
      <c r="T8" s="132"/>
      <c r="U8" s="132">
        <v>10</v>
      </c>
    </row>
    <row r="9" spans="1:24" s="17" customFormat="1" ht="16.899999999999999">
      <c r="A9" s="29"/>
      <c r="B9" s="30"/>
      <c r="C9" s="30"/>
      <c r="D9" s="30"/>
      <c r="E9" s="30"/>
      <c r="F9" s="38"/>
      <c r="G9" s="38"/>
      <c r="H9" s="38"/>
      <c r="I9" s="38"/>
      <c r="J9" s="38"/>
      <c r="K9" s="38"/>
      <c r="L9" s="38"/>
      <c r="M9" s="38"/>
      <c r="N9" s="38"/>
      <c r="O9" s="38"/>
      <c r="P9" s="215" t="s">
        <v>2288</v>
      </c>
      <c r="Q9" s="216"/>
      <c r="R9" s="217"/>
      <c r="S9" s="54"/>
      <c r="T9" s="54"/>
      <c r="U9" s="54"/>
    </row>
    <row r="10" spans="1:24" s="17" customFormat="1" ht="16.899999999999999">
      <c r="A10" s="31"/>
      <c r="B10" s="32"/>
      <c r="C10" s="32"/>
      <c r="D10" s="32"/>
      <c r="E10" s="32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127">
        <f>SUM(P2:P8)</f>
        <v>0</v>
      </c>
      <c r="Q10" s="127">
        <f>SUM(Q2:Q8)</f>
        <v>0</v>
      </c>
      <c r="R10" s="127">
        <f>Q10-P10</f>
        <v>0</v>
      </c>
      <c r="S10" s="31"/>
      <c r="T10" s="39"/>
      <c r="U10" s="55"/>
    </row>
    <row r="11" spans="1:24" s="17" customFormat="1">
      <c r="A11" s="114" t="s">
        <v>2289</v>
      </c>
      <c r="B11" s="115"/>
      <c r="C11" s="115"/>
      <c r="D11" s="115"/>
      <c r="E11" s="115" t="s">
        <v>2284</v>
      </c>
      <c r="F11" s="117"/>
      <c r="G11" s="118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18" t="str">
        <f>_xlfn.IFNA(VLOOKUP($F11,'3.框架内物料'!$A:$E,5,0),"")</f>
        <v/>
      </c>
      <c r="J11" s="122" t="str">
        <f>_xlfn.IFNA(VLOOKUP($F11,'3.框架内物料'!$A:$F,6,0),"")</f>
        <v/>
      </c>
      <c r="K11" s="122" t="str">
        <f>_xlfn.IFNA(VLOOKUP($F11,'3.框架内物料'!$A:$F,6,0),"")</f>
        <v/>
      </c>
      <c r="L11" s="41"/>
      <c r="M11" s="41"/>
      <c r="N11" s="41"/>
      <c r="O11" s="41"/>
      <c r="P11" s="125">
        <f t="shared" ref="P11:P68" si="3">IFERROR(N11*L11*J11,0)</f>
        <v>0</v>
      </c>
      <c r="Q11" s="125">
        <f t="shared" ref="Q11:Q68" si="4">IFERROR(K11*M11*O11,0)</f>
        <v>0</v>
      </c>
      <c r="R11" s="130">
        <f t="shared" ref="R11:R68" si="5">Q11-P11</f>
        <v>0</v>
      </c>
      <c r="S11" s="133">
        <v>0.06</v>
      </c>
      <c r="T11" s="134"/>
      <c r="U11" s="134">
        <v>13</v>
      </c>
    </row>
    <row r="12" spans="1:24" s="17" customFormat="1">
      <c r="A12" s="114" t="s">
        <v>2289</v>
      </c>
      <c r="B12" s="115"/>
      <c r="C12" s="115"/>
      <c r="D12" s="116"/>
      <c r="E12" s="116"/>
      <c r="F12" s="117"/>
      <c r="G12" s="118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18" t="str">
        <f>_xlfn.IFNA(VLOOKUP($F12,'3.框架内物料'!$A:$E,5,0),"")</f>
        <v/>
      </c>
      <c r="J12" s="122" t="str">
        <f>_xlfn.IFNA(VLOOKUP($F12,'3.框架内物料'!$A:$F,6,0),"")</f>
        <v/>
      </c>
      <c r="K12" s="122" t="str">
        <f>_xlfn.IFNA(VLOOKUP($F12,'3.框架内物料'!$A:$F,6,0),"")</f>
        <v/>
      </c>
      <c r="L12" s="41"/>
      <c r="M12" s="41"/>
      <c r="N12" s="126"/>
      <c r="O12" s="126"/>
      <c r="P12" s="125">
        <f t="shared" si="3"/>
        <v>0</v>
      </c>
      <c r="Q12" s="125">
        <f t="shared" si="4"/>
        <v>0</v>
      </c>
      <c r="R12" s="130">
        <f t="shared" si="5"/>
        <v>0</v>
      </c>
      <c r="S12" s="131">
        <v>0.06</v>
      </c>
      <c r="T12" s="132"/>
      <c r="U12" s="132">
        <v>14</v>
      </c>
    </row>
    <row r="13" spans="1:24" s="17" customFormat="1">
      <c r="A13" s="114" t="s">
        <v>2289</v>
      </c>
      <c r="B13" s="115"/>
      <c r="C13" s="115"/>
      <c r="D13" s="116"/>
      <c r="E13" s="116"/>
      <c r="F13" s="117"/>
      <c r="G13" s="118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18" t="str">
        <f>_xlfn.IFNA(VLOOKUP($F13,'3.框架内物料'!$A:$E,5,0),"")</f>
        <v/>
      </c>
      <c r="J13" s="122" t="str">
        <f>_xlfn.IFNA(VLOOKUP($F13,'3.框架内物料'!$A:$F,6,0),"")</f>
        <v/>
      </c>
      <c r="K13" s="122" t="str">
        <f>_xlfn.IFNA(VLOOKUP($F13,'3.框架内物料'!$A:$F,6,0),"")</f>
        <v/>
      </c>
      <c r="L13" s="41"/>
      <c r="M13" s="41"/>
      <c r="N13" s="126"/>
      <c r="O13" s="126"/>
      <c r="P13" s="125">
        <f t="shared" si="3"/>
        <v>0</v>
      </c>
      <c r="Q13" s="125">
        <f t="shared" si="4"/>
        <v>0</v>
      </c>
      <c r="R13" s="130">
        <f t="shared" si="5"/>
        <v>0</v>
      </c>
      <c r="S13" s="131">
        <v>0.06</v>
      </c>
      <c r="T13" s="132"/>
      <c r="U13" s="132">
        <v>16</v>
      </c>
    </row>
    <row r="14" spans="1:24" s="19" customFormat="1">
      <c r="A14" s="114" t="s">
        <v>2289</v>
      </c>
      <c r="B14" s="115"/>
      <c r="C14" s="115"/>
      <c r="D14" s="115"/>
      <c r="E14" s="115" t="s">
        <v>2290</v>
      </c>
      <c r="F14" s="117"/>
      <c r="G14" s="118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18" t="str">
        <f>_xlfn.IFNA(VLOOKUP($F14,'3.框架内物料'!$A:$E,5,0),"")</f>
        <v/>
      </c>
      <c r="J14" s="122" t="str">
        <f>_xlfn.IFNA(VLOOKUP($F14,'3.框架内物料'!$A:$F,6,0),"")</f>
        <v/>
      </c>
      <c r="K14" s="122" t="str">
        <f>_xlfn.IFNA(VLOOKUP($F14,'3.框架内物料'!$A:$F,6,0),"")</f>
        <v/>
      </c>
      <c r="L14" s="41"/>
      <c r="M14" s="41"/>
      <c r="N14" s="41"/>
      <c r="O14" s="41"/>
      <c r="P14" s="125">
        <f t="shared" si="3"/>
        <v>0</v>
      </c>
      <c r="Q14" s="125">
        <f t="shared" si="4"/>
        <v>0</v>
      </c>
      <c r="R14" s="130">
        <f t="shared" si="5"/>
        <v>0</v>
      </c>
      <c r="S14" s="131">
        <v>0.06</v>
      </c>
      <c r="T14" s="135"/>
      <c r="U14" s="132">
        <v>17</v>
      </c>
    </row>
    <row r="15" spans="1:24" s="19" customFormat="1">
      <c r="A15" s="114" t="s">
        <v>2289</v>
      </c>
      <c r="B15" s="115"/>
      <c r="C15" s="115"/>
      <c r="D15" s="115"/>
      <c r="E15" s="115"/>
      <c r="F15" s="117"/>
      <c r="G15" s="118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18" t="str">
        <f>_xlfn.IFNA(VLOOKUP($F15,'3.框架内物料'!$A:$E,5,0),"")</f>
        <v/>
      </c>
      <c r="J15" s="122" t="str">
        <f>_xlfn.IFNA(VLOOKUP($F15,'3.框架内物料'!$A:$F,6,0),"")</f>
        <v/>
      </c>
      <c r="K15" s="122" t="str">
        <f>_xlfn.IFNA(VLOOKUP($F15,'3.框架内物料'!$A:$F,6,0),"")</f>
        <v/>
      </c>
      <c r="L15" s="41"/>
      <c r="M15" s="41"/>
      <c r="N15" s="126"/>
      <c r="O15" s="126"/>
      <c r="P15" s="125">
        <f t="shared" si="3"/>
        <v>0</v>
      </c>
      <c r="Q15" s="125">
        <f t="shared" si="4"/>
        <v>0</v>
      </c>
      <c r="R15" s="130">
        <f t="shared" si="5"/>
        <v>0</v>
      </c>
      <c r="S15" s="131">
        <v>0.06</v>
      </c>
      <c r="T15" s="135"/>
      <c r="U15" s="132">
        <v>19</v>
      </c>
    </row>
    <row r="16" spans="1:24" s="19" customFormat="1">
      <c r="A16" s="114" t="s">
        <v>2289</v>
      </c>
      <c r="B16" s="115"/>
      <c r="C16" s="115"/>
      <c r="D16" s="116"/>
      <c r="E16" s="116"/>
      <c r="F16" s="117"/>
      <c r="G16" s="118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18" t="str">
        <f>_xlfn.IFNA(VLOOKUP($F16,'3.框架内物料'!$A:$E,5,0),"")</f>
        <v/>
      </c>
      <c r="J16" s="122" t="str">
        <f>_xlfn.IFNA(VLOOKUP($F16,'3.框架内物料'!$A:$F,6,0),"")</f>
        <v/>
      </c>
      <c r="K16" s="122" t="str">
        <f>_xlfn.IFNA(VLOOKUP($F16,'3.框架内物料'!$A:$F,6,0),"")</f>
        <v/>
      </c>
      <c r="L16" s="41"/>
      <c r="M16" s="41"/>
      <c r="N16" s="126"/>
      <c r="O16" s="126"/>
      <c r="P16" s="125">
        <f t="shared" si="3"/>
        <v>0</v>
      </c>
      <c r="Q16" s="125">
        <f t="shared" si="4"/>
        <v>0</v>
      </c>
      <c r="R16" s="130">
        <f t="shared" si="5"/>
        <v>0</v>
      </c>
      <c r="S16" s="131">
        <v>0.06</v>
      </c>
      <c r="T16" s="135"/>
      <c r="U16" s="132">
        <v>20</v>
      </c>
      <c r="X16" s="57"/>
    </row>
    <row r="17" spans="1:24" s="19" customFormat="1">
      <c r="A17" s="114" t="s">
        <v>2289</v>
      </c>
      <c r="B17" s="115"/>
      <c r="C17" s="115"/>
      <c r="D17" s="116"/>
      <c r="E17" s="116"/>
      <c r="F17" s="117"/>
      <c r="G17" s="118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18" t="str">
        <f>_xlfn.IFNA(VLOOKUP($F17,'3.框架内物料'!$A:$E,5,0),"")</f>
        <v/>
      </c>
      <c r="J17" s="122" t="str">
        <f>_xlfn.IFNA(VLOOKUP($F17,'3.框架内物料'!$A:$F,6,0),"")</f>
        <v/>
      </c>
      <c r="K17" s="122" t="str">
        <f>_xlfn.IFNA(VLOOKUP($F17,'3.框架内物料'!$A:$F,6,0),"")</f>
        <v/>
      </c>
      <c r="L17" s="41"/>
      <c r="M17" s="41"/>
      <c r="N17" s="126"/>
      <c r="O17" s="126"/>
      <c r="P17" s="125">
        <f t="shared" si="3"/>
        <v>0</v>
      </c>
      <c r="Q17" s="125">
        <f t="shared" si="4"/>
        <v>0</v>
      </c>
      <c r="R17" s="130">
        <f t="shared" si="5"/>
        <v>0</v>
      </c>
      <c r="S17" s="131">
        <v>0.06</v>
      </c>
      <c r="T17" s="135"/>
      <c r="U17" s="132">
        <v>22</v>
      </c>
      <c r="X17" s="57"/>
    </row>
    <row r="18" spans="1:24" s="19" customFormat="1" ht="16.899999999999999">
      <c r="A18" s="29"/>
      <c r="B18" s="30"/>
      <c r="C18" s="30"/>
      <c r="D18" s="30"/>
      <c r="E18" s="30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215" t="s">
        <v>2291</v>
      </c>
      <c r="Q18" s="216"/>
      <c r="R18" s="217"/>
      <c r="S18" s="54"/>
      <c r="T18" s="54"/>
      <c r="U18" s="54"/>
      <c r="X18" s="57"/>
    </row>
    <row r="19" spans="1:24" s="19" customFormat="1" ht="16.899999999999999">
      <c r="A19" s="31"/>
      <c r="B19" s="32"/>
      <c r="C19" s="32"/>
      <c r="D19" s="32"/>
      <c r="E19" s="32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127">
        <f>SUM(P11:P17)</f>
        <v>0</v>
      </c>
      <c r="Q19" s="127">
        <f>SUM(Q11:Q17)</f>
        <v>0</v>
      </c>
      <c r="R19" s="127">
        <f>Q19-P19</f>
        <v>0</v>
      </c>
      <c r="S19" s="31"/>
      <c r="T19" s="39"/>
      <c r="U19" s="55"/>
      <c r="X19" s="57"/>
    </row>
    <row r="20" spans="1:24" s="19" customFormat="1">
      <c r="A20" s="114" t="s">
        <v>2292</v>
      </c>
      <c r="B20" s="115"/>
      <c r="C20" s="115"/>
      <c r="D20" s="115"/>
      <c r="E20" s="115"/>
      <c r="F20" s="117"/>
      <c r="G20" s="118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18" t="str">
        <f>_xlfn.IFNA(VLOOKUP($F20,'3.框架内物料'!$A:$E,5,0),"")</f>
        <v/>
      </c>
      <c r="J20" s="122" t="str">
        <f>_xlfn.IFNA(VLOOKUP($F20,'3.框架内物料'!$A:$F,6,0),"")</f>
        <v/>
      </c>
      <c r="K20" s="122" t="str">
        <f>_xlfn.IFNA(VLOOKUP($F20,'3.框架内物料'!$A:$F,6,0),"")</f>
        <v/>
      </c>
      <c r="L20" s="41"/>
      <c r="M20" s="41"/>
      <c r="N20" s="126"/>
      <c r="O20" s="126"/>
      <c r="P20" s="125">
        <f t="shared" si="3"/>
        <v>0</v>
      </c>
      <c r="Q20" s="125">
        <f t="shared" si="4"/>
        <v>0</v>
      </c>
      <c r="R20" s="130">
        <f t="shared" si="5"/>
        <v>0</v>
      </c>
      <c r="S20" s="131">
        <v>0.06</v>
      </c>
      <c r="T20" s="135"/>
      <c r="U20" s="132">
        <v>25</v>
      </c>
    </row>
    <row r="21" spans="1:24" s="19" customFormat="1">
      <c r="A21" s="114" t="s">
        <v>2292</v>
      </c>
      <c r="B21" s="115"/>
      <c r="C21" s="115"/>
      <c r="D21" s="116"/>
      <c r="E21" s="116"/>
      <c r="F21" s="117"/>
      <c r="G21" s="118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18" t="str">
        <f>_xlfn.IFNA(VLOOKUP($F21,'3.框架内物料'!$A:$E,5,0),"")</f>
        <v/>
      </c>
      <c r="J21" s="122" t="str">
        <f>_xlfn.IFNA(VLOOKUP($F21,'3.框架内物料'!$A:$F,6,0),"")</f>
        <v/>
      </c>
      <c r="K21" s="122" t="str">
        <f>_xlfn.IFNA(VLOOKUP($F21,'3.框架内物料'!$A:$F,6,0),"")</f>
        <v/>
      </c>
      <c r="L21" s="41"/>
      <c r="M21" s="41"/>
      <c r="N21" s="41"/>
      <c r="O21" s="41"/>
      <c r="P21" s="125">
        <f t="shared" si="3"/>
        <v>0</v>
      </c>
      <c r="Q21" s="125">
        <f t="shared" si="4"/>
        <v>0</v>
      </c>
      <c r="R21" s="130">
        <f t="shared" si="5"/>
        <v>0</v>
      </c>
      <c r="S21" s="131">
        <v>0.06</v>
      </c>
      <c r="T21" s="135"/>
      <c r="U21" s="132">
        <v>26</v>
      </c>
      <c r="X21" s="57"/>
    </row>
    <row r="22" spans="1:24" s="19" customFormat="1">
      <c r="A22" s="114" t="s">
        <v>2292</v>
      </c>
      <c r="B22" s="115"/>
      <c r="C22" s="115"/>
      <c r="D22" s="116"/>
      <c r="E22" s="116"/>
      <c r="F22" s="117"/>
      <c r="G22" s="118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18" t="str">
        <f>_xlfn.IFNA(VLOOKUP($F22,'3.框架内物料'!$A:$E,5,0),"")</f>
        <v/>
      </c>
      <c r="J22" s="122" t="str">
        <f>_xlfn.IFNA(VLOOKUP($F22,'3.框架内物料'!$A:$F,6,0),"")</f>
        <v/>
      </c>
      <c r="K22" s="122" t="str">
        <f>_xlfn.IFNA(VLOOKUP($F22,'3.框架内物料'!$A:$F,6,0),"")</f>
        <v/>
      </c>
      <c r="L22" s="41"/>
      <c r="M22" s="41"/>
      <c r="N22" s="126"/>
      <c r="O22" s="126"/>
      <c r="P22" s="125">
        <f t="shared" si="3"/>
        <v>0</v>
      </c>
      <c r="Q22" s="125">
        <f t="shared" si="4"/>
        <v>0</v>
      </c>
      <c r="R22" s="130">
        <f t="shared" si="5"/>
        <v>0</v>
      </c>
      <c r="S22" s="131">
        <v>0.06</v>
      </c>
      <c r="T22" s="135"/>
      <c r="U22" s="132">
        <v>28</v>
      </c>
      <c r="X22" s="57"/>
    </row>
    <row r="23" spans="1:24" s="19" customFormat="1">
      <c r="A23" s="114" t="s">
        <v>2292</v>
      </c>
      <c r="B23" s="115"/>
      <c r="C23" s="115"/>
      <c r="D23" s="115"/>
      <c r="E23" s="115"/>
      <c r="F23" s="117"/>
      <c r="G23" s="118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18" t="str">
        <f>_xlfn.IFNA(VLOOKUP($F23,'3.框架内物料'!$A:$E,5,0),"")</f>
        <v/>
      </c>
      <c r="J23" s="122" t="str">
        <f>_xlfn.IFNA(VLOOKUP($F23,'3.框架内物料'!$A:$F,6,0),"")</f>
        <v/>
      </c>
      <c r="K23" s="122" t="str">
        <f>_xlfn.IFNA(VLOOKUP($F23,'3.框架内物料'!$A:$F,6,0),"")</f>
        <v/>
      </c>
      <c r="L23" s="41"/>
      <c r="M23" s="41"/>
      <c r="N23" s="126"/>
      <c r="O23" s="126"/>
      <c r="P23" s="125">
        <f t="shared" si="3"/>
        <v>0</v>
      </c>
      <c r="Q23" s="125">
        <f t="shared" si="4"/>
        <v>0</v>
      </c>
      <c r="R23" s="130">
        <f t="shared" si="5"/>
        <v>0</v>
      </c>
      <c r="S23" s="131">
        <v>0.06</v>
      </c>
      <c r="T23" s="135"/>
      <c r="U23" s="132">
        <v>29</v>
      </c>
    </row>
    <row r="24" spans="1:24" s="19" customFormat="1">
      <c r="A24" s="114" t="s">
        <v>2292</v>
      </c>
      <c r="B24" s="115"/>
      <c r="C24" s="115"/>
      <c r="D24" s="115"/>
      <c r="E24" s="115"/>
      <c r="F24" s="117"/>
      <c r="G24" s="118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18" t="str">
        <f>_xlfn.IFNA(VLOOKUP($F24,'3.框架内物料'!$A:$E,5,0),"")</f>
        <v/>
      </c>
      <c r="J24" s="122" t="str">
        <f>_xlfn.IFNA(VLOOKUP($F24,'3.框架内物料'!$A:$F,6,0),"")</f>
        <v/>
      </c>
      <c r="K24" s="122" t="str">
        <f>_xlfn.IFNA(VLOOKUP($F24,'3.框架内物料'!$A:$F,6,0),"")</f>
        <v/>
      </c>
      <c r="L24" s="41"/>
      <c r="M24" s="41"/>
      <c r="N24" s="126"/>
      <c r="O24" s="126"/>
      <c r="P24" s="125">
        <f t="shared" si="3"/>
        <v>0</v>
      </c>
      <c r="Q24" s="125">
        <f t="shared" si="4"/>
        <v>0</v>
      </c>
      <c r="R24" s="130">
        <f t="shared" si="5"/>
        <v>0</v>
      </c>
      <c r="S24" s="131">
        <v>0.06</v>
      </c>
      <c r="T24" s="135"/>
      <c r="U24" s="132">
        <v>31</v>
      </c>
    </row>
    <row r="25" spans="1:24" s="17" customFormat="1">
      <c r="A25" s="114" t="s">
        <v>2292</v>
      </c>
      <c r="B25" s="115"/>
      <c r="C25" s="115"/>
      <c r="D25" s="116"/>
      <c r="E25" s="116"/>
      <c r="F25" s="117"/>
      <c r="G25" s="118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18" t="str">
        <f>_xlfn.IFNA(VLOOKUP($F25,'3.框架内物料'!$A:$E,5,0),"")</f>
        <v/>
      </c>
      <c r="J25" s="122" t="str">
        <f>_xlfn.IFNA(VLOOKUP($F25,'3.框架内物料'!$A:$F,6,0),"")</f>
        <v/>
      </c>
      <c r="K25" s="122" t="str">
        <f>_xlfn.IFNA(VLOOKUP($F25,'3.框架内物料'!$A:$F,6,0),"")</f>
        <v/>
      </c>
      <c r="L25" s="41"/>
      <c r="M25" s="41"/>
      <c r="N25" s="126"/>
      <c r="O25" s="126"/>
      <c r="P25" s="125">
        <f t="shared" si="3"/>
        <v>0</v>
      </c>
      <c r="Q25" s="125">
        <f t="shared" si="4"/>
        <v>0</v>
      </c>
      <c r="R25" s="130">
        <f t="shared" si="5"/>
        <v>0</v>
      </c>
      <c r="S25" s="131">
        <v>0.06</v>
      </c>
      <c r="T25" s="132"/>
      <c r="U25" s="132">
        <v>32</v>
      </c>
    </row>
    <row r="26" spans="1:24" s="17" customFormat="1">
      <c r="A26" s="114" t="s">
        <v>2292</v>
      </c>
      <c r="B26" s="115"/>
      <c r="C26" s="115"/>
      <c r="D26" s="116"/>
      <c r="E26" s="116"/>
      <c r="F26" s="117"/>
      <c r="G26" s="118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18" t="str">
        <f>_xlfn.IFNA(VLOOKUP($F26,'3.框架内物料'!$A:$E,5,0),"")</f>
        <v/>
      </c>
      <c r="J26" s="122" t="str">
        <f>_xlfn.IFNA(VLOOKUP($F26,'3.框架内物料'!$A:$F,6,0),"")</f>
        <v/>
      </c>
      <c r="K26" s="122" t="str">
        <f>_xlfn.IFNA(VLOOKUP($F26,'3.框架内物料'!$A:$F,6,0),"")</f>
        <v/>
      </c>
      <c r="L26" s="41"/>
      <c r="M26" s="41"/>
      <c r="N26" s="126"/>
      <c r="O26" s="126"/>
      <c r="P26" s="125">
        <f t="shared" si="3"/>
        <v>0</v>
      </c>
      <c r="Q26" s="125">
        <f t="shared" si="4"/>
        <v>0</v>
      </c>
      <c r="R26" s="130">
        <f t="shared" si="5"/>
        <v>0</v>
      </c>
      <c r="S26" s="131">
        <v>0.06</v>
      </c>
      <c r="T26" s="132"/>
      <c r="U26" s="132">
        <v>34</v>
      </c>
    </row>
    <row r="27" spans="1:24" s="17" customFormat="1" ht="16.899999999999999">
      <c r="A27" s="29"/>
      <c r="B27" s="30"/>
      <c r="C27" s="30"/>
      <c r="D27" s="30"/>
      <c r="E27" s="30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215" t="s">
        <v>2293</v>
      </c>
      <c r="Q27" s="216"/>
      <c r="R27" s="217"/>
      <c r="S27" s="54"/>
      <c r="T27" s="54"/>
      <c r="U27" s="54"/>
    </row>
    <row r="28" spans="1:24" s="17" customFormat="1" ht="16.899999999999999">
      <c r="A28" s="31"/>
      <c r="B28" s="32"/>
      <c r="C28" s="32"/>
      <c r="D28" s="32"/>
      <c r="E28" s="32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127">
        <f>SUM(P20:P26)</f>
        <v>0</v>
      </c>
      <c r="Q28" s="127">
        <f>SUM(Q20:Q26)</f>
        <v>0</v>
      </c>
      <c r="R28" s="127">
        <f>Q28-P28</f>
        <v>0</v>
      </c>
      <c r="S28" s="31"/>
      <c r="T28" s="39"/>
      <c r="U28" s="55"/>
    </row>
    <row r="29" spans="1:24" s="19" customFormat="1">
      <c r="A29" s="114" t="s">
        <v>2294</v>
      </c>
      <c r="B29" s="115" t="s">
        <v>2295</v>
      </c>
      <c r="C29" s="115" t="s">
        <v>2296</v>
      </c>
      <c r="D29" s="115"/>
      <c r="E29" s="115"/>
      <c r="F29" s="117"/>
      <c r="G29" s="118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18" t="str">
        <f>_xlfn.IFNA(VLOOKUP($F29,'3.框架内物料'!$A:$E,5,0),"")</f>
        <v/>
      </c>
      <c r="J29" s="122" t="str">
        <f>_xlfn.IFNA(VLOOKUP($F29,'3.框架内物料'!$A:$F,6,0),"")</f>
        <v/>
      </c>
      <c r="K29" s="122" t="str">
        <f>_xlfn.IFNA(VLOOKUP($F29,'3.框架内物料'!$A:$F,6,0),"")</f>
        <v/>
      </c>
      <c r="L29" s="41"/>
      <c r="M29" s="41"/>
      <c r="N29" s="126"/>
      <c r="O29" s="126"/>
      <c r="P29" s="125">
        <f t="shared" si="3"/>
        <v>0</v>
      </c>
      <c r="Q29" s="125">
        <f t="shared" si="4"/>
        <v>0</v>
      </c>
      <c r="R29" s="130">
        <f t="shared" si="5"/>
        <v>0</v>
      </c>
      <c r="S29" s="131">
        <v>0.06</v>
      </c>
      <c r="T29" s="135"/>
      <c r="U29" s="132">
        <v>37</v>
      </c>
    </row>
    <row r="30" spans="1:24" s="19" customFormat="1">
      <c r="A30" s="114" t="s">
        <v>2294</v>
      </c>
      <c r="B30" s="115" t="s">
        <v>2295</v>
      </c>
      <c r="C30" s="115" t="s">
        <v>2297</v>
      </c>
      <c r="D30" s="116"/>
      <c r="E30" s="116"/>
      <c r="F30" s="117"/>
      <c r="G30" s="118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18" t="str">
        <f>_xlfn.IFNA(VLOOKUP($F30,'3.框架内物料'!$A:$E,5,0),"")</f>
        <v/>
      </c>
      <c r="J30" s="122" t="str">
        <f>_xlfn.IFNA(VLOOKUP($F30,'3.框架内物料'!$A:$F,6,0),"")</f>
        <v/>
      </c>
      <c r="K30" s="122" t="str">
        <f>_xlfn.IFNA(VLOOKUP($F30,'3.框架内物料'!$A:$F,6,0),"")</f>
        <v/>
      </c>
      <c r="L30" s="41"/>
      <c r="M30" s="41"/>
      <c r="N30" s="41"/>
      <c r="O30" s="41"/>
      <c r="P30" s="125">
        <f t="shared" si="3"/>
        <v>0</v>
      </c>
      <c r="Q30" s="125">
        <f t="shared" si="4"/>
        <v>0</v>
      </c>
      <c r="R30" s="130">
        <f t="shared" si="5"/>
        <v>0</v>
      </c>
      <c r="S30" s="131">
        <v>0.06</v>
      </c>
      <c r="T30" s="135"/>
      <c r="U30" s="132">
        <v>38</v>
      </c>
      <c r="X30" s="57"/>
    </row>
    <row r="31" spans="1:24" s="19" customFormat="1">
      <c r="A31" s="114" t="s">
        <v>2294</v>
      </c>
      <c r="B31" s="115" t="s">
        <v>2298</v>
      </c>
      <c r="C31" s="115" t="s">
        <v>2299</v>
      </c>
      <c r="D31" s="116"/>
      <c r="E31" s="116"/>
      <c r="F31" s="117"/>
      <c r="G31" s="118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18" t="str">
        <f>_xlfn.IFNA(VLOOKUP($F31,'3.框架内物料'!$A:$E,5,0),"")</f>
        <v/>
      </c>
      <c r="J31" s="122" t="str">
        <f>_xlfn.IFNA(VLOOKUP($F31,'3.框架内物料'!$A:$F,6,0),"")</f>
        <v/>
      </c>
      <c r="K31" s="122" t="str">
        <f>_xlfn.IFNA(VLOOKUP($F31,'3.框架内物料'!$A:$F,6,0),"")</f>
        <v/>
      </c>
      <c r="L31" s="41"/>
      <c r="M31" s="41"/>
      <c r="N31" s="126"/>
      <c r="O31" s="126"/>
      <c r="P31" s="125">
        <f t="shared" si="3"/>
        <v>0</v>
      </c>
      <c r="Q31" s="125">
        <f t="shared" si="4"/>
        <v>0</v>
      </c>
      <c r="R31" s="130">
        <f t="shared" si="5"/>
        <v>0</v>
      </c>
      <c r="S31" s="131">
        <v>0.06</v>
      </c>
      <c r="T31" s="135"/>
      <c r="U31" s="132">
        <v>40</v>
      </c>
      <c r="X31" s="57"/>
    </row>
    <row r="32" spans="1:24" s="19" customFormat="1">
      <c r="A32" s="114" t="s">
        <v>2294</v>
      </c>
      <c r="B32" s="115" t="s">
        <v>2300</v>
      </c>
      <c r="C32" s="115" t="s">
        <v>2301</v>
      </c>
      <c r="D32" s="115"/>
      <c r="E32" s="115"/>
      <c r="F32" s="117"/>
      <c r="G32" s="118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18" t="str">
        <f>_xlfn.IFNA(VLOOKUP($F32,'3.框架内物料'!$A:$E,5,0),"")</f>
        <v/>
      </c>
      <c r="J32" s="122" t="str">
        <f>_xlfn.IFNA(VLOOKUP($F32,'3.框架内物料'!$A:$F,6,0),"")</f>
        <v/>
      </c>
      <c r="K32" s="122" t="str">
        <f>_xlfn.IFNA(VLOOKUP($F32,'3.框架内物料'!$A:$F,6,0),"")</f>
        <v/>
      </c>
      <c r="L32" s="41"/>
      <c r="M32" s="41"/>
      <c r="N32" s="126"/>
      <c r="O32" s="126"/>
      <c r="P32" s="125">
        <f t="shared" si="3"/>
        <v>0</v>
      </c>
      <c r="Q32" s="125">
        <f t="shared" si="4"/>
        <v>0</v>
      </c>
      <c r="R32" s="130">
        <f t="shared" si="5"/>
        <v>0</v>
      </c>
      <c r="S32" s="131">
        <v>0.06</v>
      </c>
      <c r="T32" s="135"/>
      <c r="U32" s="132">
        <v>41</v>
      </c>
    </row>
    <row r="33" spans="1:24" s="19" customFormat="1">
      <c r="A33" s="114" t="s">
        <v>2294</v>
      </c>
      <c r="B33" s="115" t="s">
        <v>2302</v>
      </c>
      <c r="C33" s="115" t="s">
        <v>2303</v>
      </c>
      <c r="D33" s="115"/>
      <c r="E33" s="115"/>
      <c r="F33" s="117"/>
      <c r="G33" s="118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18" t="str">
        <f>_xlfn.IFNA(VLOOKUP($F33,'3.框架内物料'!$A:$E,5,0),"")</f>
        <v/>
      </c>
      <c r="J33" s="122" t="str">
        <f>_xlfn.IFNA(VLOOKUP($F33,'3.框架内物料'!$A:$F,6,0),"")</f>
        <v/>
      </c>
      <c r="K33" s="122" t="str">
        <f>_xlfn.IFNA(VLOOKUP($F33,'3.框架内物料'!$A:$F,6,0),"")</f>
        <v/>
      </c>
      <c r="L33" s="41"/>
      <c r="M33" s="41"/>
      <c r="N33" s="126"/>
      <c r="O33" s="126"/>
      <c r="P33" s="125">
        <f t="shared" si="3"/>
        <v>0</v>
      </c>
      <c r="Q33" s="125">
        <f t="shared" si="4"/>
        <v>0</v>
      </c>
      <c r="R33" s="130">
        <f t="shared" si="5"/>
        <v>0</v>
      </c>
      <c r="S33" s="131">
        <v>0.06</v>
      </c>
      <c r="T33" s="135"/>
      <c r="U33" s="132">
        <v>43</v>
      </c>
    </row>
    <row r="34" spans="1:24" s="19" customFormat="1">
      <c r="A34" s="114" t="s">
        <v>2294</v>
      </c>
      <c r="B34" s="115"/>
      <c r="C34" s="115"/>
      <c r="D34" s="116"/>
      <c r="E34" s="116"/>
      <c r="F34" s="117"/>
      <c r="G34" s="118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18" t="str">
        <f>_xlfn.IFNA(VLOOKUP($F34,'3.框架内物料'!$A:$E,5,0),"")</f>
        <v/>
      </c>
      <c r="J34" s="122" t="str">
        <f>_xlfn.IFNA(VLOOKUP($F34,'3.框架内物料'!$A:$F,6,0),"")</f>
        <v/>
      </c>
      <c r="K34" s="122" t="str">
        <f>_xlfn.IFNA(VLOOKUP($F34,'3.框架内物料'!$A:$F,6,0),"")</f>
        <v/>
      </c>
      <c r="L34" s="41"/>
      <c r="M34" s="41"/>
      <c r="N34" s="126"/>
      <c r="O34" s="126"/>
      <c r="P34" s="125">
        <f t="shared" si="3"/>
        <v>0</v>
      </c>
      <c r="Q34" s="125">
        <f t="shared" si="4"/>
        <v>0</v>
      </c>
      <c r="R34" s="130">
        <f t="shared" si="5"/>
        <v>0</v>
      </c>
      <c r="S34" s="131">
        <v>0.06</v>
      </c>
      <c r="T34" s="135"/>
      <c r="U34" s="132">
        <v>44</v>
      </c>
      <c r="X34" s="57"/>
    </row>
    <row r="35" spans="1:24" s="19" customFormat="1">
      <c r="A35" s="114" t="s">
        <v>2294</v>
      </c>
      <c r="B35" s="115"/>
      <c r="C35" s="115"/>
      <c r="D35" s="116"/>
      <c r="E35" s="116"/>
      <c r="F35" s="117"/>
      <c r="G35" s="118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18" t="str">
        <f>_xlfn.IFNA(VLOOKUP($F35,'3.框架内物料'!$A:$E,5,0),"")</f>
        <v/>
      </c>
      <c r="J35" s="122" t="str">
        <f>_xlfn.IFNA(VLOOKUP($F35,'3.框架内物料'!$A:$F,6,0),"")</f>
        <v/>
      </c>
      <c r="K35" s="122" t="str">
        <f>_xlfn.IFNA(VLOOKUP($F35,'3.框架内物料'!$A:$F,6,0),"")</f>
        <v/>
      </c>
      <c r="L35" s="41"/>
      <c r="M35" s="41"/>
      <c r="N35" s="126"/>
      <c r="O35" s="126"/>
      <c r="P35" s="125">
        <f t="shared" si="3"/>
        <v>0</v>
      </c>
      <c r="Q35" s="125">
        <f t="shared" si="4"/>
        <v>0</v>
      </c>
      <c r="R35" s="130">
        <f t="shared" si="5"/>
        <v>0</v>
      </c>
      <c r="S35" s="131">
        <v>0.06</v>
      </c>
      <c r="T35" s="135"/>
      <c r="U35" s="132">
        <v>46</v>
      </c>
      <c r="X35" s="57"/>
    </row>
    <row r="36" spans="1:24" s="19" customFormat="1" ht="16.899999999999999">
      <c r="A36" s="29"/>
      <c r="B36" s="30"/>
      <c r="C36" s="30"/>
      <c r="D36" s="30"/>
      <c r="E36" s="30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215" t="s">
        <v>2304</v>
      </c>
      <c r="Q36" s="216"/>
      <c r="R36" s="217"/>
      <c r="S36" s="54"/>
      <c r="T36" s="54"/>
      <c r="U36" s="54"/>
      <c r="X36" s="57"/>
    </row>
    <row r="37" spans="1:24" s="19" customFormat="1" ht="16.899999999999999">
      <c r="A37" s="31"/>
      <c r="B37" s="32"/>
      <c r="C37" s="32"/>
      <c r="D37" s="32"/>
      <c r="E37" s="32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127">
        <f>SUM(P29:P35)</f>
        <v>0</v>
      </c>
      <c r="Q37" s="127">
        <f>SUM(Q29:Q35)</f>
        <v>0</v>
      </c>
      <c r="R37" s="127">
        <f>Q37-P37</f>
        <v>0</v>
      </c>
      <c r="S37" s="31"/>
      <c r="T37" s="39"/>
      <c r="U37" s="55"/>
      <c r="X37" s="57"/>
    </row>
    <row r="38" spans="1:24" s="19" customFormat="1">
      <c r="A38" s="114" t="s">
        <v>2305</v>
      </c>
      <c r="B38" s="115" t="s">
        <v>2306</v>
      </c>
      <c r="C38" s="115"/>
      <c r="D38" s="115"/>
      <c r="E38" s="115"/>
      <c r="F38" s="117"/>
      <c r="G38" s="118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18" t="str">
        <f>_xlfn.IFNA(VLOOKUP($F38,'3.框架内物料'!$A:$E,5,0),"")</f>
        <v/>
      </c>
      <c r="J38" s="122" t="str">
        <f>_xlfn.IFNA(VLOOKUP($F38,'3.框架内物料'!$A:$F,6,0),"")</f>
        <v/>
      </c>
      <c r="K38" s="122" t="str">
        <f>_xlfn.IFNA(VLOOKUP($F38,'3.框架内物料'!$A:$F,6,0),"")</f>
        <v/>
      </c>
      <c r="L38" s="41"/>
      <c r="M38" s="41"/>
      <c r="N38" s="126"/>
      <c r="O38" s="126"/>
      <c r="P38" s="125">
        <f t="shared" si="3"/>
        <v>0</v>
      </c>
      <c r="Q38" s="125">
        <f t="shared" si="4"/>
        <v>0</v>
      </c>
      <c r="R38" s="130">
        <f t="shared" si="5"/>
        <v>0</v>
      </c>
      <c r="S38" s="131">
        <v>0.06</v>
      </c>
      <c r="T38" s="135"/>
      <c r="U38" s="132">
        <v>49</v>
      </c>
    </row>
    <row r="39" spans="1:24" s="19" customFormat="1">
      <c r="A39" s="114" t="s">
        <v>2305</v>
      </c>
      <c r="B39" s="115" t="s">
        <v>2307</v>
      </c>
      <c r="C39" s="115"/>
      <c r="D39" s="115"/>
      <c r="E39" s="115"/>
      <c r="F39" s="117"/>
      <c r="G39" s="118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18" t="str">
        <f>_xlfn.IFNA(VLOOKUP($F39,'3.框架内物料'!$A:$E,5,0),"")</f>
        <v/>
      </c>
      <c r="J39" s="122" t="str">
        <f>_xlfn.IFNA(VLOOKUP($F39,'3.框架内物料'!$A:$F,6,0),"")</f>
        <v/>
      </c>
      <c r="K39" s="122" t="str">
        <f>_xlfn.IFNA(VLOOKUP($F39,'3.框架内物料'!$A:$F,6,0),"")</f>
        <v/>
      </c>
      <c r="L39" s="41"/>
      <c r="M39" s="41"/>
      <c r="N39" s="126"/>
      <c r="O39" s="126"/>
      <c r="P39" s="125">
        <f t="shared" si="3"/>
        <v>0</v>
      </c>
      <c r="Q39" s="125">
        <f t="shared" si="4"/>
        <v>0</v>
      </c>
      <c r="R39" s="130">
        <f t="shared" si="5"/>
        <v>0</v>
      </c>
      <c r="S39" s="131">
        <v>0.06</v>
      </c>
      <c r="T39" s="135"/>
      <c r="U39" s="132">
        <v>50</v>
      </c>
      <c r="X39" s="57"/>
    </row>
    <row r="40" spans="1:24" s="17" customFormat="1">
      <c r="A40" s="114" t="s">
        <v>2305</v>
      </c>
      <c r="B40" s="132" t="s">
        <v>2308</v>
      </c>
      <c r="C40" s="115"/>
      <c r="D40" s="115"/>
      <c r="E40" s="115"/>
      <c r="F40" s="117"/>
      <c r="G40" s="118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18" t="str">
        <f>_xlfn.IFNA(VLOOKUP($F40,'3.框架内物料'!$A:$E,5,0),"")</f>
        <v/>
      </c>
      <c r="J40" s="122" t="str">
        <f>_xlfn.IFNA(VLOOKUP($F40,'3.框架内物料'!$A:$F,6,0),"")</f>
        <v/>
      </c>
      <c r="K40" s="122" t="str">
        <f>_xlfn.IFNA(VLOOKUP($F40,'3.框架内物料'!$A:$F,6,0),"")</f>
        <v/>
      </c>
      <c r="L40" s="41"/>
      <c r="M40" s="41"/>
      <c r="N40" s="126"/>
      <c r="O40" s="126"/>
      <c r="P40" s="125">
        <f t="shared" si="3"/>
        <v>0</v>
      </c>
      <c r="Q40" s="125">
        <f t="shared" si="4"/>
        <v>0</v>
      </c>
      <c r="R40" s="130">
        <f t="shared" si="5"/>
        <v>0</v>
      </c>
      <c r="S40" s="131">
        <v>0.06</v>
      </c>
      <c r="T40" s="132"/>
      <c r="U40" s="132">
        <v>52</v>
      </c>
    </row>
    <row r="41" spans="1:24" s="17" customFormat="1">
      <c r="A41" s="114" t="s">
        <v>2305</v>
      </c>
      <c r="B41" s="115" t="s">
        <v>2309</v>
      </c>
      <c r="C41" s="115"/>
      <c r="D41" s="115"/>
      <c r="E41" s="115"/>
      <c r="F41" s="117"/>
      <c r="G41" s="118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18" t="str">
        <f>_xlfn.IFNA(VLOOKUP($F41,'3.框架内物料'!$A:$E,5,0),"")</f>
        <v/>
      </c>
      <c r="J41" s="122" t="str">
        <f>_xlfn.IFNA(VLOOKUP($F41,'3.框架内物料'!$A:$F,6,0),"")</f>
        <v/>
      </c>
      <c r="K41" s="122" t="str">
        <f>_xlfn.IFNA(VLOOKUP($F41,'3.框架内物料'!$A:$F,6,0),"")</f>
        <v/>
      </c>
      <c r="L41" s="41"/>
      <c r="M41" s="41"/>
      <c r="N41" s="41"/>
      <c r="O41" s="41"/>
      <c r="P41" s="125">
        <f t="shared" si="3"/>
        <v>0</v>
      </c>
      <c r="Q41" s="125">
        <f t="shared" si="4"/>
        <v>0</v>
      </c>
      <c r="R41" s="130">
        <f t="shared" si="5"/>
        <v>0</v>
      </c>
      <c r="S41" s="131">
        <v>0.06</v>
      </c>
      <c r="T41" s="132"/>
      <c r="U41" s="132">
        <v>53</v>
      </c>
    </row>
    <row r="42" spans="1:24" s="17" customFormat="1">
      <c r="A42" s="114" t="s">
        <v>2305</v>
      </c>
      <c r="B42" s="115"/>
      <c r="C42" s="115"/>
      <c r="D42" s="115"/>
      <c r="E42" s="115"/>
      <c r="F42" s="117"/>
      <c r="G42" s="118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18" t="str">
        <f>_xlfn.IFNA(VLOOKUP($F42,'3.框架内物料'!$A:$E,5,0),"")</f>
        <v/>
      </c>
      <c r="J42" s="122" t="str">
        <f>_xlfn.IFNA(VLOOKUP($F42,'3.框架内物料'!$A:$F,6,0),"")</f>
        <v/>
      </c>
      <c r="K42" s="122" t="str">
        <f>_xlfn.IFNA(VLOOKUP($F42,'3.框架内物料'!$A:$F,6,0),"")</f>
        <v/>
      </c>
      <c r="L42" s="41"/>
      <c r="M42" s="41"/>
      <c r="N42" s="126"/>
      <c r="O42" s="126"/>
      <c r="P42" s="125">
        <f t="shared" si="3"/>
        <v>0</v>
      </c>
      <c r="Q42" s="125">
        <f t="shared" si="4"/>
        <v>0</v>
      </c>
      <c r="R42" s="130">
        <f t="shared" si="5"/>
        <v>0</v>
      </c>
      <c r="S42" s="131">
        <v>0.06</v>
      </c>
      <c r="T42" s="132"/>
      <c r="U42" s="132">
        <v>55</v>
      </c>
    </row>
    <row r="43" spans="1:24" s="19" customFormat="1">
      <c r="A43" s="114" t="s">
        <v>2305</v>
      </c>
      <c r="B43" s="115"/>
      <c r="C43" s="115"/>
      <c r="D43" s="115"/>
      <c r="E43" s="115"/>
      <c r="F43" s="117"/>
      <c r="G43" s="118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18" t="str">
        <f>_xlfn.IFNA(VLOOKUP($F43,'3.框架内物料'!$A:$E,5,0),"")</f>
        <v/>
      </c>
      <c r="J43" s="122" t="str">
        <f>_xlfn.IFNA(VLOOKUP($F43,'3.框架内物料'!$A:$F,6,0),"")</f>
        <v/>
      </c>
      <c r="K43" s="122" t="str">
        <f>_xlfn.IFNA(VLOOKUP($F43,'3.框架内物料'!$A:$F,6,0),"")</f>
        <v/>
      </c>
      <c r="L43" s="41"/>
      <c r="M43" s="41"/>
      <c r="N43" s="126"/>
      <c r="O43" s="126"/>
      <c r="P43" s="125">
        <f t="shared" si="3"/>
        <v>0</v>
      </c>
      <c r="Q43" s="125">
        <f t="shared" si="4"/>
        <v>0</v>
      </c>
      <c r="R43" s="130">
        <f t="shared" si="5"/>
        <v>0</v>
      </c>
      <c r="S43" s="131">
        <v>0.06</v>
      </c>
      <c r="T43" s="135"/>
      <c r="U43" s="132">
        <v>56</v>
      </c>
    </row>
    <row r="44" spans="1:24" s="19" customFormat="1">
      <c r="A44" s="114" t="s">
        <v>2305</v>
      </c>
      <c r="B44" s="115"/>
      <c r="C44" s="115"/>
      <c r="D44" s="115"/>
      <c r="E44" s="115"/>
      <c r="F44" s="117"/>
      <c r="G44" s="118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18" t="str">
        <f>_xlfn.IFNA(VLOOKUP($F44,'3.框架内物料'!$A:$E,5,0),"")</f>
        <v/>
      </c>
      <c r="J44" s="122" t="str">
        <f>_xlfn.IFNA(VLOOKUP($F44,'3.框架内物料'!$A:$F,6,0),"")</f>
        <v/>
      </c>
      <c r="K44" s="122" t="str">
        <f>_xlfn.IFNA(VLOOKUP($F44,'3.框架内物料'!$A:$F,6,0),"")</f>
        <v/>
      </c>
      <c r="L44" s="41"/>
      <c r="M44" s="41"/>
      <c r="N44" s="126"/>
      <c r="O44" s="126"/>
      <c r="P44" s="125">
        <f t="shared" si="3"/>
        <v>0</v>
      </c>
      <c r="Q44" s="125">
        <f t="shared" si="4"/>
        <v>0</v>
      </c>
      <c r="R44" s="130">
        <f t="shared" si="5"/>
        <v>0</v>
      </c>
      <c r="S44" s="131">
        <v>0.06</v>
      </c>
      <c r="T44" s="135"/>
      <c r="U44" s="132">
        <v>58</v>
      </c>
    </row>
    <row r="45" spans="1:24" s="19" customFormat="1" ht="16.899999999999999">
      <c r="A45" s="29"/>
      <c r="B45" s="30"/>
      <c r="C45" s="30"/>
      <c r="D45" s="30"/>
      <c r="E45" s="30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215" t="s">
        <v>2310</v>
      </c>
      <c r="Q45" s="216"/>
      <c r="R45" s="217"/>
      <c r="S45" s="54"/>
      <c r="T45" s="54"/>
      <c r="U45" s="54"/>
    </row>
    <row r="46" spans="1:24" s="19" customFormat="1" ht="16.899999999999999">
      <c r="A46" s="31"/>
      <c r="B46" s="32"/>
      <c r="C46" s="32"/>
      <c r="D46" s="32"/>
      <c r="E46" s="32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127">
        <f>SUM(P38:P44)</f>
        <v>0</v>
      </c>
      <c r="Q46" s="127">
        <f>SUM(Q38:Q44)</f>
        <v>0</v>
      </c>
      <c r="R46" s="127">
        <f>Q46-P46</f>
        <v>0</v>
      </c>
      <c r="S46" s="31"/>
      <c r="T46" s="39"/>
      <c r="U46" s="55"/>
    </row>
    <row r="47" spans="1:24" s="17" customFormat="1">
      <c r="A47" s="114" t="s">
        <v>2305</v>
      </c>
      <c r="B47" s="132" t="s">
        <v>2308</v>
      </c>
      <c r="C47" s="115"/>
      <c r="D47" s="115"/>
      <c r="E47" s="115"/>
      <c r="F47" s="117"/>
      <c r="G47" s="118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18" t="str">
        <f>_xlfn.IFNA(VLOOKUP($F47,'3.框架内物料'!$A:$E,5,0),"")</f>
        <v/>
      </c>
      <c r="J47" s="122" t="str">
        <f>_xlfn.IFNA(VLOOKUP($F47,'3.框架内物料'!$A:$F,6,0),"")</f>
        <v/>
      </c>
      <c r="K47" s="122" t="str">
        <f>_xlfn.IFNA(VLOOKUP($F47,'3.框架内物料'!$A:$F,6,0),"")</f>
        <v/>
      </c>
      <c r="L47" s="41"/>
      <c r="M47" s="41"/>
      <c r="N47" s="126"/>
      <c r="O47" s="126"/>
      <c r="P47" s="125">
        <f t="shared" ref="P47:P50" si="6">IFERROR(N47*L47*J47,0)</f>
        <v>0</v>
      </c>
      <c r="Q47" s="125">
        <f t="shared" ref="Q47:Q50" si="7">IFERROR(K47*M47*O47,0)</f>
        <v>0</v>
      </c>
      <c r="R47" s="130">
        <f t="shared" ref="R47:R50" si="8">Q47-P47</f>
        <v>0</v>
      </c>
      <c r="S47" s="131">
        <v>0.06</v>
      </c>
      <c r="T47" s="132"/>
      <c r="U47" s="132">
        <v>52</v>
      </c>
    </row>
    <row r="48" spans="1:24" s="17" customFormat="1">
      <c r="A48" s="114" t="s">
        <v>2305</v>
      </c>
      <c r="B48" s="115" t="s">
        <v>2309</v>
      </c>
      <c r="C48" s="115"/>
      <c r="D48" s="115"/>
      <c r="E48" s="115"/>
      <c r="F48" s="117"/>
      <c r="G48" s="118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18" t="str">
        <f>_xlfn.IFNA(VLOOKUP($F48,'3.框架内物料'!$A:$E,5,0),"")</f>
        <v/>
      </c>
      <c r="J48" s="122" t="str">
        <f>_xlfn.IFNA(VLOOKUP($F48,'3.框架内物料'!$A:$F,6,0),"")</f>
        <v/>
      </c>
      <c r="K48" s="122" t="str">
        <f>_xlfn.IFNA(VLOOKUP($F48,'3.框架内物料'!$A:$F,6,0),"")</f>
        <v/>
      </c>
      <c r="L48" s="41"/>
      <c r="M48" s="41"/>
      <c r="N48" s="126"/>
      <c r="O48" s="126"/>
      <c r="P48" s="125">
        <f t="shared" si="6"/>
        <v>0</v>
      </c>
      <c r="Q48" s="125">
        <f t="shared" si="7"/>
        <v>0</v>
      </c>
      <c r="R48" s="130">
        <f t="shared" si="8"/>
        <v>0</v>
      </c>
      <c r="S48" s="131">
        <v>0.06</v>
      </c>
      <c r="T48" s="132"/>
      <c r="U48" s="132">
        <v>53</v>
      </c>
    </row>
    <row r="49" spans="1:24" s="17" customFormat="1">
      <c r="A49" s="114" t="s">
        <v>2305</v>
      </c>
      <c r="B49" s="115"/>
      <c r="C49" s="115"/>
      <c r="D49" s="115"/>
      <c r="E49" s="115"/>
      <c r="F49" s="117"/>
      <c r="G49" s="118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18" t="str">
        <f>_xlfn.IFNA(VLOOKUP($F49,'3.框架内物料'!$A:$E,5,0),"")</f>
        <v/>
      </c>
      <c r="J49" s="122" t="str">
        <f>_xlfn.IFNA(VLOOKUP($F49,'3.框架内物料'!$A:$F,6,0),"")</f>
        <v/>
      </c>
      <c r="K49" s="122" t="str">
        <f>_xlfn.IFNA(VLOOKUP($F49,'3.框架内物料'!$A:$F,6,0),"")</f>
        <v/>
      </c>
      <c r="L49" s="41"/>
      <c r="M49" s="41"/>
      <c r="N49" s="41"/>
      <c r="O49" s="41"/>
      <c r="P49" s="125">
        <f t="shared" si="6"/>
        <v>0</v>
      </c>
      <c r="Q49" s="125">
        <f t="shared" si="7"/>
        <v>0</v>
      </c>
      <c r="R49" s="130">
        <f t="shared" si="8"/>
        <v>0</v>
      </c>
      <c r="S49" s="131">
        <v>0.06</v>
      </c>
      <c r="T49" s="132"/>
      <c r="U49" s="132">
        <v>55</v>
      </c>
    </row>
    <row r="50" spans="1:24" s="19" customFormat="1">
      <c r="A50" s="114" t="s">
        <v>2305</v>
      </c>
      <c r="B50" s="115"/>
      <c r="C50" s="115"/>
      <c r="D50" s="115"/>
      <c r="E50" s="115"/>
      <c r="F50" s="117"/>
      <c r="G50" s="118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18" t="str">
        <f>_xlfn.IFNA(VLOOKUP($F50,'3.框架内物料'!$A:$E,5,0),"")</f>
        <v/>
      </c>
      <c r="J50" s="122" t="str">
        <f>_xlfn.IFNA(VLOOKUP($F50,'3.框架内物料'!$A:$F,6,0),"")</f>
        <v/>
      </c>
      <c r="K50" s="122" t="str">
        <f>_xlfn.IFNA(VLOOKUP($F50,'3.框架内物料'!$A:$F,6,0),"")</f>
        <v/>
      </c>
      <c r="L50" s="41"/>
      <c r="M50" s="41"/>
      <c r="N50" s="126"/>
      <c r="O50" s="126"/>
      <c r="P50" s="125">
        <f t="shared" si="6"/>
        <v>0</v>
      </c>
      <c r="Q50" s="125">
        <f t="shared" si="7"/>
        <v>0</v>
      </c>
      <c r="R50" s="130">
        <f t="shared" si="8"/>
        <v>0</v>
      </c>
      <c r="S50" s="131">
        <v>0.06</v>
      </c>
      <c r="T50" s="135"/>
      <c r="U50" s="132">
        <v>56</v>
      </c>
    </row>
    <row r="51" spans="1:24" s="19" customFormat="1" ht="16.899999999999999">
      <c r="A51" s="29"/>
      <c r="B51" s="30"/>
      <c r="C51" s="30"/>
      <c r="D51" s="30"/>
      <c r="E51" s="30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215" t="s">
        <v>2311</v>
      </c>
      <c r="Q51" s="216"/>
      <c r="R51" s="217"/>
      <c r="S51" s="54"/>
      <c r="T51" s="54"/>
      <c r="U51" s="54"/>
    </row>
    <row r="52" spans="1:24" s="19" customFormat="1" ht="16.899999999999999">
      <c r="A52" s="31"/>
      <c r="B52" s="32"/>
      <c r="C52" s="32"/>
      <c r="D52" s="32"/>
      <c r="E52" s="32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127">
        <f>SUM(P47:P50)</f>
        <v>0</v>
      </c>
      <c r="Q52" s="127">
        <f t="shared" ref="Q52:R52" si="9">SUM(Q47:Q50)</f>
        <v>0</v>
      </c>
      <c r="R52" s="127">
        <f t="shared" si="9"/>
        <v>0</v>
      </c>
      <c r="S52" s="31"/>
      <c r="T52" s="39"/>
      <c r="U52" s="55"/>
    </row>
    <row r="53" spans="1:24" s="17" customFormat="1">
      <c r="A53" s="114" t="s">
        <v>2312</v>
      </c>
      <c r="B53" s="115"/>
      <c r="C53" s="115"/>
      <c r="D53" s="116"/>
      <c r="E53" s="116"/>
      <c r="F53" s="117"/>
      <c r="G53" s="118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18" t="str">
        <f>_xlfn.IFNA(VLOOKUP($F53,'3.框架内物料'!$A:$E,5,0),"")</f>
        <v/>
      </c>
      <c r="J53" s="122" t="str">
        <f>_xlfn.IFNA(VLOOKUP($F53,'3.框架内物料'!$A:$F,6,0),"")</f>
        <v/>
      </c>
      <c r="K53" s="122" t="str">
        <f>_xlfn.IFNA(VLOOKUP($F53,'3.框架内物料'!$A:$F,6,0),"")</f>
        <v/>
      </c>
      <c r="L53" s="41"/>
      <c r="M53" s="41"/>
      <c r="N53" s="126"/>
      <c r="O53" s="126"/>
      <c r="P53" s="125">
        <f t="shared" si="3"/>
        <v>0</v>
      </c>
      <c r="Q53" s="125">
        <f t="shared" si="4"/>
        <v>0</v>
      </c>
      <c r="R53" s="130">
        <f t="shared" si="5"/>
        <v>0</v>
      </c>
      <c r="S53" s="131">
        <v>0.06</v>
      </c>
      <c r="T53" s="132"/>
      <c r="U53" s="132">
        <v>73</v>
      </c>
    </row>
    <row r="54" spans="1:24" s="17" customFormat="1">
      <c r="A54" s="114" t="s">
        <v>2312</v>
      </c>
      <c r="B54" s="115"/>
      <c r="C54" s="115"/>
      <c r="D54" s="115"/>
      <c r="E54" s="115"/>
      <c r="F54" s="117"/>
      <c r="G54" s="118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18" t="str">
        <f>_xlfn.IFNA(VLOOKUP($F54,'3.框架内物料'!$A:$E,5,0),"")</f>
        <v/>
      </c>
      <c r="J54" s="122" t="str">
        <f>_xlfn.IFNA(VLOOKUP($F54,'3.框架内物料'!$A:$F,6,0),"")</f>
        <v/>
      </c>
      <c r="K54" s="122" t="str">
        <f>_xlfn.IFNA(VLOOKUP($F54,'3.框架内物料'!$A:$F,6,0),"")</f>
        <v/>
      </c>
      <c r="L54" s="41"/>
      <c r="M54" s="41"/>
      <c r="N54" s="126"/>
      <c r="O54" s="126"/>
      <c r="P54" s="125">
        <f t="shared" si="3"/>
        <v>0</v>
      </c>
      <c r="Q54" s="125">
        <f t="shared" si="4"/>
        <v>0</v>
      </c>
      <c r="R54" s="130">
        <f t="shared" si="5"/>
        <v>0</v>
      </c>
      <c r="S54" s="131">
        <v>0.06</v>
      </c>
      <c r="T54" s="132"/>
      <c r="U54" s="132">
        <v>74</v>
      </c>
    </row>
    <row r="55" spans="1:24" s="19" customFormat="1">
      <c r="A55" s="114" t="s">
        <v>2312</v>
      </c>
      <c r="B55" s="115"/>
      <c r="C55" s="115"/>
      <c r="D55" s="115"/>
      <c r="E55" s="115"/>
      <c r="F55" s="117"/>
      <c r="G55" s="118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18" t="str">
        <f>_xlfn.IFNA(VLOOKUP($F55,'3.框架内物料'!$A:$E,5,0),"")</f>
        <v/>
      </c>
      <c r="J55" s="122" t="str">
        <f>_xlfn.IFNA(VLOOKUP($F55,'3.框架内物料'!$A:$F,6,0),"")</f>
        <v/>
      </c>
      <c r="K55" s="122" t="str">
        <f>_xlfn.IFNA(VLOOKUP($F55,'3.框架内物料'!$A:$F,6,0),"")</f>
        <v/>
      </c>
      <c r="L55" s="41"/>
      <c r="M55" s="41"/>
      <c r="N55" s="41"/>
      <c r="O55" s="41"/>
      <c r="P55" s="125">
        <f t="shared" si="3"/>
        <v>0</v>
      </c>
      <c r="Q55" s="125">
        <f t="shared" si="4"/>
        <v>0</v>
      </c>
      <c r="R55" s="130">
        <f t="shared" si="5"/>
        <v>0</v>
      </c>
      <c r="S55" s="131">
        <v>0.06</v>
      </c>
      <c r="T55" s="135"/>
      <c r="U55" s="132">
        <v>76</v>
      </c>
    </row>
    <row r="56" spans="1:24" s="19" customFormat="1">
      <c r="A56" s="114" t="s">
        <v>2312</v>
      </c>
      <c r="B56" s="115"/>
      <c r="C56" s="115"/>
      <c r="D56" s="116"/>
      <c r="E56" s="116"/>
      <c r="F56" s="117"/>
      <c r="G56" s="118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18" t="str">
        <f>_xlfn.IFNA(VLOOKUP($F56,'3.框架内物料'!$A:$E,5,0),"")</f>
        <v/>
      </c>
      <c r="J56" s="122" t="str">
        <f>_xlfn.IFNA(VLOOKUP($F56,'3.框架内物料'!$A:$F,6,0),"")</f>
        <v/>
      </c>
      <c r="K56" s="122" t="str">
        <f>_xlfn.IFNA(VLOOKUP($F56,'3.框架内物料'!$A:$F,6,0),"")</f>
        <v/>
      </c>
      <c r="L56" s="41"/>
      <c r="M56" s="41"/>
      <c r="N56" s="126"/>
      <c r="O56" s="126"/>
      <c r="P56" s="125">
        <f t="shared" si="3"/>
        <v>0</v>
      </c>
      <c r="Q56" s="125">
        <f t="shared" si="4"/>
        <v>0</v>
      </c>
      <c r="R56" s="130">
        <f t="shared" si="5"/>
        <v>0</v>
      </c>
      <c r="S56" s="131">
        <v>0.06</v>
      </c>
      <c r="T56" s="135"/>
      <c r="U56" s="132">
        <v>77</v>
      </c>
      <c r="X56" s="57"/>
    </row>
    <row r="57" spans="1:24" s="19" customFormat="1">
      <c r="A57" s="114" t="s">
        <v>2312</v>
      </c>
      <c r="B57" s="115"/>
      <c r="C57" s="115"/>
      <c r="D57" s="116"/>
      <c r="E57" s="116"/>
      <c r="F57" s="117"/>
      <c r="G57" s="118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18" t="str">
        <f>_xlfn.IFNA(VLOOKUP($F57,'3.框架内物料'!$A:$E,5,0),"")</f>
        <v/>
      </c>
      <c r="J57" s="122" t="str">
        <f>_xlfn.IFNA(VLOOKUP($F57,'3.框架内物料'!$A:$F,6,0),"")</f>
        <v/>
      </c>
      <c r="K57" s="122" t="str">
        <f>_xlfn.IFNA(VLOOKUP($F57,'3.框架内物料'!$A:$F,6,0),"")</f>
        <v/>
      </c>
      <c r="L57" s="41"/>
      <c r="M57" s="41"/>
      <c r="N57" s="126"/>
      <c r="O57" s="126"/>
      <c r="P57" s="125">
        <f t="shared" si="3"/>
        <v>0</v>
      </c>
      <c r="Q57" s="125">
        <f t="shared" si="4"/>
        <v>0</v>
      </c>
      <c r="R57" s="130">
        <f t="shared" si="5"/>
        <v>0</v>
      </c>
      <c r="S57" s="131">
        <v>0.06</v>
      </c>
      <c r="T57" s="135"/>
      <c r="U57" s="132">
        <v>79</v>
      </c>
      <c r="X57" s="57"/>
    </row>
    <row r="58" spans="1:24" s="19" customFormat="1">
      <c r="A58" s="114" t="s">
        <v>2312</v>
      </c>
      <c r="B58" s="115"/>
      <c r="C58" s="115"/>
      <c r="D58" s="115"/>
      <c r="E58" s="115"/>
      <c r="F58" s="117"/>
      <c r="G58" s="118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18" t="str">
        <f>_xlfn.IFNA(VLOOKUP($F58,'3.框架内物料'!$A:$E,5,0),"")</f>
        <v/>
      </c>
      <c r="J58" s="122" t="str">
        <f>_xlfn.IFNA(VLOOKUP($F58,'3.框架内物料'!$A:$F,6,0),"")</f>
        <v/>
      </c>
      <c r="K58" s="122" t="str">
        <f>_xlfn.IFNA(VLOOKUP($F58,'3.框架内物料'!$A:$F,6,0),"")</f>
        <v/>
      </c>
      <c r="L58" s="41"/>
      <c r="M58" s="41"/>
      <c r="N58" s="126"/>
      <c r="O58" s="126"/>
      <c r="P58" s="125">
        <f t="shared" si="3"/>
        <v>0</v>
      </c>
      <c r="Q58" s="125">
        <f t="shared" si="4"/>
        <v>0</v>
      </c>
      <c r="R58" s="130">
        <f t="shared" si="5"/>
        <v>0</v>
      </c>
      <c r="S58" s="131">
        <v>0.06</v>
      </c>
      <c r="T58" s="135"/>
      <c r="U58" s="132">
        <v>80</v>
      </c>
    </row>
    <row r="59" spans="1:24" s="19" customFormat="1">
      <c r="A59" s="114" t="s">
        <v>2312</v>
      </c>
      <c r="B59" s="115"/>
      <c r="C59" s="115"/>
      <c r="D59" s="115"/>
      <c r="E59" s="115"/>
      <c r="F59" s="117"/>
      <c r="G59" s="118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18" t="str">
        <f>_xlfn.IFNA(VLOOKUP($F59,'3.框架内物料'!$A:$E,5,0),"")</f>
        <v/>
      </c>
      <c r="J59" s="122" t="str">
        <f>_xlfn.IFNA(VLOOKUP($F59,'3.框架内物料'!$A:$F,6,0),"")</f>
        <v/>
      </c>
      <c r="K59" s="122" t="str">
        <f>_xlfn.IFNA(VLOOKUP($F59,'3.框架内物料'!$A:$F,6,0),"")</f>
        <v/>
      </c>
      <c r="L59" s="41"/>
      <c r="M59" s="41"/>
      <c r="N59" s="126"/>
      <c r="O59" s="126"/>
      <c r="P59" s="125">
        <f t="shared" si="3"/>
        <v>0</v>
      </c>
      <c r="Q59" s="125">
        <f t="shared" si="4"/>
        <v>0</v>
      </c>
      <c r="R59" s="130">
        <f t="shared" si="5"/>
        <v>0</v>
      </c>
      <c r="S59" s="131">
        <v>0.06</v>
      </c>
      <c r="T59" s="135"/>
      <c r="U59" s="132">
        <v>82</v>
      </c>
    </row>
    <row r="60" spans="1:24" s="19" customFormat="1" ht="16.899999999999999">
      <c r="A60" s="29"/>
      <c r="B60" s="30"/>
      <c r="C60" s="30"/>
      <c r="D60" s="30"/>
      <c r="E60" s="30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215" t="s">
        <v>2313</v>
      </c>
      <c r="Q60" s="216"/>
      <c r="R60" s="217"/>
      <c r="S60" s="54"/>
      <c r="T60" s="54"/>
      <c r="U60" s="54"/>
    </row>
    <row r="61" spans="1:24" s="19" customFormat="1" ht="16.149999999999999">
      <c r="A61" s="31"/>
      <c r="B61" s="32"/>
      <c r="C61" s="32"/>
      <c r="D61" s="32"/>
      <c r="E61" s="32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136">
        <f>SUM(P53:P59)</f>
        <v>0</v>
      </c>
      <c r="Q61" s="136">
        <f>SUM(Q53:Q59)</f>
        <v>0</v>
      </c>
      <c r="R61" s="136">
        <f>Q61-P61</f>
        <v>0</v>
      </c>
      <c r="S61" s="31"/>
      <c r="T61" s="39"/>
      <c r="U61" s="55"/>
    </row>
    <row r="62" spans="1:24" s="19" customFormat="1">
      <c r="A62" s="114" t="s">
        <v>2314</v>
      </c>
      <c r="B62" s="115"/>
      <c r="C62" s="115"/>
      <c r="D62" s="116"/>
      <c r="E62" s="116"/>
      <c r="F62" s="117"/>
      <c r="G62" s="118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18" t="str">
        <f>_xlfn.IFNA(VLOOKUP($F62,'3.框架内物料'!$A:$E,5,0),"")</f>
        <v/>
      </c>
      <c r="J62" s="122" t="str">
        <f>_xlfn.IFNA(VLOOKUP($F62,'3.框架内物料'!$A:$F,6,0),"")</f>
        <v/>
      </c>
      <c r="K62" s="122" t="str">
        <f>_xlfn.IFNA(VLOOKUP($F62,'3.框架内物料'!$A:$F,6,0),"")</f>
        <v/>
      </c>
      <c r="L62" s="41"/>
      <c r="M62" s="41"/>
      <c r="N62" s="126"/>
      <c r="O62" s="126"/>
      <c r="P62" s="125">
        <f t="shared" si="3"/>
        <v>0</v>
      </c>
      <c r="Q62" s="125">
        <f t="shared" si="4"/>
        <v>0</v>
      </c>
      <c r="R62" s="130">
        <f t="shared" si="5"/>
        <v>0</v>
      </c>
      <c r="S62" s="131">
        <v>0.06</v>
      </c>
      <c r="T62" s="135"/>
      <c r="U62" s="132">
        <v>85</v>
      </c>
      <c r="X62" s="57"/>
    </row>
    <row r="63" spans="1:24" s="19" customFormat="1">
      <c r="A63" s="114" t="s">
        <v>2314</v>
      </c>
      <c r="B63" s="115"/>
      <c r="C63" s="115"/>
      <c r="D63" s="115"/>
      <c r="E63" s="115"/>
      <c r="F63" s="117"/>
      <c r="G63" s="118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18" t="str">
        <f>_xlfn.IFNA(VLOOKUP($F63,'3.框架内物料'!$A:$E,5,0),"")</f>
        <v/>
      </c>
      <c r="J63" s="122" t="str">
        <f>_xlfn.IFNA(VLOOKUP($F63,'3.框架内物料'!$A:$F,6,0),"")</f>
        <v/>
      </c>
      <c r="K63" s="122" t="str">
        <f>_xlfn.IFNA(VLOOKUP($F63,'3.框架内物料'!$A:$F,6,0),"")</f>
        <v/>
      </c>
      <c r="L63" s="41"/>
      <c r="M63" s="41"/>
      <c r="N63" s="126"/>
      <c r="O63" s="126"/>
      <c r="P63" s="125">
        <f t="shared" si="3"/>
        <v>0</v>
      </c>
      <c r="Q63" s="125">
        <f t="shared" si="4"/>
        <v>0</v>
      </c>
      <c r="R63" s="130">
        <f t="shared" si="5"/>
        <v>0</v>
      </c>
      <c r="S63" s="131">
        <v>0.06</v>
      </c>
      <c r="T63" s="135"/>
      <c r="U63" s="132">
        <v>86</v>
      </c>
    </row>
    <row r="64" spans="1:24" s="19" customFormat="1">
      <c r="A64" s="114" t="s">
        <v>2314</v>
      </c>
      <c r="B64" s="115"/>
      <c r="C64" s="115"/>
      <c r="D64" s="115"/>
      <c r="E64" s="115"/>
      <c r="F64" s="117"/>
      <c r="G64" s="118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18" t="str">
        <f>_xlfn.IFNA(VLOOKUP($F64,'3.框架内物料'!$A:$E,5,0),"")</f>
        <v/>
      </c>
      <c r="J64" s="122" t="str">
        <f>_xlfn.IFNA(VLOOKUP($F64,'3.框架内物料'!$A:$F,6,0),"")</f>
        <v/>
      </c>
      <c r="K64" s="122" t="str">
        <f>_xlfn.IFNA(VLOOKUP($F64,'3.框架内物料'!$A:$F,6,0),"")</f>
        <v/>
      </c>
      <c r="L64" s="41"/>
      <c r="M64" s="41"/>
      <c r="N64" s="41"/>
      <c r="O64" s="41"/>
      <c r="P64" s="125">
        <f t="shared" si="3"/>
        <v>0</v>
      </c>
      <c r="Q64" s="125">
        <f t="shared" si="4"/>
        <v>0</v>
      </c>
      <c r="R64" s="130">
        <f t="shared" si="5"/>
        <v>0</v>
      </c>
      <c r="S64" s="131">
        <v>0.06</v>
      </c>
      <c r="T64" s="135"/>
      <c r="U64" s="132">
        <v>88</v>
      </c>
    </row>
    <row r="65" spans="1:24" s="19" customFormat="1">
      <c r="A65" s="114" t="s">
        <v>2314</v>
      </c>
      <c r="B65" s="115"/>
      <c r="C65" s="115"/>
      <c r="D65" s="116"/>
      <c r="E65" s="116"/>
      <c r="F65" s="117"/>
      <c r="G65" s="118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18" t="str">
        <f>_xlfn.IFNA(VLOOKUP($F65,'3.框架内物料'!$A:$E,5,0),"")</f>
        <v/>
      </c>
      <c r="J65" s="122" t="str">
        <f>_xlfn.IFNA(VLOOKUP($F65,'3.框架内物料'!$A:$F,6,0),"")</f>
        <v/>
      </c>
      <c r="K65" s="122" t="str">
        <f>_xlfn.IFNA(VLOOKUP($F65,'3.框架内物料'!$A:$F,6,0),"")</f>
        <v/>
      </c>
      <c r="L65" s="41"/>
      <c r="M65" s="41"/>
      <c r="N65" s="126"/>
      <c r="O65" s="126"/>
      <c r="P65" s="125">
        <f t="shared" si="3"/>
        <v>0</v>
      </c>
      <c r="Q65" s="125">
        <f t="shared" si="4"/>
        <v>0</v>
      </c>
      <c r="R65" s="130">
        <f t="shared" si="5"/>
        <v>0</v>
      </c>
      <c r="S65" s="131">
        <v>0.06</v>
      </c>
      <c r="T65" s="135"/>
      <c r="U65" s="132">
        <v>89</v>
      </c>
      <c r="X65" s="57"/>
    </row>
    <row r="66" spans="1:24" s="17" customFormat="1">
      <c r="A66" s="114" t="s">
        <v>2314</v>
      </c>
      <c r="B66" s="115"/>
      <c r="C66" s="115"/>
      <c r="D66" s="116"/>
      <c r="E66" s="116"/>
      <c r="F66" s="117"/>
      <c r="G66" s="118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18" t="str">
        <f>_xlfn.IFNA(VLOOKUP($F66,'3.框架内物料'!$A:$E,5,0),"")</f>
        <v/>
      </c>
      <c r="J66" s="122" t="str">
        <f>_xlfn.IFNA(VLOOKUP($F66,'3.框架内物料'!$A:$F,6,0),"")</f>
        <v/>
      </c>
      <c r="K66" s="122" t="str">
        <f>_xlfn.IFNA(VLOOKUP($F66,'3.框架内物料'!$A:$F,6,0),"")</f>
        <v/>
      </c>
      <c r="L66" s="41"/>
      <c r="M66" s="41"/>
      <c r="N66" s="126"/>
      <c r="O66" s="126"/>
      <c r="P66" s="125">
        <f t="shared" si="3"/>
        <v>0</v>
      </c>
      <c r="Q66" s="125">
        <f t="shared" si="4"/>
        <v>0</v>
      </c>
      <c r="R66" s="130">
        <f t="shared" si="5"/>
        <v>0</v>
      </c>
      <c r="S66" s="131">
        <v>0.06</v>
      </c>
      <c r="T66" s="132"/>
      <c r="U66" s="132">
        <v>91</v>
      </c>
    </row>
    <row r="67" spans="1:24" s="17" customFormat="1">
      <c r="A67" s="114" t="s">
        <v>2314</v>
      </c>
      <c r="B67" s="115"/>
      <c r="C67" s="115"/>
      <c r="D67" s="115"/>
      <c r="E67" s="115"/>
      <c r="F67" s="117"/>
      <c r="G67" s="118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18" t="str">
        <f>_xlfn.IFNA(VLOOKUP($F67,'3.框架内物料'!$A:$E,5,0),"")</f>
        <v/>
      </c>
      <c r="J67" s="122" t="str">
        <f>_xlfn.IFNA(VLOOKUP($F67,'3.框架内物料'!$A:$F,6,0),"")</f>
        <v/>
      </c>
      <c r="K67" s="122" t="str">
        <f>_xlfn.IFNA(VLOOKUP($F67,'3.框架内物料'!$A:$F,6,0),"")</f>
        <v/>
      </c>
      <c r="L67" s="41"/>
      <c r="M67" s="41"/>
      <c r="N67" s="126"/>
      <c r="O67" s="126"/>
      <c r="P67" s="125">
        <f t="shared" si="3"/>
        <v>0</v>
      </c>
      <c r="Q67" s="125">
        <f t="shared" si="4"/>
        <v>0</v>
      </c>
      <c r="R67" s="130">
        <f t="shared" si="5"/>
        <v>0</v>
      </c>
      <c r="S67" s="131">
        <v>0.06</v>
      </c>
      <c r="T67" s="132"/>
      <c r="U67" s="132">
        <v>92</v>
      </c>
    </row>
    <row r="68" spans="1:24" s="19" customFormat="1">
      <c r="A68" s="114" t="s">
        <v>2314</v>
      </c>
      <c r="B68" s="115"/>
      <c r="C68" s="115"/>
      <c r="D68" s="115"/>
      <c r="E68" s="115"/>
      <c r="F68" s="117"/>
      <c r="G68" s="118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18" t="str">
        <f>_xlfn.IFNA(VLOOKUP($F68,'3.框架内物料'!$A:$E,5,0),"")</f>
        <v/>
      </c>
      <c r="J68" s="122" t="str">
        <f>_xlfn.IFNA(VLOOKUP($F68,'3.框架内物料'!$A:$F,6,0),"")</f>
        <v/>
      </c>
      <c r="K68" s="122" t="str">
        <f>_xlfn.IFNA(VLOOKUP($F68,'3.框架内物料'!$A:$F,6,0),"")</f>
        <v/>
      </c>
      <c r="L68" s="41"/>
      <c r="M68" s="41"/>
      <c r="N68" s="126"/>
      <c r="O68" s="126"/>
      <c r="P68" s="125">
        <f t="shared" si="3"/>
        <v>0</v>
      </c>
      <c r="Q68" s="125">
        <f t="shared" si="4"/>
        <v>0</v>
      </c>
      <c r="R68" s="130">
        <f t="shared" si="5"/>
        <v>0</v>
      </c>
      <c r="S68" s="131">
        <v>0.06</v>
      </c>
      <c r="T68" s="135"/>
      <c r="U68" s="132">
        <v>94</v>
      </c>
    </row>
    <row r="69" spans="1:24" s="19" customFormat="1" ht="16.899999999999999">
      <c r="A69" s="29"/>
      <c r="B69" s="30"/>
      <c r="C69" s="30"/>
      <c r="D69" s="30"/>
      <c r="E69" s="30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215" t="s">
        <v>2315</v>
      </c>
      <c r="Q69" s="216"/>
      <c r="R69" s="217"/>
      <c r="S69" s="54"/>
      <c r="T69" s="54"/>
      <c r="U69" s="54"/>
    </row>
    <row r="70" spans="1:24" s="19" customFormat="1" ht="16.899999999999999">
      <c r="A70" s="31"/>
      <c r="B70" s="32"/>
      <c r="C70" s="32"/>
      <c r="D70" s="32"/>
      <c r="E70" s="32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127">
        <f>SUM(P62:P68)</f>
        <v>0</v>
      </c>
      <c r="Q70" s="127">
        <f>SUM(Q62:Q68)</f>
        <v>0</v>
      </c>
      <c r="R70" s="127">
        <f>Q70-P70</f>
        <v>0</v>
      </c>
      <c r="S70" s="31"/>
      <c r="T70" s="39"/>
      <c r="U70" s="55"/>
    </row>
    <row r="71" spans="1:24" s="19" customFormat="1">
      <c r="A71" s="114" t="s">
        <v>2316</v>
      </c>
      <c r="B71" s="115"/>
      <c r="C71" s="115"/>
      <c r="D71" s="115" t="s">
        <v>2317</v>
      </c>
      <c r="E71" s="115"/>
      <c r="F71" s="117" t="s">
        <v>2318</v>
      </c>
      <c r="G71" s="118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18" t="str">
        <f>_xlfn.IFNA(VLOOKUP($F71,'3.框架内物料'!$A:$E,5,0),"")</f>
        <v/>
      </c>
      <c r="J71" s="122"/>
      <c r="K71" s="122"/>
      <c r="L71" s="41">
        <v>1</v>
      </c>
      <c r="M71" s="41">
        <v>1</v>
      </c>
      <c r="N71" s="41">
        <v>1</v>
      </c>
      <c r="O71" s="41">
        <v>1</v>
      </c>
      <c r="P71" s="125">
        <f t="shared" ref="P71:P72" si="10">IFERROR(N71*L71*J71,0)</f>
        <v>0</v>
      </c>
      <c r="Q71" s="125">
        <f t="shared" ref="Q71:Q72" si="11">IFERROR(K71*M71*O71,0)</f>
        <v>0</v>
      </c>
      <c r="R71" s="130">
        <f t="shared" ref="R71:R72" si="12">Q71-P71</f>
        <v>0</v>
      </c>
      <c r="S71" s="131">
        <v>0.06</v>
      </c>
      <c r="T71" s="135"/>
      <c r="U71" s="132">
        <v>517</v>
      </c>
    </row>
    <row r="72" spans="1:24" s="19" customFormat="1">
      <c r="A72" s="137" t="s">
        <v>2316</v>
      </c>
      <c r="B72" s="138"/>
      <c r="C72" s="138"/>
      <c r="D72" s="138" t="s">
        <v>2319</v>
      </c>
      <c r="E72" s="138"/>
      <c r="F72" s="140" t="s">
        <v>2318</v>
      </c>
      <c r="G72" s="141" t="str">
        <f>_xlfn.IFNA(IF(VLOOKUP($F72,'3.框架内物料'!$A:$E,2,0)=0,"请勿填写",VLOOKUP($F72,'3.框架内物料'!$A:$E,2,0)),"")</f>
        <v/>
      </c>
      <c r="H72" s="142" t="str">
        <f>_xlfn.IFNA(VLOOKUP($F72,'3.框架内物料'!$A:$E,4,0),"")</f>
        <v/>
      </c>
      <c r="I72" s="141" t="str">
        <f>_xlfn.IFNA(VLOOKUP($F72,'3.框架内物料'!$A:$E,5,0),"")</f>
        <v/>
      </c>
      <c r="J72" s="122"/>
      <c r="K72" s="122"/>
      <c r="L72" s="41">
        <v>1</v>
      </c>
      <c r="M72" s="41">
        <v>1</v>
      </c>
      <c r="N72" s="41">
        <v>1</v>
      </c>
      <c r="O72" s="41">
        <v>1</v>
      </c>
      <c r="P72" s="152">
        <f t="shared" si="10"/>
        <v>0</v>
      </c>
      <c r="Q72" s="152">
        <f t="shared" si="11"/>
        <v>0</v>
      </c>
      <c r="R72" s="156">
        <f t="shared" si="12"/>
        <v>0</v>
      </c>
      <c r="S72" s="131">
        <v>0.06</v>
      </c>
      <c r="T72" s="135"/>
      <c r="U72" s="132">
        <v>518</v>
      </c>
    </row>
    <row r="73" spans="1:24" s="19" customFormat="1" ht="16.899999999999999">
      <c r="A73" s="29"/>
      <c r="B73" s="30"/>
      <c r="C73" s="30"/>
      <c r="D73" s="30"/>
      <c r="E73" s="30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215" t="s">
        <v>2320</v>
      </c>
      <c r="Q73" s="216"/>
      <c r="R73" s="217"/>
      <c r="S73" s="54"/>
      <c r="T73" s="54"/>
      <c r="U73" s="54"/>
    </row>
    <row r="74" spans="1:24" s="19" customFormat="1" ht="16.899999999999999">
      <c r="A74" s="31"/>
      <c r="B74" s="32"/>
      <c r="C74" s="32"/>
      <c r="D74" s="32"/>
      <c r="E74" s="32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127">
        <f>SUM(P71:P72)</f>
        <v>0</v>
      </c>
      <c r="Q74" s="127">
        <f>SUM(Q71:Q72)</f>
        <v>0</v>
      </c>
      <c r="R74" s="127">
        <f>Q74-P74</f>
        <v>0</v>
      </c>
      <c r="S74" s="31"/>
      <c r="T74" s="39"/>
      <c r="U74" s="55"/>
    </row>
    <row r="75" spans="1:24" s="19" customFormat="1" ht="16.899999999999999">
      <c r="A75" s="59"/>
      <c r="B75" s="60"/>
      <c r="C75" s="60"/>
      <c r="D75" s="60"/>
      <c r="E75" s="60"/>
      <c r="F75" s="66"/>
      <c r="G75" s="60"/>
      <c r="H75" s="67"/>
      <c r="I75" s="60"/>
      <c r="J75" s="145"/>
      <c r="K75" s="146"/>
      <c r="L75" s="70"/>
      <c r="M75" s="70"/>
      <c r="N75" s="70"/>
      <c r="O75" s="70"/>
      <c r="P75" s="218" t="s">
        <v>2321</v>
      </c>
      <c r="Q75" s="218"/>
      <c r="R75" s="219"/>
      <c r="S75" s="81"/>
      <c r="T75" s="81"/>
      <c r="U75" s="81"/>
    </row>
    <row r="76" spans="1:24" ht="16.899999999999999">
      <c r="A76" s="61"/>
      <c r="B76" s="62"/>
      <c r="C76" s="62"/>
      <c r="D76" s="62"/>
      <c r="E76" s="62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153">
        <f>P74+P70+P61+P52+P46+P37+P28+P19+P10</f>
        <v>0</v>
      </c>
      <c r="Q76" s="153">
        <f>Q74+Q70+Q61+Q52+Q46+Q37+Q28+Q19+Q10</f>
        <v>0</v>
      </c>
      <c r="R76" s="153">
        <f>SUM(R2:R72)</f>
        <v>0</v>
      </c>
      <c r="S76" s="157"/>
      <c r="T76" s="82"/>
      <c r="U76" s="83"/>
    </row>
    <row r="77" spans="1:24" s="19" customFormat="1">
      <c r="A77" s="114" t="str">
        <f>_xlfn.IFNA(IF(OR(F77="框架外物料",F77="据实结算"),"请填写完整",VLOOKUP(F77,'3.框架内物料'!A:C,3,0)),"")</f>
        <v/>
      </c>
      <c r="B77" s="115"/>
      <c r="C77" s="115"/>
      <c r="D77" s="115"/>
      <c r="E77" s="115"/>
      <c r="F77" s="117" t="s">
        <v>2322</v>
      </c>
      <c r="G77" s="118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18" t="str">
        <f>_xlfn.IFNA(VLOOKUP($F77,'3.框架内物料'!$A:$E,5,0),"")</f>
        <v/>
      </c>
      <c r="J77" s="147" t="str">
        <f>_xlfn.IFNA(VLOOKUP($F77,'3.框架内物料'!$A:$F,6,0),"")</f>
        <v/>
      </c>
      <c r="K77" s="147" t="str">
        <f>_xlfn.IFNA(VLOOKUP($F77,'3.框架内物料'!$A:$F,6,0),"")</f>
        <v/>
      </c>
      <c r="L77" s="148">
        <f>P76-P72</f>
        <v>0</v>
      </c>
      <c r="M77" s="148">
        <f>Q76-Q72</f>
        <v>0</v>
      </c>
      <c r="N77" s="148">
        <v>1</v>
      </c>
      <c r="O77" s="148">
        <v>1</v>
      </c>
      <c r="P77" s="125">
        <f t="shared" ref="P77:P78" si="13">IFERROR(N77*L77*J77,0)</f>
        <v>0</v>
      </c>
      <c r="Q77" s="125">
        <f t="shared" ref="Q77:Q78" si="14">IFERROR(K77*M77*O77,0)</f>
        <v>0</v>
      </c>
      <c r="R77" s="130">
        <f t="shared" ref="R77:R78" si="15">Q77-P77</f>
        <v>0</v>
      </c>
      <c r="S77" s="133">
        <v>0.06</v>
      </c>
      <c r="T77" s="158"/>
      <c r="U77" s="158"/>
    </row>
    <row r="78" spans="1:24" s="19" customFormat="1">
      <c r="A78" s="114" t="str">
        <f>_xlfn.IFNA(IF(OR(F78="框架外物料",F78="据实结算"),"请填写完整",VLOOKUP(F78,'3.框架内物料'!A:C,3,0)),"")</f>
        <v>服务费</v>
      </c>
      <c r="B78" s="115"/>
      <c r="C78" s="115"/>
      <c r="D78" s="115"/>
      <c r="E78" s="115"/>
      <c r="F78" s="117" t="s">
        <v>2323</v>
      </c>
      <c r="G78" s="118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18" t="str">
        <f>_xlfn.IFNA(VLOOKUP($F78,'3.框架内物料'!$A:$E,5,0),"")</f>
        <v>项</v>
      </c>
      <c r="J78" s="147">
        <f>_xlfn.IFNA(VLOOKUP($F78,'3.框架内物料'!$A:$F,6,0),"")</f>
        <v>0.1</v>
      </c>
      <c r="K78" s="147">
        <f>_xlfn.IFNA(VLOOKUP($F78,'3.框架内物料'!$A:$F,6,0),"")</f>
        <v>0.1</v>
      </c>
      <c r="L78" s="148">
        <f>P72</f>
        <v>0</v>
      </c>
      <c r="M78" s="148">
        <f>Q72</f>
        <v>0</v>
      </c>
      <c r="N78" s="148">
        <v>1</v>
      </c>
      <c r="O78" s="148">
        <v>1</v>
      </c>
      <c r="P78" s="125">
        <f t="shared" si="13"/>
        <v>0</v>
      </c>
      <c r="Q78" s="125">
        <f t="shared" si="14"/>
        <v>0</v>
      </c>
      <c r="R78" s="130">
        <f t="shared" si="15"/>
        <v>0</v>
      </c>
      <c r="S78" s="131">
        <v>0.06</v>
      </c>
      <c r="T78" s="135"/>
      <c r="U78" s="135"/>
    </row>
    <row r="79" spans="1:24" s="19" customFormat="1" ht="16.899999999999999">
      <c r="A79" s="29"/>
      <c r="B79" s="30"/>
      <c r="C79" s="30"/>
      <c r="D79" s="30"/>
      <c r="E79" s="30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215" t="s">
        <v>2324</v>
      </c>
      <c r="Q79" s="216"/>
      <c r="R79" s="217"/>
      <c r="S79" s="54"/>
      <c r="T79" s="54"/>
      <c r="U79" s="54"/>
    </row>
    <row r="80" spans="1:24" s="19" customFormat="1" ht="16.899999999999999">
      <c r="A80" s="31"/>
      <c r="B80" s="32"/>
      <c r="C80" s="32"/>
      <c r="D80" s="32"/>
      <c r="E80" s="32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127">
        <f>SUM(P77:P78)</f>
        <v>0</v>
      </c>
      <c r="Q80" s="127">
        <f>SUM(Q77:Q78)</f>
        <v>0</v>
      </c>
      <c r="R80" s="127">
        <f>Q80-P80</f>
        <v>0</v>
      </c>
      <c r="S80" s="31"/>
      <c r="T80" s="39"/>
      <c r="U80" s="55"/>
    </row>
    <row r="81" spans="1:21" s="19" customFormat="1" ht="74.45" customHeight="1">
      <c r="A81" s="139"/>
      <c r="B81" s="139"/>
      <c r="C81" s="139"/>
      <c r="D81" s="139"/>
      <c r="E81" s="143" t="s">
        <v>2325</v>
      </c>
      <c r="F81" s="144" t="s">
        <v>2326</v>
      </c>
      <c r="G81" s="144"/>
      <c r="H81" s="144"/>
      <c r="I81" s="118" t="s">
        <v>49</v>
      </c>
      <c r="J81" s="149"/>
      <c r="K81" s="149"/>
      <c r="L81" s="150">
        <v>1</v>
      </c>
      <c r="M81" s="150">
        <v>1</v>
      </c>
      <c r="N81" s="150">
        <v>1</v>
      </c>
      <c r="O81" s="150">
        <v>1</v>
      </c>
      <c r="P81" s="125">
        <f>J81*L81*N81</f>
        <v>0</v>
      </c>
      <c r="Q81" s="130">
        <f>K81*M81*O81</f>
        <v>0</v>
      </c>
      <c r="R81" s="130">
        <f>Q81-P81</f>
        <v>0</v>
      </c>
      <c r="S81" s="131">
        <v>0.06</v>
      </c>
      <c r="T81" s="135"/>
      <c r="U81" s="135"/>
    </row>
    <row r="82" spans="1:21" s="19" customFormat="1" ht="16.899999999999999">
      <c r="A82" s="59"/>
      <c r="B82" s="60"/>
      <c r="C82" s="60"/>
      <c r="D82" s="60"/>
      <c r="E82" s="60"/>
      <c r="F82" s="66"/>
      <c r="G82" s="60"/>
      <c r="H82" s="67"/>
      <c r="I82" s="60"/>
      <c r="J82" s="145"/>
      <c r="K82" s="146"/>
      <c r="L82" s="70"/>
      <c r="M82" s="70"/>
      <c r="N82" s="70"/>
      <c r="O82" s="70"/>
      <c r="P82" s="218" t="s">
        <v>2327</v>
      </c>
      <c r="Q82" s="218"/>
      <c r="R82" s="219"/>
      <c r="S82" s="81"/>
      <c r="T82" s="81"/>
      <c r="U82" s="81"/>
    </row>
    <row r="83" spans="1:21" ht="16.899999999999999">
      <c r="A83" s="61"/>
      <c r="B83" s="62"/>
      <c r="C83" s="62"/>
      <c r="D83" s="62"/>
      <c r="E83" s="62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153">
        <f>SUM(P76,P80,P81)</f>
        <v>0</v>
      </c>
      <c r="Q83" s="153">
        <f>SUM(Q76,Q80,Q81)</f>
        <v>0</v>
      </c>
      <c r="R83" s="153">
        <f>SUM(R76:R81)</f>
        <v>0</v>
      </c>
      <c r="S83" s="157"/>
      <c r="T83" s="82"/>
      <c r="U83" s="83"/>
    </row>
    <row r="84" spans="1:21" ht="54" customHeight="1">
      <c r="A84" s="64"/>
      <c r="C84" s="65"/>
      <c r="D84" s="65"/>
      <c r="E84" s="65"/>
      <c r="F84" s="64"/>
      <c r="G84" s="64"/>
      <c r="H84" s="64"/>
      <c r="I84" s="64"/>
      <c r="J84" s="64"/>
      <c r="K84" s="220"/>
      <c r="L84" s="220"/>
      <c r="M84" s="220"/>
      <c r="N84" s="220"/>
      <c r="P84" s="154" t="e">
        <f>SUMIF(E1:E78,"框架内",P1:P78)/(P83-P81)</f>
        <v>#DIV/0!</v>
      </c>
      <c r="Q84" s="155" t="e">
        <f ca="1">SUMIF(E1:E78,"框架外",Q1:Q77)/(Q83-Q81)</f>
        <v>#DIV/0!</v>
      </c>
      <c r="R84" s="159" t="s">
        <v>2328</v>
      </c>
      <c r="S84" s="20"/>
    </row>
    <row r="85" spans="1:21" ht="54" customHeight="1">
      <c r="A85" s="64"/>
      <c r="C85" s="65"/>
      <c r="D85" s="65"/>
      <c r="E85" s="65"/>
      <c r="F85" s="64"/>
      <c r="G85" s="64"/>
      <c r="H85" s="64"/>
      <c r="I85" s="64"/>
      <c r="J85" s="64"/>
      <c r="K85" s="220"/>
      <c r="L85" s="220"/>
      <c r="M85" s="220"/>
      <c r="N85" s="220"/>
      <c r="P85" s="155" t="e">
        <f ca="1">SUMIF(E1:E81,"框架外",P1:P78)/(P83-P81)</f>
        <v>#DIV/0!</v>
      </c>
      <c r="Q85" s="155" t="e">
        <f ca="1">SUMIF(E1:E81,"框架外",Q1:Q78)/(Q83-Q81)</f>
        <v>#DIV/0!</v>
      </c>
      <c r="R85" s="159" t="s">
        <v>2329</v>
      </c>
      <c r="S85" s="20"/>
    </row>
    <row r="86" spans="1:21" ht="54" customHeight="1">
      <c r="A86" s="64"/>
      <c r="C86" s="65"/>
      <c r="D86" s="65"/>
      <c r="E86" s="65"/>
      <c r="F86" s="64"/>
      <c r="G86" s="64"/>
      <c r="H86" s="64"/>
      <c r="I86" s="64"/>
      <c r="J86" s="64"/>
      <c r="P86" s="155" t="e">
        <f ca="1">SUMIF(E1:E81,"据实结算",P1:P78)/(P83-P81)</f>
        <v>#DIV/0!</v>
      </c>
      <c r="Q86" s="155" t="e">
        <f ca="1">SUMIF(E1:E81,"据实结算",Q1:Q78)/(Q83-Q81)</f>
        <v>#DIV/0!</v>
      </c>
      <c r="R86" s="159" t="s">
        <v>2330</v>
      </c>
      <c r="S86" s="20"/>
    </row>
    <row r="87" spans="1:21">
      <c r="K87" s="151"/>
      <c r="L87" s="72"/>
      <c r="M87" s="72"/>
      <c r="N87" s="72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7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K83" xr:uid="{00000000-0002-0000-0200-000000000000}">
      <formula1>"0%,1%,3%,6%,13%"</formula1>
    </dataValidation>
    <dataValidation type="list" allowBlank="1" showInputMessage="1" showErrorMessage="1" sqref="H83" xr:uid="{00000000-0002-0000-0200-000001000000}">
      <formula1>"是,否"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E2:E1048576" xr:uid="{00000000-0002-0000-0200-000003000000}">
      <formula1>"框架内,框架外,据实结算"</formula1>
    </dataValidation>
    <dataValidation type="list" allowBlank="1" showInputMessage="1" showErrorMessage="1" sqref="A2:A1048576" xr:uid="{00000000-0002-0000-02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S81 S2:S8 S11:S17 S20:S26 S29:S35 S38:S44 S47:S50 S53:S59 S62:S68 S71:S72 S77:S78" xr:uid="{00000000-0002-0000-0200-000005000000}">
      <formula1>"0%,1%,3%,6%,9%"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6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30"/>
  <sheetViews>
    <sheetView zoomScale="140" zoomScaleNormal="140" workbookViewId="0">
      <selection activeCell="G18" sqref="G18"/>
    </sheetView>
  </sheetViews>
  <sheetFormatPr defaultColWidth="11" defaultRowHeight="13.9"/>
  <cols>
    <col min="1" max="1" width="15.86328125" customWidth="1"/>
    <col min="2" max="2" width="12.46484375" customWidth="1"/>
    <col min="3" max="3" width="13.46484375" customWidth="1"/>
    <col min="4" max="4" width="12.86328125" customWidth="1"/>
    <col min="5" max="5" width="11.59765625" customWidth="1"/>
    <col min="6" max="6" width="17.46484375" customWidth="1"/>
    <col min="7" max="7" width="14.46484375" customWidth="1"/>
    <col min="8" max="8" width="14.1328125" customWidth="1"/>
  </cols>
  <sheetData>
    <row r="1" spans="1:8" ht="20.25">
      <c r="A1" s="221" t="s">
        <v>2331</v>
      </c>
      <c r="B1" s="222"/>
      <c r="C1" s="222"/>
      <c r="D1" s="222"/>
      <c r="E1" s="222"/>
      <c r="F1" s="222"/>
      <c r="G1" s="222"/>
      <c r="H1" s="223"/>
    </row>
    <row r="2" spans="1:8" ht="24.75">
      <c r="A2" s="84" t="s">
        <v>2332</v>
      </c>
      <c r="B2" s="85" t="s">
        <v>2954</v>
      </c>
      <c r="C2" s="86" t="s">
        <v>2333</v>
      </c>
      <c r="D2" s="224" t="s">
        <v>2945</v>
      </c>
      <c r="E2" s="225"/>
      <c r="F2" s="226"/>
      <c r="G2" s="232" t="s">
        <v>2334</v>
      </c>
      <c r="H2" s="233"/>
    </row>
    <row r="3" spans="1:8">
      <c r="A3" s="88" t="s">
        <v>2335</v>
      </c>
      <c r="B3" s="89" t="s">
        <v>2955</v>
      </c>
      <c r="C3" s="90" t="s">
        <v>2336</v>
      </c>
      <c r="D3" s="224">
        <v>100</v>
      </c>
      <c r="E3" s="225"/>
      <c r="F3" s="226"/>
      <c r="G3" s="234"/>
      <c r="H3" s="235"/>
    </row>
    <row r="4" spans="1:8" ht="27.75">
      <c r="A4" s="88" t="s">
        <v>2337</v>
      </c>
      <c r="B4" s="85" t="s">
        <v>2956</v>
      </c>
      <c r="C4" s="91" t="s">
        <v>2338</v>
      </c>
      <c r="D4" s="87"/>
      <c r="E4" s="90" t="s">
        <v>2339</v>
      </c>
      <c r="F4" s="200" t="s">
        <v>2989</v>
      </c>
      <c r="G4" s="100"/>
      <c r="H4" s="101" t="s">
        <v>2340</v>
      </c>
    </row>
    <row r="5" spans="1:8" ht="27.75">
      <c r="A5" s="88" t="s">
        <v>2341</v>
      </c>
      <c r="B5" s="85" t="s">
        <v>2957</v>
      </c>
      <c r="C5" s="91" t="s">
        <v>2338</v>
      </c>
      <c r="D5" s="87"/>
      <c r="E5" s="90" t="s">
        <v>2339</v>
      </c>
      <c r="F5" s="200" t="s">
        <v>2958</v>
      </c>
      <c r="G5" s="102"/>
      <c r="H5" s="101" t="s">
        <v>2342</v>
      </c>
    </row>
    <row r="6" spans="1:8" ht="13.9" customHeight="1">
      <c r="A6" s="88" t="s">
        <v>2343</v>
      </c>
      <c r="B6" s="227" t="s">
        <v>2959</v>
      </c>
      <c r="C6" s="228"/>
      <c r="D6" s="228"/>
      <c r="E6" s="228"/>
      <c r="F6" s="229"/>
      <c r="G6" s="103"/>
      <c r="H6" s="101" t="s">
        <v>2344</v>
      </c>
    </row>
    <row r="7" spans="1:8">
      <c r="A7" s="88" t="s">
        <v>2345</v>
      </c>
      <c r="B7" s="85" t="s">
        <v>2960</v>
      </c>
      <c r="C7" s="91" t="s">
        <v>2338</v>
      </c>
      <c r="D7" s="87">
        <v>15210370021</v>
      </c>
      <c r="E7" s="90" t="s">
        <v>2339</v>
      </c>
      <c r="F7" s="183" t="s">
        <v>2961</v>
      </c>
      <c r="G7" s="104"/>
      <c r="H7" s="101" t="s">
        <v>2346</v>
      </c>
    </row>
    <row r="8" spans="1:8" ht="17.649999999999999">
      <c r="A8" s="230" t="s">
        <v>2347</v>
      </c>
      <c r="B8" s="230"/>
      <c r="C8" s="230"/>
      <c r="D8" s="230"/>
      <c r="E8" s="230"/>
      <c r="F8" s="230"/>
      <c r="G8" s="230"/>
      <c r="H8" s="230"/>
    </row>
    <row r="9" spans="1:8">
      <c r="A9" s="92" t="s">
        <v>2348</v>
      </c>
      <c r="B9" s="92" t="s">
        <v>2262</v>
      </c>
      <c r="C9" s="93" t="s">
        <v>2349</v>
      </c>
      <c r="D9" s="93" t="s">
        <v>2350</v>
      </c>
      <c r="E9" s="105" t="s">
        <v>2351</v>
      </c>
      <c r="F9" s="105" t="s">
        <v>2352</v>
      </c>
      <c r="G9" s="93" t="s">
        <v>2276</v>
      </c>
      <c r="H9" s="106" t="s">
        <v>2353</v>
      </c>
    </row>
    <row r="10" spans="1:8">
      <c r="A10" s="94">
        <v>1</v>
      </c>
      <c r="B10" s="95" t="s">
        <v>2292</v>
      </c>
      <c r="C10" s="96">
        <f>'2.报价结算清单'!P6</f>
        <v>993.72</v>
      </c>
      <c r="D10" s="97">
        <f>IFERROR(_xlfn.IFNA(C10/$C$17,""),"")</f>
        <v>3.2558379551245978E-2</v>
      </c>
      <c r="E10" s="96">
        <f>'2.报价结算清单'!Q6</f>
        <v>1839.3600000000001</v>
      </c>
      <c r="F10" s="97">
        <f>IFERROR(_xlfn.IFNA(E10/$E$17,""),"")</f>
        <v>6.7241003156629078E-2</v>
      </c>
      <c r="G10" s="96">
        <f t="shared" ref="G10:G14" si="0">IFERROR(E10-C10,"")</f>
        <v>845.6400000000001</v>
      </c>
      <c r="H10" s="107"/>
    </row>
    <row r="11" spans="1:8">
      <c r="A11" s="94">
        <v>2</v>
      </c>
      <c r="B11" s="95" t="s">
        <v>2294</v>
      </c>
      <c r="C11" s="96">
        <f>'2.报价结算清单'!P14</f>
        <v>5194</v>
      </c>
      <c r="D11" s="97">
        <f>IFERROR(_xlfn.IFNA(C11/$C$17,""),"")</f>
        <v>0.1701769345380707</v>
      </c>
      <c r="E11" s="96">
        <f>'2.报价结算清单'!Q14</f>
        <v>5194</v>
      </c>
      <c r="F11" s="97">
        <f>IFERROR(_xlfn.IFNA(E11/$E$17,""),"")</f>
        <v>0.18987570154593522</v>
      </c>
      <c r="G11" s="96">
        <f t="shared" si="0"/>
        <v>0</v>
      </c>
      <c r="H11" s="107"/>
    </row>
    <row r="12" spans="1:8">
      <c r="A12" s="94">
        <v>3</v>
      </c>
      <c r="B12" s="95" t="s">
        <v>2305</v>
      </c>
      <c r="C12" s="96">
        <f>'2.报价结算清单'!P23</f>
        <v>19232</v>
      </c>
      <c r="D12" s="97">
        <f>IFERROR(_xlfn.IFNA(C12/$C$17,""),"")</f>
        <v>0.63011990855528988</v>
      </c>
      <c r="E12" s="96">
        <f>'2.报价结算清单'!Q23</f>
        <v>15367.244000000002</v>
      </c>
      <c r="F12" s="97">
        <f>IFERROR(_xlfn.IFNA(E12/$E$17,""),"")</f>
        <v>0.56177632563102886</v>
      </c>
      <c r="G12" s="96">
        <f t="shared" si="0"/>
        <v>-3864.7559999999976</v>
      </c>
      <c r="H12" s="107"/>
    </row>
    <row r="13" spans="1:8">
      <c r="A13" s="94">
        <v>4</v>
      </c>
      <c r="B13" s="95" t="s">
        <v>2354</v>
      </c>
      <c r="C13" s="96" t="e">
        <f>'2.报价结算清单'!#REF!</f>
        <v>#REF!</v>
      </c>
      <c r="D13" s="97" t="str">
        <f>IFERROR(_xlfn.IFNA(C13/$C$17,""),"")</f>
        <v/>
      </c>
      <c r="E13" s="96" t="e">
        <f>'2.报价结算清单'!#REF!</f>
        <v>#REF!</v>
      </c>
      <c r="F13" s="97" t="str">
        <f>IFERROR(_xlfn.IFNA(E13/$E$17,""),"")</f>
        <v/>
      </c>
      <c r="G13" s="96" t="str">
        <f t="shared" si="0"/>
        <v/>
      </c>
      <c r="H13" s="107"/>
    </row>
    <row r="14" spans="1:8">
      <c r="A14" s="94">
        <v>5</v>
      </c>
      <c r="B14" s="95" t="s">
        <v>2355</v>
      </c>
      <c r="C14" s="96" t="e">
        <f>'2.报价结算清单'!#REF!</f>
        <v>#REF!</v>
      </c>
      <c r="D14" s="97" t="str">
        <f>IFERROR(_xlfn.IFNA(C14/$C$17,""),"")</f>
        <v/>
      </c>
      <c r="E14" s="96" t="e">
        <f>'2.报价结算清单'!#REF!</f>
        <v>#REF!</v>
      </c>
      <c r="F14" s="97" t="str">
        <f>IFERROR(_xlfn.IFNA(E14/$E$17,""),"")</f>
        <v/>
      </c>
      <c r="G14" s="96" t="str">
        <f t="shared" si="0"/>
        <v/>
      </c>
      <c r="H14" s="107"/>
    </row>
    <row r="15" spans="1:8">
      <c r="A15" s="236" t="s">
        <v>2356</v>
      </c>
      <c r="B15" s="237"/>
      <c r="C15" s="98">
        <v>0.06</v>
      </c>
      <c r="D15" s="98">
        <v>0.06</v>
      </c>
      <c r="E15" s="98">
        <v>0.06</v>
      </c>
      <c r="F15" s="98">
        <v>0.06</v>
      </c>
      <c r="G15" s="98">
        <v>0.06</v>
      </c>
      <c r="H15" s="98"/>
    </row>
    <row r="16" spans="1:8">
      <c r="A16" s="238" t="s">
        <v>2357</v>
      </c>
      <c r="B16" s="237"/>
      <c r="C16" s="99">
        <f>'2.报价结算清单'!J30</f>
        <v>0</v>
      </c>
      <c r="D16" s="97">
        <f>IFERROR(_xlfn.IFNA(C16/$C$18,""),"")</f>
        <v>0</v>
      </c>
      <c r="E16" s="99" t="str">
        <f>'2.报价结算清单'!K30</f>
        <v>0</v>
      </c>
      <c r="F16" s="97">
        <f>IFERROR(_xlfn.IFNA(E16/$E$18,""),"")</f>
        <v>0</v>
      </c>
      <c r="G16" s="96">
        <f>IFERROR(E16-C16,"")</f>
        <v>0</v>
      </c>
      <c r="H16" s="107"/>
    </row>
    <row r="17" spans="1:8">
      <c r="A17" s="236" t="s">
        <v>2358</v>
      </c>
      <c r="B17" s="236"/>
      <c r="C17" s="99">
        <f>'2.报价结算清单'!P32</f>
        <v>30521.174999999999</v>
      </c>
      <c r="D17" s="97">
        <f>IFERROR(_xlfn.IFNA(C17/$C$18,""),"")</f>
        <v>1</v>
      </c>
      <c r="E17" s="99">
        <f>'2.报价结算清单'!Q32</f>
        <v>27354.737639999999</v>
      </c>
      <c r="F17" s="97">
        <f>IFERROR(_xlfn.IFNA(E17/$E$18,""),"")</f>
        <v>1</v>
      </c>
      <c r="G17" s="96">
        <f>IFERROR(E17-C17,"")</f>
        <v>-3166.4373599999999</v>
      </c>
      <c r="H17" s="107"/>
    </row>
    <row r="18" spans="1:8">
      <c r="A18" s="239" t="s">
        <v>2359</v>
      </c>
      <c r="B18" s="239"/>
      <c r="C18" s="231">
        <f>'2.报价结算清单'!P32</f>
        <v>30521.174999999999</v>
      </c>
      <c r="D18" s="231"/>
      <c r="E18" s="231">
        <f>'2.报价结算清单'!Q32</f>
        <v>27354.737639999999</v>
      </c>
      <c r="F18" s="231"/>
      <c r="G18" s="108">
        <f>IFERROR(E18-C18,"")</f>
        <v>-3166.4373599999999</v>
      </c>
    </row>
    <row r="29" spans="1:8">
      <c r="D29" s="109"/>
    </row>
    <row r="30" spans="1:8">
      <c r="D30" s="109"/>
    </row>
  </sheetData>
  <sheetProtection formatCells="0" formatColumns="0" formatRows="0" insertRows="0"/>
  <mergeCells count="12">
    <mergeCell ref="E18:F18"/>
    <mergeCell ref="G2:H3"/>
    <mergeCell ref="A15:B15"/>
    <mergeCell ref="A16:B16"/>
    <mergeCell ref="A17:B17"/>
    <mergeCell ref="A18:B18"/>
    <mergeCell ref="C18:D18"/>
    <mergeCell ref="A1:H1"/>
    <mergeCell ref="D2:F2"/>
    <mergeCell ref="D3:F3"/>
    <mergeCell ref="B6:F6"/>
    <mergeCell ref="A8:H8"/>
  </mergeCells>
  <phoneticPr fontId="37" type="noConversion"/>
  <dataValidations count="1">
    <dataValidation type="list" allowBlank="1" showInputMessage="1" showErrorMessage="1" sqref="C15:H15" xr:uid="{00000000-0002-0000-0300-000000000000}">
      <formula1>"0%,1%,3%,6%,9%"</formula1>
    </dataValidation>
  </dataValidations>
  <hyperlinks>
    <hyperlink ref="F7" r:id="rId1" xr:uid="{7FE8248B-DCDB-4C83-9B30-0580D4649FBF}"/>
    <hyperlink ref="F5" r:id="rId2" xr:uid="{201E228E-8632-4649-B5D1-28724B0660A7}"/>
    <hyperlink ref="F4" r:id="rId3" xr:uid="{0C32A13F-4738-40CC-B724-64D34CEFBD04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Y36"/>
  <sheetViews>
    <sheetView tabSelected="1" topLeftCell="D11" zoomScale="62" zoomScaleNormal="85" workbookViewId="0">
      <selection activeCell="Q32" sqref="Q32"/>
    </sheetView>
  </sheetViews>
  <sheetFormatPr defaultColWidth="9" defaultRowHeight="13.9" outlineLevelCol="1"/>
  <cols>
    <col min="1" max="1" width="12" style="20" bestFit="1" customWidth="1"/>
    <col min="2" max="2" width="9.265625" style="21" bestFit="1" customWidth="1"/>
    <col min="3" max="3" width="13.9296875" style="21" bestFit="1" customWidth="1"/>
    <col min="4" max="4" width="27.59765625" style="21" bestFit="1" customWidth="1"/>
    <col min="5" max="5" width="9.265625" style="21" bestFit="1" customWidth="1"/>
    <col min="6" max="6" width="16.86328125" style="20" customWidth="1"/>
    <col min="7" max="7" width="22.73046875" style="20" bestFit="1" customWidth="1"/>
    <col min="8" max="8" width="62.1328125" style="22" customWidth="1"/>
    <col min="9" max="9" width="8.59765625" style="20" customWidth="1"/>
    <col min="10" max="10" width="11.6640625" style="194" bestFit="1" customWidth="1"/>
    <col min="11" max="11" width="10.73046875" style="20" bestFit="1" customWidth="1" outlineLevel="1"/>
    <col min="12" max="12" width="9.9296875" style="23" bestFit="1" customWidth="1"/>
    <col min="13" max="13" width="9.9296875" style="23" bestFit="1" customWidth="1" outlineLevel="1"/>
    <col min="14" max="14" width="9.33203125" style="23" bestFit="1" customWidth="1"/>
    <col min="15" max="15" width="8.796875" style="23" bestFit="1" customWidth="1" outlineLevel="1"/>
    <col min="16" max="16" width="15.6640625" style="199" bestFit="1" customWidth="1"/>
    <col min="17" max="17" width="15.53125" style="199" customWidth="1" outlineLevel="1"/>
    <col min="18" max="18" width="26.73046875" style="24" bestFit="1" customWidth="1"/>
    <col min="19" max="20" width="9.6640625" style="25" bestFit="1" customWidth="1"/>
    <col min="21" max="21" width="39.3984375" style="20" bestFit="1" customWidth="1"/>
    <col min="22" max="22" width="14.3984375" style="20" customWidth="1"/>
    <col min="23" max="23" width="10.73046875" style="20" bestFit="1" customWidth="1"/>
    <col min="24" max="24" width="9" style="20"/>
    <col min="25" max="25" width="9.86328125" style="20" customWidth="1"/>
    <col min="26" max="16384" width="9" style="20"/>
  </cols>
  <sheetData>
    <row r="1" spans="1:25" s="16" customFormat="1" ht="29.25">
      <c r="A1" s="26" t="s">
        <v>2360</v>
      </c>
      <c r="B1" s="26" t="s">
        <v>2361</v>
      </c>
      <c r="C1" s="26" t="s">
        <v>2362</v>
      </c>
      <c r="D1" s="26" t="s">
        <v>2363</v>
      </c>
      <c r="E1" s="33" t="s">
        <v>2364</v>
      </c>
      <c r="F1" s="34" t="s">
        <v>2264</v>
      </c>
      <c r="G1" s="35" t="s">
        <v>2365</v>
      </c>
      <c r="H1" s="26" t="s">
        <v>2366</v>
      </c>
      <c r="I1" s="26" t="s">
        <v>2367</v>
      </c>
      <c r="J1" s="188" t="s">
        <v>2368</v>
      </c>
      <c r="K1" s="205" t="s">
        <v>2369</v>
      </c>
      <c r="L1" s="40" t="s">
        <v>2370</v>
      </c>
      <c r="M1" s="42" t="s">
        <v>2371</v>
      </c>
      <c r="N1" s="40" t="s">
        <v>2372</v>
      </c>
      <c r="O1" s="42" t="s">
        <v>2373</v>
      </c>
      <c r="P1" s="195" t="s">
        <v>2374</v>
      </c>
      <c r="Q1" s="128" t="s">
        <v>2351</v>
      </c>
      <c r="R1" s="44" t="s">
        <v>2276</v>
      </c>
      <c r="S1" s="45" t="s">
        <v>2375</v>
      </c>
      <c r="T1" s="45" t="s">
        <v>2376</v>
      </c>
      <c r="U1" s="51" t="s">
        <v>2278</v>
      </c>
      <c r="V1" s="52" t="s">
        <v>2279</v>
      </c>
    </row>
    <row r="2" spans="1:25" s="18" customFormat="1" ht="19.149999999999999" customHeight="1">
      <c r="A2" s="27" t="s">
        <v>2280</v>
      </c>
      <c r="B2" s="28" t="s">
        <v>2946</v>
      </c>
      <c r="C2" s="28" t="s">
        <v>2947</v>
      </c>
      <c r="D2" s="28" t="s">
        <v>2971</v>
      </c>
      <c r="E2" s="28" t="s">
        <v>2969</v>
      </c>
      <c r="F2" s="36" t="s">
        <v>2968</v>
      </c>
      <c r="G2" s="28" t="str">
        <f>_xlfn.IFNA(IF(VLOOKUP($F2,'3.框架内物料'!$A:$E,2,0)=0,"请勿填写",VLOOKUP($F2,'3.框架内物料'!$A:$E,2,0)),"")</f>
        <v>M939882655797985282</v>
      </c>
      <c r="H2" s="37" t="str">
        <f>_xlfn.IFNA(VLOOKUP($F2,'3.框架内物料'!$A:$E,4,0),"")</f>
        <v>搭建制作-制作-指引-易拉宝-铝合金材质，80*200cm，含写真画面</v>
      </c>
      <c r="I2" s="28" t="str">
        <f>_xlfn.IFNA(VLOOKUP($F2,'3.框架内物料'!$A:$E,5,0),"")</f>
        <v>套</v>
      </c>
      <c r="J2" s="189">
        <f>_xlfn.IFNA(VLOOKUP($F2,'3.框架内物料'!$A:$F,6,0),"")</f>
        <v>127.2</v>
      </c>
      <c r="K2" s="189">
        <f>_xlfn.IFNA(VLOOKUP($F2,'3.框架内物料'!$A:$F,6,0),"")</f>
        <v>127.2</v>
      </c>
      <c r="L2" s="41">
        <v>6</v>
      </c>
      <c r="M2" s="208">
        <v>6</v>
      </c>
      <c r="N2" s="41">
        <v>1</v>
      </c>
      <c r="O2" s="41">
        <v>1</v>
      </c>
      <c r="P2" s="196">
        <f t="shared" ref="P2:Q2" si="0">IFERROR(N2*L2*J2,0)</f>
        <v>763.2</v>
      </c>
      <c r="Q2" s="196">
        <f t="shared" si="0"/>
        <v>763.2</v>
      </c>
      <c r="R2" s="46">
        <f>Q2-P2</f>
        <v>0</v>
      </c>
      <c r="S2" s="47">
        <v>0.06</v>
      </c>
      <c r="T2" s="47">
        <v>0</v>
      </c>
      <c r="U2" s="56" t="s">
        <v>2990</v>
      </c>
      <c r="V2" s="53"/>
    </row>
    <row r="3" spans="1:25" s="18" customFormat="1" ht="19.149999999999999" customHeight="1">
      <c r="A3" s="27" t="s">
        <v>2280</v>
      </c>
      <c r="B3" s="28" t="s">
        <v>2946</v>
      </c>
      <c r="C3" s="28" t="s">
        <v>2947</v>
      </c>
      <c r="D3" s="28" t="s">
        <v>2970</v>
      </c>
      <c r="E3" s="28" t="s">
        <v>2283</v>
      </c>
      <c r="F3" s="36" t="s">
        <v>2973</v>
      </c>
      <c r="G3" s="28" t="str">
        <f>_xlfn.IFNA(IF(VLOOKUP($F3,'3.框架内物料'!$A:$E,2,0)=0,"请勿填写",VLOOKUP($F3,'3.框架内物料'!$A:$E,2,0)),"")</f>
        <v>M947580553369272322</v>
      </c>
      <c r="H3" s="37" t="str">
        <f>_xlfn.IFNA(VLOOKUP($F3,'3.框架内物料'!$A:$E,4,0),"")</f>
        <v>搭建制作-印刷-桌卡-200克铜版彩色打印三折页-150mm X 210mm</v>
      </c>
      <c r="I3" s="28" t="str">
        <f>_xlfn.IFNA(VLOOKUP($F3,'3.框架内物料'!$A:$E,5,0),"")</f>
        <v>套</v>
      </c>
      <c r="J3" s="189">
        <f>_xlfn.IFNA(VLOOKUP($F3,'3.框架内物料'!$A:$F,6,0),"")</f>
        <v>4.5</v>
      </c>
      <c r="K3" s="189">
        <f>_xlfn.IFNA(VLOOKUP($F3,'3.框架内物料'!$A:$F,6,0),"")</f>
        <v>4.5</v>
      </c>
      <c r="L3" s="41">
        <v>6</v>
      </c>
      <c r="M3" s="208">
        <v>160</v>
      </c>
      <c r="N3" s="41">
        <v>1</v>
      </c>
      <c r="O3" s="41">
        <v>1</v>
      </c>
      <c r="P3" s="196">
        <f t="shared" ref="P3" si="1">IFERROR(N3*L3*J3,0)</f>
        <v>27</v>
      </c>
      <c r="Q3" s="196">
        <f t="shared" ref="Q3" si="2">IFERROR(O3*M3*K3,0)</f>
        <v>720</v>
      </c>
      <c r="R3" s="46">
        <f>Q3-P3</f>
        <v>693</v>
      </c>
      <c r="S3" s="47">
        <v>0.06</v>
      </c>
      <c r="T3" s="47">
        <v>0</v>
      </c>
      <c r="U3" s="56" t="s">
        <v>2993</v>
      </c>
      <c r="V3" s="53"/>
    </row>
    <row r="4" spans="1:25" s="18" customFormat="1">
      <c r="A4" s="27" t="s">
        <v>2280</v>
      </c>
      <c r="B4" s="28" t="s">
        <v>2946</v>
      </c>
      <c r="C4" s="28" t="s">
        <v>2947</v>
      </c>
      <c r="D4" s="28" t="s">
        <v>2974</v>
      </c>
      <c r="E4" s="28" t="s">
        <v>2283</v>
      </c>
      <c r="F4" s="36" t="s">
        <v>2978</v>
      </c>
      <c r="G4" s="28" t="str">
        <f>_xlfn.IFNA(IF(VLOOKUP($F4,'3.框架内物料'!$A:$E,2,0)=0,"请勿填写",VLOOKUP($F4,'3.框架内物料'!$A:$E,2,0)),"")</f>
        <v>M939882580049960961</v>
      </c>
      <c r="H4" s="37" t="str">
        <f>_xlfn.IFNA(VLOOKUP($F4,'3.框架内物料'!$A:$E,4,0),"")</f>
        <v>搭建制作-制作-板材-KT板-KT板单面裱写真画面</v>
      </c>
      <c r="I4" s="28" t="str">
        <f>_xlfn.IFNA(VLOOKUP($F4,'3.框架内物料'!$A:$E,5,0),"")</f>
        <v>平米</v>
      </c>
      <c r="J4" s="189">
        <f>_xlfn.IFNA(VLOOKUP($F4,'3.框架内物料'!$A:$F,6,0),"")</f>
        <v>50.88</v>
      </c>
      <c r="K4" s="189">
        <f>_xlfn.IFNA(VLOOKUP($F4,'3.框架内物料'!$A:$F,6,0),"")</f>
        <v>50.88</v>
      </c>
      <c r="L4" s="41">
        <v>4</v>
      </c>
      <c r="M4" s="208">
        <v>7</v>
      </c>
      <c r="N4" s="41">
        <v>1</v>
      </c>
      <c r="O4" s="41">
        <v>1</v>
      </c>
      <c r="P4" s="196">
        <f t="shared" ref="P4" si="3">IFERROR(N4*L4*J4,0)</f>
        <v>203.52</v>
      </c>
      <c r="Q4" s="196">
        <f t="shared" ref="Q4" si="4">IFERROR(O4*M4*K4,0)</f>
        <v>356.16</v>
      </c>
      <c r="R4" s="46">
        <f>Q4-P4</f>
        <v>152.64000000000001</v>
      </c>
      <c r="S4" s="47">
        <v>0.06</v>
      </c>
      <c r="T4" s="47">
        <v>0</v>
      </c>
      <c r="U4" s="56" t="s">
        <v>2991</v>
      </c>
      <c r="V4" s="53"/>
    </row>
    <row r="5" spans="1:25" s="17" customFormat="1" ht="16.899999999999999">
      <c r="A5" s="29"/>
      <c r="B5" s="30"/>
      <c r="C5" s="30"/>
      <c r="D5" s="30"/>
      <c r="E5" s="30"/>
      <c r="F5" s="38"/>
      <c r="G5" s="38"/>
      <c r="H5" s="38"/>
      <c r="I5" s="38"/>
      <c r="J5" s="38"/>
      <c r="K5" s="38"/>
      <c r="L5" s="185"/>
      <c r="M5" s="185"/>
      <c r="N5" s="185"/>
      <c r="O5" s="185"/>
      <c r="P5" s="241" t="s">
        <v>2966</v>
      </c>
      <c r="Q5" s="242"/>
      <c r="R5" s="243"/>
      <c r="S5" s="48"/>
      <c r="T5" s="48"/>
      <c r="U5" s="54"/>
      <c r="V5" s="54"/>
    </row>
    <row r="6" spans="1:25" s="17" customFormat="1" ht="16.899999999999999">
      <c r="A6" s="31"/>
      <c r="B6" s="32"/>
      <c r="C6" s="32"/>
      <c r="D6" s="32"/>
      <c r="E6" s="32"/>
      <c r="F6" s="39"/>
      <c r="G6" s="39"/>
      <c r="H6" s="39"/>
      <c r="I6" s="39"/>
      <c r="J6" s="39"/>
      <c r="K6" s="39"/>
      <c r="L6" s="186"/>
      <c r="M6" s="186"/>
      <c r="N6" s="186"/>
      <c r="O6" s="186"/>
      <c r="P6" s="197">
        <f>SUM(P2:P4)</f>
        <v>993.72</v>
      </c>
      <c r="Q6" s="197">
        <f>SUM(Q2:Q4)</f>
        <v>1839.3600000000001</v>
      </c>
      <c r="R6" s="43">
        <f>Q6-P6</f>
        <v>845.6400000000001</v>
      </c>
      <c r="S6" s="49"/>
      <c r="T6" s="50"/>
      <c r="U6" s="39"/>
      <c r="V6" s="55"/>
      <c r="W6" s="184"/>
    </row>
    <row r="7" spans="1:25" s="18" customFormat="1" ht="41.65">
      <c r="A7" s="27" t="s">
        <v>2292</v>
      </c>
      <c r="B7" s="28" t="s">
        <v>2946</v>
      </c>
      <c r="C7" s="28" t="s">
        <v>2947</v>
      </c>
      <c r="D7" s="28" t="s">
        <v>2948</v>
      </c>
      <c r="E7" s="28" t="s">
        <v>2283</v>
      </c>
      <c r="F7" s="36" t="s">
        <v>2942</v>
      </c>
      <c r="G7" s="28" t="str">
        <f>_xlfn.IFNA(IF(VLOOKUP($F7,'3.框架内物料'!$A:$E,2,0)=0,"请勿填写",VLOOKUP($F7,'3.框架内物料'!$A:$E,2,0)),"")</f>
        <v>M939882660948463617</v>
      </c>
      <c r="H7" s="37" t="str">
        <f>_xlfn.IFNA(VLOOKUP($F7,'3.框架内物料'!$A:$E,4,0),"")</f>
        <v>第三方人员类-侧拍摄影摄像-云摄影-摄影师+修图+平台使用-人员劳务费及基础拍摄设备。不含住宿、交通、补贴等费用，每天不超过8小时，彩排与活动日价格一致</v>
      </c>
      <c r="I7" s="28" t="str">
        <f>_xlfn.IFNA(VLOOKUP($F7,'3.框架内物料'!$A:$E,5,0),"")</f>
        <v>人/天</v>
      </c>
      <c r="J7" s="189">
        <f>_xlfn.IFNA(VLOOKUP($F7,'3.框架内物料'!$A:$F,6,0),"")</f>
        <v>3498.33</v>
      </c>
      <c r="K7" s="189">
        <f>_xlfn.IFNA(VLOOKUP($F7,'3.框架内物料'!$A:$F,6,0),"")</f>
        <v>3498.33</v>
      </c>
      <c r="L7" s="41">
        <v>1</v>
      </c>
      <c r="M7" s="208">
        <v>1</v>
      </c>
      <c r="N7" s="41">
        <v>1</v>
      </c>
      <c r="O7" s="41">
        <v>1</v>
      </c>
      <c r="P7" s="196">
        <f t="shared" ref="P7:P12" si="5">IFERROR(N7*L7*J7,0)</f>
        <v>3498.33</v>
      </c>
      <c r="Q7" s="196">
        <f t="shared" ref="Q7:Q12" si="6">IFERROR(O7*M7*K7,0)</f>
        <v>3498.33</v>
      </c>
      <c r="R7" s="46">
        <f>Q7-P7</f>
        <v>0</v>
      </c>
      <c r="S7" s="47">
        <v>0.06</v>
      </c>
      <c r="T7" s="47">
        <v>0</v>
      </c>
      <c r="U7" s="56" t="s">
        <v>2943</v>
      </c>
      <c r="V7" s="53"/>
    </row>
    <row r="8" spans="1:25" s="17" customFormat="1" ht="16.899999999999999">
      <c r="A8" s="29"/>
      <c r="B8" s="30"/>
      <c r="C8" s="30"/>
      <c r="D8" s="30"/>
      <c r="E8" s="30"/>
      <c r="F8" s="38"/>
      <c r="G8" s="38"/>
      <c r="H8" s="38"/>
      <c r="I8" s="38"/>
      <c r="J8" s="38"/>
      <c r="K8" s="38"/>
      <c r="L8" s="185"/>
      <c r="M8" s="185"/>
      <c r="N8" s="185"/>
      <c r="O8" s="185"/>
      <c r="P8" s="241" t="s">
        <v>2293</v>
      </c>
      <c r="Q8" s="242"/>
      <c r="R8" s="243"/>
      <c r="S8" s="48"/>
      <c r="T8" s="48"/>
      <c r="U8" s="54"/>
      <c r="V8" s="54"/>
    </row>
    <row r="9" spans="1:25" s="19" customFormat="1" ht="16.899999999999999">
      <c r="A9" s="31"/>
      <c r="B9" s="32"/>
      <c r="C9" s="32"/>
      <c r="D9" s="32"/>
      <c r="E9" s="32"/>
      <c r="F9" s="39"/>
      <c r="G9" s="39"/>
      <c r="H9" s="39"/>
      <c r="I9" s="39"/>
      <c r="J9" s="39"/>
      <c r="K9" s="39"/>
      <c r="L9" s="186"/>
      <c r="M9" s="186"/>
      <c r="N9" s="186"/>
      <c r="O9" s="186"/>
      <c r="P9" s="197">
        <f>SUM(P7:P8)</f>
        <v>3498.33</v>
      </c>
      <c r="Q9" s="197">
        <f>SUM(Q7:Q8)</f>
        <v>3498.33</v>
      </c>
      <c r="R9" s="43">
        <f>Q9-P9</f>
        <v>0</v>
      </c>
      <c r="S9" s="49"/>
      <c r="T9" s="50"/>
      <c r="U9" s="39"/>
      <c r="V9" s="55"/>
      <c r="Y9" s="57"/>
    </row>
    <row r="10" spans="1:25" s="18" customFormat="1" ht="27.75">
      <c r="A10" s="27" t="s">
        <v>2292</v>
      </c>
      <c r="B10" s="28" t="s">
        <v>2946</v>
      </c>
      <c r="C10" s="28" t="s">
        <v>2947</v>
      </c>
      <c r="D10" s="28" t="s">
        <v>2949</v>
      </c>
      <c r="E10" s="28" t="s">
        <v>2283</v>
      </c>
      <c r="F10" s="36" t="s">
        <v>2983</v>
      </c>
      <c r="G10" s="28" t="str">
        <f>_xlfn.IFNA(IF(VLOOKUP($F10,'3.框架内物料'!$A:$E,2,0)=0,"请勿填写",VLOOKUP($F10,'3.框架内物料'!$A:$E,2,0)),"")</f>
        <v>M947580465840136193</v>
      </c>
      <c r="H10" s="37" t="str">
        <f>_xlfn.IFNA(VLOOKUP($F10,'3.框架内物料'!$A:$E,4,0),"")</f>
        <v>Onsite 人员-服务人员-项目经理-人员劳务费。不含住宿、交通、补贴等费用，每天不超过8小时</v>
      </c>
      <c r="I10" s="28" t="str">
        <f>_xlfn.IFNA(VLOOKUP($F10,'3.框架内物料'!$A:$E,5,0),"")</f>
        <v>人/天</v>
      </c>
      <c r="J10" s="189">
        <f>_xlfn.IFNA(VLOOKUP($F10,'3.框架内物料'!$A:$F,6,0),"")</f>
        <v>848</v>
      </c>
      <c r="K10" s="189">
        <f>_xlfn.IFNA(VLOOKUP($F10,'3.框架内物料'!$A:$F,6,0),"")</f>
        <v>848</v>
      </c>
      <c r="L10" s="41">
        <v>1</v>
      </c>
      <c r="M10" s="208">
        <v>1</v>
      </c>
      <c r="N10" s="41">
        <v>3</v>
      </c>
      <c r="O10" s="41">
        <v>3</v>
      </c>
      <c r="P10" s="196">
        <f t="shared" ref="P10" si="7">IFERROR(N10*L10*J10,0)</f>
        <v>2544</v>
      </c>
      <c r="Q10" s="196">
        <f t="shared" ref="Q10" si="8">IFERROR(O10*M10*K10,0)</f>
        <v>2544</v>
      </c>
      <c r="R10" s="46">
        <f>Q10-P10</f>
        <v>0</v>
      </c>
      <c r="S10" s="47">
        <v>0.06</v>
      </c>
      <c r="T10" s="47">
        <v>0</v>
      </c>
      <c r="U10" s="56" t="s">
        <v>2986</v>
      </c>
      <c r="V10" s="53"/>
    </row>
    <row r="11" spans="1:25" s="18" customFormat="1" ht="27.75">
      <c r="A11" s="27" t="s">
        <v>2292</v>
      </c>
      <c r="B11" s="28" t="s">
        <v>2946</v>
      </c>
      <c r="C11" s="28" t="s">
        <v>2947</v>
      </c>
      <c r="D11" s="28" t="s">
        <v>2949</v>
      </c>
      <c r="E11" s="28" t="s">
        <v>2283</v>
      </c>
      <c r="F11" s="36" t="s">
        <v>2984</v>
      </c>
      <c r="G11" s="28" t="str">
        <f>_xlfn.IFNA(IF(VLOOKUP($F11,'3.框架内物料'!$A:$E,2,0)=0,"请勿填写",VLOOKUP($F11,'3.框架内物料'!$A:$E,2,0)),"")</f>
        <v>M939882641945305089</v>
      </c>
      <c r="H11" s="37" t="str">
        <f>_xlfn.IFNA(VLOOKUP($F11,'3.框架内物料'!$A:$E,4,0),"")</f>
        <v>Onsite 人员-服务人员-项目助理-人员劳务费。不含住宿、交通、补贴等费用，每天不超过8小时</v>
      </c>
      <c r="I11" s="28" t="str">
        <f>_xlfn.IFNA(VLOOKUP($F11,'3.框架内物料'!$A:$E,5,0),"")</f>
        <v>人/天</v>
      </c>
      <c r="J11" s="189">
        <f>_xlfn.IFNA(VLOOKUP($F11,'3.框架内物料'!$A:$F,6,0),"")</f>
        <v>530</v>
      </c>
      <c r="K11" s="189">
        <f>_xlfn.IFNA(VLOOKUP($F11,'3.框架内物料'!$A:$F,6,0),"")</f>
        <v>530</v>
      </c>
      <c r="L11" s="41">
        <v>1</v>
      </c>
      <c r="M11" s="208">
        <v>1</v>
      </c>
      <c r="N11" s="41">
        <v>3</v>
      </c>
      <c r="O11" s="41">
        <v>3</v>
      </c>
      <c r="P11" s="196">
        <f t="shared" ref="P11" si="9">IFERROR(N11*L11*J11,0)</f>
        <v>1590</v>
      </c>
      <c r="Q11" s="196">
        <f t="shared" ref="Q11" si="10">IFERROR(O11*M11*K11,0)</f>
        <v>1590</v>
      </c>
      <c r="R11" s="46">
        <f>Q11-P11</f>
        <v>0</v>
      </c>
      <c r="S11" s="47">
        <v>0.06</v>
      </c>
      <c r="T11" s="47">
        <v>0</v>
      </c>
      <c r="U11" s="56" t="s">
        <v>2985</v>
      </c>
      <c r="V11" s="53"/>
    </row>
    <row r="12" spans="1:25" s="18" customFormat="1" ht="27.75">
      <c r="A12" s="27" t="s">
        <v>2292</v>
      </c>
      <c r="B12" s="28" t="s">
        <v>2946</v>
      </c>
      <c r="C12" s="28" t="s">
        <v>2947</v>
      </c>
      <c r="D12" s="28" t="s">
        <v>2949</v>
      </c>
      <c r="E12" s="28" t="s">
        <v>2283</v>
      </c>
      <c r="F12" s="36" t="s">
        <v>2988</v>
      </c>
      <c r="G12" s="28" t="str">
        <f>_xlfn.IFNA(IF(VLOOKUP($F12,'3.框架内物料'!$A:$E,2,0)=0,"请勿填写",VLOOKUP($F12,'3.框架内物料'!$A:$E,2,0)),"")</f>
        <v>M939882634395557889</v>
      </c>
      <c r="H12" s="37" t="str">
        <f>_xlfn.IFNA(VLOOKUP($F12,'3.框架内物料'!$A:$E,4,0),"")</f>
        <v>Onsite 人员-服务人员-地接上会服务人员-人员劳务费。不含住宿、交通、补贴等费用，每天不超过8小时</v>
      </c>
      <c r="I12" s="28" t="str">
        <f>_xlfn.IFNA(VLOOKUP($F12,'3.框架内物料'!$A:$E,5,0),"")</f>
        <v>人/天</v>
      </c>
      <c r="J12" s="189">
        <f>_xlfn.IFNA(VLOOKUP($F12,'3.框架内物料'!$A:$F,6,0),"")</f>
        <v>530</v>
      </c>
      <c r="K12" s="189">
        <f>_xlfn.IFNA(VLOOKUP($F12,'3.框架内物料'!$A:$F,6,0),"")</f>
        <v>530</v>
      </c>
      <c r="L12" s="41">
        <v>2</v>
      </c>
      <c r="M12" s="208">
        <v>2</v>
      </c>
      <c r="N12" s="41">
        <v>1</v>
      </c>
      <c r="O12" s="41">
        <v>1</v>
      </c>
      <c r="P12" s="196">
        <f t="shared" si="5"/>
        <v>1060</v>
      </c>
      <c r="Q12" s="196">
        <f t="shared" si="6"/>
        <v>1060</v>
      </c>
      <c r="R12" s="46">
        <f>Q12-P12</f>
        <v>0</v>
      </c>
      <c r="S12" s="47">
        <v>0.06</v>
      </c>
      <c r="T12" s="47">
        <v>0</v>
      </c>
      <c r="U12" s="56" t="s">
        <v>2944</v>
      </c>
      <c r="V12" s="53"/>
    </row>
    <row r="13" spans="1:25" s="17" customFormat="1" ht="16.899999999999999">
      <c r="A13" s="29"/>
      <c r="B13" s="30"/>
      <c r="C13" s="30"/>
      <c r="D13" s="30"/>
      <c r="E13" s="30"/>
      <c r="F13" s="38"/>
      <c r="G13" s="38"/>
      <c r="H13" s="38"/>
      <c r="I13" s="38"/>
      <c r="J13" s="38"/>
      <c r="K13" s="38"/>
      <c r="L13" s="185"/>
      <c r="M13" s="185"/>
      <c r="N13" s="185"/>
      <c r="O13" s="185"/>
      <c r="P13" s="241" t="s">
        <v>2982</v>
      </c>
      <c r="Q13" s="242"/>
      <c r="R13" s="243"/>
      <c r="S13" s="48"/>
      <c r="T13" s="48"/>
      <c r="U13" s="54"/>
      <c r="V13" s="54"/>
    </row>
    <row r="14" spans="1:25" s="19" customFormat="1" ht="16.899999999999999">
      <c r="A14" s="31"/>
      <c r="B14" s="32"/>
      <c r="C14" s="32"/>
      <c r="D14" s="32"/>
      <c r="E14" s="32"/>
      <c r="F14" s="39"/>
      <c r="G14" s="39"/>
      <c r="H14" s="39"/>
      <c r="I14" s="39"/>
      <c r="J14" s="39"/>
      <c r="K14" s="39"/>
      <c r="L14" s="186"/>
      <c r="M14" s="186"/>
      <c r="N14" s="186"/>
      <c r="O14" s="186"/>
      <c r="P14" s="197">
        <f>SUM(P10:P13)</f>
        <v>5194</v>
      </c>
      <c r="Q14" s="197">
        <f>SUM(Q10:Q12)</f>
        <v>5194</v>
      </c>
      <c r="R14" s="43">
        <f>Q14-P14</f>
        <v>0</v>
      </c>
      <c r="S14" s="49"/>
      <c r="T14" s="50"/>
      <c r="U14" s="39"/>
      <c r="V14" s="55"/>
      <c r="Y14" s="57"/>
    </row>
    <row r="15" spans="1:25" s="18" customFormat="1" ht="18.850000000000001" customHeight="1">
      <c r="A15" s="27" t="s">
        <v>2305</v>
      </c>
      <c r="B15" s="28" t="s">
        <v>2946</v>
      </c>
      <c r="C15" s="28" t="s">
        <v>2947</v>
      </c>
      <c r="D15" s="28" t="s">
        <v>2950</v>
      </c>
      <c r="E15" s="28" t="s">
        <v>2290</v>
      </c>
      <c r="F15" s="36"/>
      <c r="G15" s="28" t="str">
        <f>_xlfn.IFNA(IF(VLOOKUP($F15,'3.框架内物料'!$A:$E,2,0)=0,"请勿填写",VLOOKUP($F15,'3.框架内物料'!$A:$E,2,0)),"")</f>
        <v/>
      </c>
      <c r="H15" s="207" t="s">
        <v>2951</v>
      </c>
      <c r="I15" s="28" t="s">
        <v>2938</v>
      </c>
      <c r="J15" s="190">
        <f>80*1.06</f>
        <v>84.800000000000011</v>
      </c>
      <c r="K15" s="209">
        <f>80*1.06</f>
        <v>84.800000000000011</v>
      </c>
      <c r="L15" s="41">
        <v>100</v>
      </c>
      <c r="M15" s="208">
        <v>100</v>
      </c>
      <c r="N15" s="41">
        <v>1</v>
      </c>
      <c r="O15" s="41">
        <v>1</v>
      </c>
      <c r="P15" s="196">
        <f t="shared" ref="P15" si="11">IFERROR(N15*L15*J15,0)</f>
        <v>8480.0000000000018</v>
      </c>
      <c r="Q15" s="196">
        <f t="shared" ref="Q15" si="12">IFERROR(O15*M15*K15,0)</f>
        <v>8480.0000000000018</v>
      </c>
      <c r="R15" s="46">
        <f t="shared" ref="R15" si="13">Q15-P15</f>
        <v>0</v>
      </c>
      <c r="S15" s="47">
        <v>0.06</v>
      </c>
      <c r="T15" s="47">
        <v>0</v>
      </c>
      <c r="U15" s="56" t="s">
        <v>2994</v>
      </c>
      <c r="V15" s="53"/>
    </row>
    <row r="16" spans="1:25" s="18" customFormat="1" ht="18.850000000000001" customHeight="1">
      <c r="A16" s="27" t="s">
        <v>2305</v>
      </c>
      <c r="B16" s="28" t="s">
        <v>2946</v>
      </c>
      <c r="C16" s="28" t="s">
        <v>2947</v>
      </c>
      <c r="D16" s="182" t="s">
        <v>2935</v>
      </c>
      <c r="E16" s="28" t="s">
        <v>2290</v>
      </c>
      <c r="F16" s="36"/>
      <c r="G16" s="28" t="str">
        <f>_xlfn.IFNA(IF(VLOOKUP($F16,'3.框架内物料'!$A:$E,2,0)=0,"请勿填写",VLOOKUP($F16,'3.框架内物料'!$A:$E,2,0)),"")</f>
        <v/>
      </c>
      <c r="H16" s="207" t="s">
        <v>2952</v>
      </c>
      <c r="I16" s="28" t="s">
        <v>2939</v>
      </c>
      <c r="J16" s="190">
        <f>3200*1.06</f>
        <v>3392</v>
      </c>
      <c r="K16" s="209">
        <f>3080*1.06</f>
        <v>3264.8</v>
      </c>
      <c r="L16" s="41">
        <v>2</v>
      </c>
      <c r="M16" s="208">
        <v>2</v>
      </c>
      <c r="N16" s="41">
        <v>1</v>
      </c>
      <c r="O16" s="41">
        <v>1</v>
      </c>
      <c r="P16" s="196">
        <f t="shared" ref="P16:P17" si="14">IFERROR(N16*L16*J16,0)</f>
        <v>6784</v>
      </c>
      <c r="Q16" s="196">
        <f t="shared" ref="Q16:Q17" si="15">IFERROR(O16*M16*K16,0)</f>
        <v>6529.6</v>
      </c>
      <c r="R16" s="46">
        <f t="shared" ref="R16:R17" si="16">Q16-P16</f>
        <v>-254.39999999999964</v>
      </c>
      <c r="S16" s="47">
        <v>0.06</v>
      </c>
      <c r="T16" s="47">
        <v>0</v>
      </c>
      <c r="U16" s="56"/>
      <c r="V16" s="53"/>
    </row>
    <row r="17" spans="1:22" s="18" customFormat="1" ht="18.75" customHeight="1">
      <c r="A17" s="27" t="s">
        <v>2305</v>
      </c>
      <c r="B17" s="28" t="s">
        <v>2946</v>
      </c>
      <c r="C17" s="28" t="s">
        <v>2947</v>
      </c>
      <c r="D17" s="28" t="s">
        <v>2937</v>
      </c>
      <c r="E17" s="28" t="s">
        <v>2290</v>
      </c>
      <c r="F17" s="36"/>
      <c r="G17" s="28" t="str">
        <f>_xlfn.IFNA(IF(VLOOKUP($F17,'3.框架内物料'!$A:$E,2,0)=0,"请勿填写",VLOOKUP($F17,'3.框架内物料'!$A:$E,2,0)),"")</f>
        <v/>
      </c>
      <c r="H17" s="207" t="s">
        <v>2953</v>
      </c>
      <c r="I17" s="182" t="s">
        <v>2933</v>
      </c>
      <c r="J17" s="190">
        <v>500</v>
      </c>
      <c r="K17" s="209">
        <v>0</v>
      </c>
      <c r="L17" s="41">
        <v>1</v>
      </c>
      <c r="M17" s="208">
        <v>0</v>
      </c>
      <c r="N17" s="41">
        <v>2</v>
      </c>
      <c r="O17" s="41">
        <v>0</v>
      </c>
      <c r="P17" s="196">
        <f t="shared" si="14"/>
        <v>1000</v>
      </c>
      <c r="Q17" s="196">
        <f t="shared" si="15"/>
        <v>0</v>
      </c>
      <c r="R17" s="46">
        <f t="shared" si="16"/>
        <v>-1000</v>
      </c>
      <c r="S17" s="47">
        <v>0</v>
      </c>
      <c r="T17" s="47">
        <v>0</v>
      </c>
      <c r="U17" s="56"/>
      <c r="V17" s="53"/>
    </row>
    <row r="18" spans="1:22" s="18" customFormat="1" ht="18.75" customHeight="1">
      <c r="A18" s="27" t="s">
        <v>2305</v>
      </c>
      <c r="B18" s="28" t="s">
        <v>2946</v>
      </c>
      <c r="C18" s="28" t="s">
        <v>2947</v>
      </c>
      <c r="D18" s="28" t="s">
        <v>2962</v>
      </c>
      <c r="E18" s="28" t="s">
        <v>2290</v>
      </c>
      <c r="F18" s="36"/>
      <c r="G18" s="28" t="str">
        <f>_xlfn.IFNA(IF(VLOOKUP($F18,'3.框架内物料'!$A:$E,2,0)=0,"请勿填写",VLOOKUP($F18,'3.框架内物料'!$A:$E,2,0)),"")</f>
        <v/>
      </c>
      <c r="H18" s="207" t="s">
        <v>2963</v>
      </c>
      <c r="I18" s="28" t="s">
        <v>2940</v>
      </c>
      <c r="J18" s="191">
        <f>250*1.06</f>
        <v>265</v>
      </c>
      <c r="K18" s="210">
        <f>37.4*1.06</f>
        <v>39.643999999999998</v>
      </c>
      <c r="L18" s="41">
        <v>2</v>
      </c>
      <c r="M18" s="208">
        <v>1</v>
      </c>
      <c r="N18" s="41">
        <v>3</v>
      </c>
      <c r="O18" s="41">
        <v>1</v>
      </c>
      <c r="P18" s="196">
        <f t="shared" ref="P18" si="17">IFERROR(N18*L18*J18,0)</f>
        <v>1590</v>
      </c>
      <c r="Q18" s="196">
        <f t="shared" ref="Q18" si="18">IFERROR(O18*M18*K18,0)</f>
        <v>39.643999999999998</v>
      </c>
      <c r="R18" s="46">
        <f t="shared" ref="R18" si="19">Q18-P18</f>
        <v>-1550.356</v>
      </c>
      <c r="S18" s="47">
        <v>0.06</v>
      </c>
      <c r="T18" s="47">
        <v>0</v>
      </c>
      <c r="U18" s="56" t="s">
        <v>2995</v>
      </c>
      <c r="V18" s="53"/>
    </row>
    <row r="19" spans="1:22" s="18" customFormat="1" ht="18.75" customHeight="1">
      <c r="A19" s="27" t="s">
        <v>2305</v>
      </c>
      <c r="B19" s="28" t="s">
        <v>2946</v>
      </c>
      <c r="C19" s="28" t="s">
        <v>2947</v>
      </c>
      <c r="D19" s="28" t="s">
        <v>2964</v>
      </c>
      <c r="E19" s="28" t="s">
        <v>2290</v>
      </c>
      <c r="F19" s="36"/>
      <c r="G19" s="28" t="str">
        <f>_xlfn.IFNA(IF(VLOOKUP($F19,'3.框架内物料'!$A:$E,2,0)=0,"请勿填写",VLOOKUP($F19,'3.框架内物料'!$A:$E,2,0)),"")</f>
        <v/>
      </c>
      <c r="H19" s="207" t="s">
        <v>2965</v>
      </c>
      <c r="I19" s="28" t="s">
        <v>2940</v>
      </c>
      <c r="J19" s="191">
        <f>200*1.06</f>
        <v>212</v>
      </c>
      <c r="K19" s="211" t="str">
        <f>_xlfn.IFNA(VLOOKUP($F19,'3.框架内物料'!$A:$F,6,0),"")</f>
        <v/>
      </c>
      <c r="L19" s="41">
        <v>1</v>
      </c>
      <c r="M19" s="41"/>
      <c r="N19" s="41">
        <v>2</v>
      </c>
      <c r="O19" s="41"/>
      <c r="P19" s="196">
        <f t="shared" ref="P19" si="20">IFERROR(N19*L19*J19,0)</f>
        <v>424</v>
      </c>
      <c r="Q19" s="196">
        <f t="shared" ref="Q19:Q20" si="21">IFERROR(O19*M19*K19,0)</f>
        <v>0</v>
      </c>
      <c r="R19" s="46">
        <f t="shared" ref="R19:R20" si="22">Q19-P19</f>
        <v>-424</v>
      </c>
      <c r="S19" s="47">
        <v>0.06</v>
      </c>
      <c r="T19" s="47">
        <v>0</v>
      </c>
      <c r="U19" s="56"/>
      <c r="V19" s="53"/>
    </row>
    <row r="20" spans="1:22" s="18" customFormat="1" ht="18.75" customHeight="1">
      <c r="A20" s="27" t="s">
        <v>2305</v>
      </c>
      <c r="B20" s="28" t="s">
        <v>2946</v>
      </c>
      <c r="C20" s="28" t="s">
        <v>2947</v>
      </c>
      <c r="D20" s="28" t="s">
        <v>2936</v>
      </c>
      <c r="E20" s="28" t="s">
        <v>2290</v>
      </c>
      <c r="F20" s="36"/>
      <c r="G20" s="28" t="str">
        <f>_xlfn.IFNA(IF(VLOOKUP($F20,'3.框架内物料'!$A:$E,2,0)=0,"请勿填写",VLOOKUP($F20,'3.框架内物料'!$A:$E,2,0)),"")</f>
        <v/>
      </c>
      <c r="H20" s="207" t="s">
        <v>2992</v>
      </c>
      <c r="I20" s="28" t="s">
        <v>2940</v>
      </c>
      <c r="J20" s="191">
        <v>106</v>
      </c>
      <c r="K20" s="212"/>
      <c r="L20" s="41">
        <v>3</v>
      </c>
      <c r="M20" s="41"/>
      <c r="N20" s="41">
        <v>3</v>
      </c>
      <c r="O20" s="41"/>
      <c r="P20" s="196">
        <f>IFERROR(N20*L20*J20,0)</f>
        <v>954</v>
      </c>
      <c r="Q20" s="196">
        <f t="shared" si="21"/>
        <v>0</v>
      </c>
      <c r="R20" s="46">
        <f t="shared" si="22"/>
        <v>-954</v>
      </c>
      <c r="S20" s="47">
        <v>0.06</v>
      </c>
      <c r="T20" s="47">
        <v>0</v>
      </c>
      <c r="U20" s="56"/>
      <c r="V20" s="53"/>
    </row>
    <row r="21" spans="1:22" s="18" customFormat="1" ht="18.75" customHeight="1">
      <c r="A21" s="27" t="s">
        <v>2305</v>
      </c>
      <c r="B21" s="28" t="s">
        <v>2946</v>
      </c>
      <c r="C21" s="28" t="s">
        <v>2947</v>
      </c>
      <c r="D21" s="28" t="s">
        <v>2996</v>
      </c>
      <c r="E21" s="28" t="s">
        <v>2290</v>
      </c>
      <c r="F21" s="36"/>
      <c r="G21" s="28" t="str">
        <f>_xlfn.IFNA(IF(VLOOKUP($F21,'3.框架内物料'!$A:$E,2,0)=0,"请勿填写",VLOOKUP($F21,'3.框架内物料'!$A:$E,2,0)),"")</f>
        <v/>
      </c>
      <c r="H21" s="207" t="s">
        <v>2997</v>
      </c>
      <c r="I21" s="28" t="s">
        <v>2998</v>
      </c>
      <c r="J21" s="191">
        <v>0</v>
      </c>
      <c r="K21" s="193">
        <f>300*1.06</f>
        <v>318</v>
      </c>
      <c r="L21" s="41">
        <v>0</v>
      </c>
      <c r="M21" s="208">
        <v>1</v>
      </c>
      <c r="N21" s="41">
        <v>0</v>
      </c>
      <c r="O21" s="41">
        <v>1</v>
      </c>
      <c r="P21" s="196">
        <f>IFERROR(N21*L21*J21,0)</f>
        <v>0</v>
      </c>
      <c r="Q21" s="196">
        <f t="shared" ref="Q21" si="23">IFERROR(O21*M21*K21,0)</f>
        <v>318</v>
      </c>
      <c r="R21" s="46">
        <f t="shared" ref="R21" si="24">Q21-P21</f>
        <v>318</v>
      </c>
      <c r="S21" s="47">
        <v>0.06</v>
      </c>
      <c r="T21" s="47">
        <v>0</v>
      </c>
      <c r="U21" s="56"/>
      <c r="V21" s="53"/>
    </row>
    <row r="22" spans="1:22" s="19" customFormat="1" ht="16.899999999999999">
      <c r="A22" s="29"/>
      <c r="B22" s="30"/>
      <c r="C22" s="30"/>
      <c r="D22" s="30"/>
      <c r="E22" s="30"/>
      <c r="F22" s="38"/>
      <c r="G22" s="38"/>
      <c r="H22" s="38"/>
      <c r="I22" s="38"/>
      <c r="J22" s="38"/>
      <c r="K22" s="38"/>
      <c r="L22" s="185"/>
      <c r="M22" s="185"/>
      <c r="N22" s="185"/>
      <c r="O22" s="185"/>
      <c r="P22" s="241" t="s">
        <v>2310</v>
      </c>
      <c r="Q22" s="242"/>
      <c r="R22" s="243"/>
      <c r="S22" s="48"/>
      <c r="T22" s="48"/>
      <c r="U22" s="54"/>
      <c r="V22" s="54"/>
    </row>
    <row r="23" spans="1:22" s="19" customFormat="1" ht="16.899999999999999">
      <c r="A23" s="31"/>
      <c r="B23" s="32"/>
      <c r="C23" s="32"/>
      <c r="D23" s="32"/>
      <c r="E23" s="32"/>
      <c r="F23" s="39"/>
      <c r="G23" s="39"/>
      <c r="H23" s="39"/>
      <c r="I23" s="39"/>
      <c r="J23" s="39"/>
      <c r="K23" s="39"/>
      <c r="L23" s="186"/>
      <c r="M23" s="186"/>
      <c r="N23" s="186"/>
      <c r="O23" s="186"/>
      <c r="P23" s="197">
        <f>SUM(P15:P21)</f>
        <v>19232</v>
      </c>
      <c r="Q23" s="201">
        <f>SUM(Q15:Q21)</f>
        <v>15367.244000000002</v>
      </c>
      <c r="R23" s="43">
        <f>Q23-P23</f>
        <v>-3864.7559999999976</v>
      </c>
      <c r="S23" s="49"/>
      <c r="T23" s="50"/>
      <c r="U23" s="39"/>
      <c r="V23" s="55"/>
    </row>
    <row r="24" spans="1:22" s="18" customFormat="1" ht="27.75">
      <c r="A24" s="58" t="s">
        <v>2921</v>
      </c>
      <c r="B24" s="58" t="s">
        <v>2921</v>
      </c>
      <c r="C24" s="58" t="s">
        <v>2921</v>
      </c>
      <c r="D24" s="58" t="s">
        <v>2921</v>
      </c>
      <c r="E24" s="28" t="s">
        <v>2283</v>
      </c>
      <c r="F24" s="36" t="s">
        <v>2924</v>
      </c>
      <c r="G24" s="28" t="str">
        <f>_xlfn.IFNA(IF(VLOOKUP($F24,'3.框架内物料'!$A:$E,2,0)=0,"请勿填写",VLOOKUP($F24,'3.框架内物料'!$A:$E,2,0)),"")</f>
        <v>M939882581652185090</v>
      </c>
      <c r="H24" s="37" t="str">
        <f>_xlfn.IFNA(VLOOKUP($F24,'3.框架内物料'!$A:$E,4,0),"")</f>
        <v>服务费税费-项目服务费-项目服务费-制作搭建、AVL设备、第三方人员服务费-服务费比例</v>
      </c>
      <c r="I24" s="28" t="str">
        <f>_xlfn.IFNA(VLOOKUP($F24,'3.框架内物料'!$A:$E,5,0),"")</f>
        <v>项</v>
      </c>
      <c r="J24" s="189">
        <f>_xlfn.IFNA(VLOOKUP($F24,'3.框架内物料'!$A:$F,6,0),"")</f>
        <v>0.1</v>
      </c>
      <c r="K24" s="189">
        <f>_xlfn.IFNA(VLOOKUP($F24,'3.框架内物料'!$A:$F,6,0),"")</f>
        <v>0.1</v>
      </c>
      <c r="L24" s="41">
        <f>P6+P9</f>
        <v>4492.05</v>
      </c>
      <c r="M24" s="41">
        <f>Q6+Q9</f>
        <v>5337.6900000000005</v>
      </c>
      <c r="N24" s="41">
        <v>1</v>
      </c>
      <c r="O24" s="41">
        <v>1</v>
      </c>
      <c r="P24" s="204">
        <f>IFERROR(N24*L24*J24,0)</f>
        <v>449.20500000000004</v>
      </c>
      <c r="Q24" s="196">
        <f t="shared" ref="Q24" si="25">IFERROR(O24*M24*K24,0)</f>
        <v>533.76900000000012</v>
      </c>
      <c r="R24" s="74">
        <f t="shared" ref="R24" si="26">Q24-P24</f>
        <v>84.564000000000078</v>
      </c>
      <c r="S24" s="47">
        <v>0.06</v>
      </c>
      <c r="T24" s="47">
        <v>0</v>
      </c>
      <c r="U24" s="56"/>
      <c r="V24" s="53"/>
    </row>
    <row r="25" spans="1:22" s="18" customFormat="1" ht="27.75">
      <c r="A25" s="58" t="s">
        <v>2921</v>
      </c>
      <c r="B25" s="58" t="s">
        <v>2921</v>
      </c>
      <c r="C25" s="58" t="s">
        <v>2921</v>
      </c>
      <c r="D25" s="58" t="s">
        <v>2921</v>
      </c>
      <c r="E25" s="28" t="s">
        <v>2283</v>
      </c>
      <c r="F25" s="36" t="s">
        <v>2923</v>
      </c>
      <c r="G25" s="28" t="str">
        <f>_xlfn.IFNA(IF(VLOOKUP($F25,'3.框架内物料'!$A:$E,2,0)=0,"请勿填写",VLOOKUP($F25,'3.框架内物料'!$A:$E,2,0)),"")</f>
        <v>M939882610784714754</v>
      </c>
      <c r="H25" s="37" t="str">
        <f>_xlfn.IFNA(VLOOKUP($F25,'3.框架内物料'!$A:$E,4,0),"")</f>
        <v>服务费税费-项目服务费-项目服务费-机票、用车、用餐等第三方资源-服务费比例</v>
      </c>
      <c r="I25" s="28" t="str">
        <f>_xlfn.IFNA(VLOOKUP($F25,'3.框架内物料'!$A:$E,5,0),"")</f>
        <v>项</v>
      </c>
      <c r="J25" s="189">
        <f>_xlfn.IFNA(VLOOKUP($F25,'3.框架内物料'!$A:$F,6,0),"")</f>
        <v>0.06</v>
      </c>
      <c r="K25" s="189">
        <f>_xlfn.IFNA(VLOOKUP($F25,'3.框架内物料'!$A:$F,6,0),"")</f>
        <v>0.06</v>
      </c>
      <c r="L25" s="41">
        <f>P23</f>
        <v>19232</v>
      </c>
      <c r="M25" s="41">
        <f>Q23</f>
        <v>15367.244000000002</v>
      </c>
      <c r="N25" s="41">
        <v>1</v>
      </c>
      <c r="O25" s="41">
        <v>1</v>
      </c>
      <c r="P25" s="196">
        <f t="shared" ref="P25" si="27">IFERROR(N25*L25*J25,0)</f>
        <v>1153.9199999999998</v>
      </c>
      <c r="Q25" s="196">
        <f t="shared" ref="Q25" si="28">IFERROR(O25*M25*K25,0)</f>
        <v>922.03464000000008</v>
      </c>
      <c r="R25" s="74">
        <f t="shared" ref="R25" si="29">Q25-P25</f>
        <v>-231.88535999999976</v>
      </c>
      <c r="S25" s="47">
        <v>0.06</v>
      </c>
      <c r="T25" s="47">
        <v>0</v>
      </c>
      <c r="U25" s="56"/>
      <c r="V25" s="53"/>
    </row>
    <row r="26" spans="1:22" s="19" customFormat="1" ht="16.899999999999999">
      <c r="A26" s="27"/>
      <c r="B26" s="28"/>
      <c r="C26" s="28"/>
      <c r="D26" s="30"/>
      <c r="E26" s="30"/>
      <c r="F26" s="38"/>
      <c r="G26" s="38"/>
      <c r="H26" s="38"/>
      <c r="I26" s="38"/>
      <c r="J26" s="38"/>
      <c r="K26" s="38"/>
      <c r="L26" s="185"/>
      <c r="M26" s="185"/>
      <c r="N26" s="185"/>
      <c r="O26" s="185"/>
      <c r="P26" s="241" t="s">
        <v>2324</v>
      </c>
      <c r="Q26" s="242"/>
      <c r="R26" s="243"/>
      <c r="S26" s="48"/>
      <c r="T26" s="48"/>
      <c r="U26" s="54"/>
      <c r="V26" s="80" t="s">
        <v>2378</v>
      </c>
    </row>
    <row r="27" spans="1:22" s="19" customFormat="1" ht="16.899999999999999">
      <c r="A27" s="31"/>
      <c r="B27" s="32"/>
      <c r="C27" s="32"/>
      <c r="D27" s="32"/>
      <c r="E27" s="32"/>
      <c r="F27" s="39"/>
      <c r="G27" s="39"/>
      <c r="H27" s="39"/>
      <c r="I27" s="39"/>
      <c r="J27" s="39"/>
      <c r="K27" s="39"/>
      <c r="L27" s="186"/>
      <c r="M27" s="186"/>
      <c r="N27" s="186"/>
      <c r="O27" s="186"/>
      <c r="P27" s="201">
        <f>SUM(P24:P25)</f>
        <v>1603.125</v>
      </c>
      <c r="Q27" s="201">
        <f>SUM(Q24:Q25)</f>
        <v>1455.8036400000001</v>
      </c>
      <c r="R27" s="43">
        <f>Q27-P27</f>
        <v>-147.32135999999991</v>
      </c>
      <c r="S27" s="49"/>
      <c r="T27" s="50"/>
      <c r="U27" s="39"/>
      <c r="V27" s="55"/>
    </row>
    <row r="28" spans="1:22" s="19" customFormat="1" ht="16.899999999999999">
      <c r="A28" s="59"/>
      <c r="B28" s="60"/>
      <c r="C28" s="60"/>
      <c r="D28" s="60"/>
      <c r="E28" s="60"/>
      <c r="F28" s="66"/>
      <c r="G28" s="60"/>
      <c r="H28" s="67"/>
      <c r="I28" s="60"/>
      <c r="J28" s="192"/>
      <c r="K28" s="60"/>
      <c r="L28" s="70"/>
      <c r="M28" s="70"/>
      <c r="N28" s="70"/>
      <c r="O28" s="70"/>
      <c r="P28" s="244" t="s">
        <v>2379</v>
      </c>
      <c r="Q28" s="244"/>
      <c r="R28" s="245"/>
      <c r="S28" s="75"/>
      <c r="T28" s="75"/>
      <c r="U28" s="81"/>
      <c r="V28" s="81"/>
    </row>
    <row r="29" spans="1:22" ht="16.899999999999999">
      <c r="A29" s="61"/>
      <c r="B29" s="62"/>
      <c r="C29" s="62"/>
      <c r="D29" s="62"/>
      <c r="E29" s="62"/>
      <c r="F29" s="68"/>
      <c r="G29" s="68"/>
      <c r="H29" s="68"/>
      <c r="I29" s="68"/>
      <c r="J29" s="68"/>
      <c r="K29" s="68"/>
      <c r="L29" s="187"/>
      <c r="M29" s="187"/>
      <c r="N29" s="187"/>
      <c r="O29" s="187"/>
      <c r="P29" s="202">
        <f>P6+P9+P14+P23+P27</f>
        <v>30521.174999999999</v>
      </c>
      <c r="Q29" s="202">
        <f>Q6+Q9+Q14+Q23+Q27</f>
        <v>27354.737639999999</v>
      </c>
      <c r="R29" s="73">
        <f>Q29-P29</f>
        <v>-3166.4373599999999</v>
      </c>
      <c r="S29" s="76"/>
      <c r="T29" s="77"/>
      <c r="U29" s="82"/>
      <c r="V29" s="83"/>
    </row>
    <row r="30" spans="1:22" s="18" customFormat="1" ht="74.45" customHeight="1">
      <c r="A30" s="27" t="s">
        <v>2325</v>
      </c>
      <c r="B30" s="63"/>
      <c r="C30" s="63"/>
      <c r="D30" s="63"/>
      <c r="E30" s="27" t="s">
        <v>2325</v>
      </c>
      <c r="F30" s="63"/>
      <c r="G30" s="63"/>
      <c r="H30" s="69" t="s">
        <v>2326</v>
      </c>
      <c r="I30" s="28" t="s">
        <v>49</v>
      </c>
      <c r="J30" s="193">
        <v>0</v>
      </c>
      <c r="K30" s="193" t="s">
        <v>2934</v>
      </c>
      <c r="L30" s="71">
        <v>1</v>
      </c>
      <c r="M30" s="71">
        <v>1</v>
      </c>
      <c r="N30" s="71">
        <v>1</v>
      </c>
      <c r="O30" s="71">
        <v>1</v>
      </c>
      <c r="P30" s="196">
        <f>J30*L30*N30</f>
        <v>0</v>
      </c>
      <c r="Q30" s="198">
        <f>K30*M30*O30</f>
        <v>0</v>
      </c>
      <c r="R30" s="46">
        <f>Q30-P30</f>
        <v>0</v>
      </c>
      <c r="S30" s="47">
        <v>0.06</v>
      </c>
      <c r="T30" s="47">
        <v>0</v>
      </c>
      <c r="U30" s="56"/>
      <c r="V30" s="56"/>
    </row>
    <row r="31" spans="1:22" s="19" customFormat="1" ht="16.899999999999999">
      <c r="A31" s="59"/>
      <c r="B31" s="60"/>
      <c r="C31" s="60"/>
      <c r="D31" s="60"/>
      <c r="E31" s="60"/>
      <c r="F31" s="66"/>
      <c r="G31" s="60"/>
      <c r="H31" s="67"/>
      <c r="I31" s="60"/>
      <c r="J31" s="192"/>
      <c r="K31" s="60"/>
      <c r="L31" s="70"/>
      <c r="M31" s="70"/>
      <c r="N31" s="70"/>
      <c r="O31" s="70"/>
      <c r="P31" s="244" t="s">
        <v>2327</v>
      </c>
      <c r="Q31" s="244"/>
      <c r="R31" s="245"/>
      <c r="S31" s="75"/>
      <c r="T31" s="75"/>
      <c r="U31" s="81"/>
      <c r="V31" s="81"/>
    </row>
    <row r="32" spans="1:22" ht="16.899999999999999">
      <c r="A32" s="61"/>
      <c r="B32" s="62"/>
      <c r="C32" s="62"/>
      <c r="D32" s="62"/>
      <c r="E32" s="62"/>
      <c r="F32" s="68"/>
      <c r="G32" s="68"/>
      <c r="H32" s="68"/>
      <c r="I32" s="68"/>
      <c r="J32" s="68"/>
      <c r="K32" s="68"/>
      <c r="L32" s="187"/>
      <c r="M32" s="187"/>
      <c r="N32" s="187"/>
      <c r="O32" s="187"/>
      <c r="P32" s="202">
        <f>SUM(P29,P30)</f>
        <v>30521.174999999999</v>
      </c>
      <c r="Q32" s="202">
        <f>SUM(Q29,Q30)</f>
        <v>27354.737639999999</v>
      </c>
      <c r="R32" s="73">
        <f>Q32-P32</f>
        <v>-3166.4373599999999</v>
      </c>
      <c r="S32" s="76"/>
      <c r="T32" s="77"/>
      <c r="U32" s="82"/>
      <c r="V32" s="83"/>
    </row>
    <row r="33" spans="1:20" ht="54" customHeight="1">
      <c r="A33" s="64"/>
      <c r="C33" s="65"/>
      <c r="D33" s="65"/>
      <c r="E33" s="65"/>
      <c r="F33" s="64"/>
      <c r="G33" s="64"/>
      <c r="H33" s="64"/>
      <c r="I33" s="64"/>
      <c r="J33" s="64"/>
      <c r="K33" s="240"/>
      <c r="L33" s="240"/>
      <c r="M33" s="240"/>
      <c r="N33" s="240"/>
      <c r="P33" s="203">
        <f>SUMIF(E1:E29,"框架内",P1:P29)/(P32-P30)</f>
        <v>0.36988009144471007</v>
      </c>
      <c r="Q33" s="203">
        <f>SUMIF(E1:E29,"框架内",Q1:Q29)/(Q32-Q30)</f>
        <v>0.43822367436897125</v>
      </c>
      <c r="R33" s="78" t="s">
        <v>2328</v>
      </c>
      <c r="S33" s="79"/>
      <c r="T33" s="79"/>
    </row>
    <row r="34" spans="1:20" ht="54" customHeight="1">
      <c r="A34" s="64"/>
      <c r="C34" s="65"/>
      <c r="D34" s="65"/>
      <c r="E34" s="65"/>
      <c r="F34" s="64"/>
      <c r="G34" s="64"/>
      <c r="H34" s="64"/>
      <c r="I34" s="64"/>
      <c r="J34" s="64"/>
      <c r="K34" s="240"/>
      <c r="L34" s="240"/>
      <c r="M34" s="240"/>
      <c r="N34" s="240"/>
      <c r="P34" s="154">
        <f ca="1">SUMIF(E1:E30,"框架外",P1:P29)/(P32-P30)</f>
        <v>0</v>
      </c>
      <c r="Q34" s="154">
        <f ca="1">SUMIF(E1:E30,"框架外",Q1:Q29)/(Q32-Q30)</f>
        <v>0</v>
      </c>
      <c r="R34" s="78" t="s">
        <v>2329</v>
      </c>
      <c r="S34" s="79"/>
      <c r="T34" s="79"/>
    </row>
    <row r="35" spans="1:20" ht="54" customHeight="1">
      <c r="A35" s="64"/>
      <c r="C35" s="65"/>
      <c r="D35" s="65"/>
      <c r="E35" s="65"/>
      <c r="F35" s="64"/>
      <c r="G35" s="64"/>
      <c r="H35" s="64"/>
      <c r="I35" s="64"/>
      <c r="J35" s="64"/>
      <c r="P35" s="203">
        <f ca="1">SUMIF(E1:E30,"据实结算",P1:P29)/(P32-P30)</f>
        <v>0.63011990855528988</v>
      </c>
      <c r="Q35" s="203">
        <f ca="1">SUMIF(E1:E30,"据实结算",Q1:Q29)/(Q32-Q30)</f>
        <v>0.56177632563102886</v>
      </c>
      <c r="R35" s="78" t="s">
        <v>2330</v>
      </c>
      <c r="S35" s="79"/>
      <c r="T35" s="79"/>
    </row>
    <row r="36" spans="1:20">
      <c r="K36" s="206"/>
      <c r="L36" s="72"/>
      <c r="M36" s="72"/>
      <c r="N36" s="72"/>
    </row>
  </sheetData>
  <sheetProtection formatCells="0" formatColumns="0" formatRows="0" insertRows="0" insertHyperlinks="0" deleteRows="0" autoFilter="0"/>
  <mergeCells count="9">
    <mergeCell ref="K33:N33"/>
    <mergeCell ref="K34:N34"/>
    <mergeCell ref="P26:R26"/>
    <mergeCell ref="P5:R5"/>
    <mergeCell ref="P22:R22"/>
    <mergeCell ref="P28:R28"/>
    <mergeCell ref="P31:R31"/>
    <mergeCell ref="P13:R13"/>
    <mergeCell ref="P8:R8"/>
  </mergeCells>
  <phoneticPr fontId="37" type="noConversion"/>
  <conditionalFormatting sqref="A2:A24 B24:D24 A25:D25 A26:A28">
    <cfRule type="containsText" dxfId="2" priority="1" operator="containsText" text="填写">
      <formula>NOT(ISERROR(SEARCH("填写",A2)))</formula>
    </cfRule>
  </conditionalFormatting>
  <conditionalFormatting sqref="A30:A31">
    <cfRule type="containsText" dxfId="1" priority="2" operator="containsText" text="填写">
      <formula>NOT(ISERROR(SEARCH("填写",A30)))</formula>
    </cfRule>
  </conditionalFormatting>
  <conditionalFormatting sqref="E30">
    <cfRule type="containsText" dxfId="0" priority="3" operator="containsText" text="填写">
      <formula>NOT(ISERROR(SEARCH("填写",E30)))</formula>
    </cfRule>
  </conditionalFormatting>
  <dataValidations count="7">
    <dataValidation type="list" allowBlank="1" showInputMessage="1" showErrorMessage="1" sqref="K32" xr:uid="{00000000-0002-0000-0400-000001000000}">
      <formula1>"0%,1%,3%,6%,13%"</formula1>
    </dataValidation>
    <dataValidation type="list" allowBlank="1" showInputMessage="1" showErrorMessage="1" sqref="H32" xr:uid="{00000000-0002-0000-0400-000002000000}">
      <formula1>"是,否"</formula1>
    </dataValidation>
    <dataValidation type="list" allowBlank="1" showInputMessage="1" showErrorMessage="1" sqref="D32" xr:uid="{00000000-0002-0000-0400-000003000000}">
      <formula1>"CNY, USD, JPY , HKD"</formula1>
    </dataValidation>
    <dataValidation type="list" allowBlank="1" showInputMessage="1" showErrorMessage="1" sqref="A31:A1048576 B24:D25 A2:A29" xr:uid="{00000000-0002-0000-04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30 E2:E1048576" xr:uid="{00000000-0002-0000-0400-000005000000}">
      <formula1>"框架内,框架外,据实结算"</formula1>
    </dataValidation>
    <dataValidation type="list" allowBlank="1" showInputMessage="1" showErrorMessage="1" sqref="S30 S24:S25 S10:S12 S2:S4 S7 S15:S21" xr:uid="{00000000-0002-0000-0400-000006000000}">
      <formula1>"0%,1%,3%,6%,9%"</formula1>
    </dataValidation>
    <dataValidation type="list" allowBlank="1" showInputMessage="1" showErrorMessage="1" sqref="T1:T1048576" xr:uid="{00000000-0002-0000-0400-000000000000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7000000}">
          <x14:formula1>
            <xm:f>'3.框架内物料'!$A$2:$A$749</xm:f>
          </x14:formula1>
          <xm:sqref>F28 F31 F24:F25 F10:F12 F2:F4 F7 F15:F21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01" zoomScaleNormal="101" workbookViewId="0">
      <pane ySplit="1" topLeftCell="A528" activePane="bottomLeft" state="frozen"/>
      <selection pane="bottomLeft" activeCell="D544" sqref="D544"/>
    </sheetView>
  </sheetViews>
  <sheetFormatPr defaultColWidth="11.59765625" defaultRowHeight="12.4"/>
  <cols>
    <col min="1" max="1" width="13.59765625" style="1" customWidth="1"/>
    <col min="2" max="2" width="34.73046875" style="1" customWidth="1"/>
    <col min="3" max="3" width="13" style="1" customWidth="1"/>
    <col min="4" max="4" width="93.86328125" style="1" customWidth="1"/>
    <col min="5" max="5" width="13" style="1" customWidth="1"/>
    <col min="6" max="6" width="13.46484375" style="2" customWidth="1"/>
    <col min="7" max="7" width="13" style="3" customWidth="1"/>
    <col min="8" max="8" width="8" style="3" customWidth="1"/>
    <col min="9" max="9" width="13" style="4" customWidth="1"/>
    <col min="10" max="16384" width="11.59765625" style="5"/>
  </cols>
  <sheetData>
    <row r="1" spans="1:9" ht="24.75">
      <c r="A1" s="6" t="s">
        <v>2380</v>
      </c>
      <c r="B1" s="6" t="s">
        <v>2381</v>
      </c>
      <c r="C1" s="6" t="s">
        <v>2382</v>
      </c>
      <c r="D1" s="6" t="s">
        <v>2383</v>
      </c>
      <c r="E1" s="6" t="s">
        <v>2384</v>
      </c>
      <c r="F1" s="10" t="s">
        <v>2385</v>
      </c>
      <c r="G1" s="11" t="s">
        <v>2386</v>
      </c>
      <c r="H1" s="11" t="s">
        <v>2387</v>
      </c>
      <c r="I1" s="14" t="s">
        <v>2388</v>
      </c>
    </row>
    <row r="2" spans="1:9">
      <c r="A2" s="7" t="s">
        <v>2389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>
      <c r="A3" s="7" t="s">
        <v>2390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>
      <c r="A4" s="7" t="s">
        <v>2391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>
      <c r="A5" s="7" t="s">
        <v>2392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>
      <c r="A6" s="7" t="s">
        <v>2393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>
      <c r="A7" s="7" t="s">
        <v>2394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>
      <c r="A8" s="7" t="s">
        <v>2395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>
      <c r="A9" s="7" t="s">
        <v>2396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>
      <c r="A10" s="7" t="s">
        <v>2397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>
      <c r="A11" s="7" t="s">
        <v>2398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>
      <c r="A12" s="7" t="s">
        <v>2399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>
      <c r="A13" s="7" t="s">
        <v>2400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>
      <c r="A14" s="7" t="s">
        <v>2401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>
      <c r="A15" s="7" t="s">
        <v>2402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>
      <c r="A16" s="7" t="s">
        <v>2403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>
      <c r="A17" s="7" t="s">
        <v>2404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>
      <c r="A18" s="7" t="s">
        <v>2405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>
      <c r="A19" s="7" t="s">
        <v>2406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>
      <c r="A20" s="7" t="s">
        <v>2407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>
      <c r="A21" s="7" t="s">
        <v>2408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>
      <c r="A22" s="7" t="s">
        <v>2409</v>
      </c>
      <c r="B22" s="8" t="s">
        <v>944</v>
      </c>
      <c r="C22" s="8" t="s">
        <v>2280</v>
      </c>
      <c r="D22" s="9" t="s">
        <v>2976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>
      <c r="A23" s="7" t="s">
        <v>2377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>
      <c r="A24" s="7" t="s">
        <v>2410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>
      <c r="A25" s="7" t="s">
        <v>2411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>
      <c r="A26" s="7" t="s">
        <v>2412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>
      <c r="A27" s="7" t="s">
        <v>2413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>
      <c r="A28" s="7" t="s">
        <v>2414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>
      <c r="A29" s="7" t="s">
        <v>2415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>
      <c r="A30" s="7" t="s">
        <v>2416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>
      <c r="A31" s="7" t="s">
        <v>2417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>
      <c r="A32" s="7" t="s">
        <v>2418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>
      <c r="A33" s="7" t="s">
        <v>2419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>
      <c r="A34" s="7" t="s">
        <v>2420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>
      <c r="A35" s="7" t="s">
        <v>2421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>
      <c r="A36" s="7" t="s">
        <v>2422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>
      <c r="A37" s="7" t="s">
        <v>2423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>
      <c r="A38" s="7" t="s">
        <v>2424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>
      <c r="A39" s="7" t="s">
        <v>2425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>
      <c r="A40" s="7" t="s">
        <v>2426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>
      <c r="A41" s="7" t="s">
        <v>2427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>
      <c r="A42" s="7" t="s">
        <v>2428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>
      <c r="A43" s="7" t="s">
        <v>2429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>
      <c r="A44" s="7" t="s">
        <v>2430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>
      <c r="A45" s="7" t="s">
        <v>2431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>
      <c r="A46" s="7" t="s">
        <v>2432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>
      <c r="A47" s="7" t="s">
        <v>2433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>
      <c r="A48" s="7" t="s">
        <v>2434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>
      <c r="A49" s="7" t="s">
        <v>2435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>
      <c r="A50" s="7" t="s">
        <v>2436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>
      <c r="A51" s="7" t="s">
        <v>2437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>
      <c r="A52" s="7" t="s">
        <v>2438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>
      <c r="A53" s="7" t="s">
        <v>2439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>
      <c r="A54" s="7" t="s">
        <v>2440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>
      <c r="A55" s="7" t="s">
        <v>2441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>
      <c r="A56" s="7" t="s">
        <v>2442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>
      <c r="A57" s="7" t="s">
        <v>2443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>
      <c r="A58" s="7" t="s">
        <v>2444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>
      <c r="A59" s="7" t="s">
        <v>2445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>
      <c r="A60" s="7" t="s">
        <v>2446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>
      <c r="A61" s="7" t="s">
        <v>2447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>
      <c r="A62" s="7" t="s">
        <v>2448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>
      <c r="A63" s="7" t="s">
        <v>2449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>
      <c r="A64" s="7" t="s">
        <v>2450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>
      <c r="A65" s="7" t="s">
        <v>2451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>
      <c r="A66" s="7" t="s">
        <v>2452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>
      <c r="A67" s="7" t="s">
        <v>2453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>
      <c r="A68" s="7" t="s">
        <v>2454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>
      <c r="A69" s="7" t="s">
        <v>2455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>
      <c r="A70" s="7" t="s">
        <v>2456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>
      <c r="A71" s="7" t="s">
        <v>2457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>
      <c r="A72" s="7" t="s">
        <v>2458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>
      <c r="A73" s="7" t="s">
        <v>2459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>
      <c r="A74" s="7" t="s">
        <v>2460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>
      <c r="A75" s="7" t="s">
        <v>2461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>
      <c r="A76" s="7" t="s">
        <v>2462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>
      <c r="A77" s="7" t="s">
        <v>2463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>
      <c r="A78" s="7" t="s">
        <v>2464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>
      <c r="A79" s="7" t="s">
        <v>2465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>
      <c r="A80" s="7" t="s">
        <v>2466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>
      <c r="A81" s="7" t="s">
        <v>2467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>
      <c r="A82" s="7" t="s">
        <v>2468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>
      <c r="A83" s="7" t="s">
        <v>2469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>
      <c r="A84" s="7" t="s">
        <v>2470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>
      <c r="A85" s="7" t="s">
        <v>2471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>
      <c r="A86" s="7" t="s">
        <v>2472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>
      <c r="A87" s="7" t="s">
        <v>2473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>
      <c r="A88" s="7" t="s">
        <v>2474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>
      <c r="A89" s="7" t="s">
        <v>2475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>
      <c r="A90" s="7" t="s">
        <v>2476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>
      <c r="A91" s="7" t="s">
        <v>2477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>
      <c r="A92" s="7" t="s">
        <v>2478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>
      <c r="A93" s="7" t="s">
        <v>2479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>
      <c r="A94" s="7" t="s">
        <v>2480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>
      <c r="A95" s="7" t="s">
        <v>2481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>
      <c r="A96" s="7" t="s">
        <v>2482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>
      <c r="A97" s="7" t="s">
        <v>2483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>
      <c r="A98" s="7" t="s">
        <v>2484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>
      <c r="A99" s="7" t="s">
        <v>2485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>
      <c r="A100" s="7" t="s">
        <v>2486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>
      <c r="A101" s="7" t="s">
        <v>2487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>
      <c r="A102" s="7" t="s">
        <v>2488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>
      <c r="A103" s="7" t="s">
        <v>2489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>
      <c r="A104" s="7" t="s">
        <v>2490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>
      <c r="A105" s="7" t="s">
        <v>2491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>
      <c r="A106" s="7" t="s">
        <v>2492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>
      <c r="A107" s="7" t="s">
        <v>2493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>
      <c r="A108" s="7" t="s">
        <v>2494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>
      <c r="A109" s="7" t="s">
        <v>2495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>
      <c r="A110" s="7" t="s">
        <v>2496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>
      <c r="A111" s="7" t="s">
        <v>2497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>
      <c r="A112" s="7" t="s">
        <v>2977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>
      <c r="A113" s="7" t="s">
        <v>2498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>
      <c r="A114" s="7" t="s">
        <v>2499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>
      <c r="A115" s="7" t="s">
        <v>2500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>
      <c r="A116" s="7" t="s">
        <v>2501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>
      <c r="A117" s="7" t="s">
        <v>2502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>
      <c r="A118" s="7" t="s">
        <v>2503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>
      <c r="A119" s="7" t="s">
        <v>2504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>
      <c r="A120" s="7" t="s">
        <v>2505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>
      <c r="A121" s="7" t="s">
        <v>2506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>
      <c r="A122" s="7" t="s">
        <v>2507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>
      <c r="A123" s="7" t="s">
        <v>2508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>
      <c r="A124" s="7" t="s">
        <v>2509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>
      <c r="A125" s="7" t="s">
        <v>2510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>
      <c r="A126" s="7" t="s">
        <v>2511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>
      <c r="A127" s="7" t="s">
        <v>2512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>
      <c r="A128" s="7" t="s">
        <v>2513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>
      <c r="A129" s="7" t="s">
        <v>2514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>
      <c r="A130" s="7" t="s">
        <v>2515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>
      <c r="A131" s="7" t="s">
        <v>2516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>
      <c r="A132" s="7" t="s">
        <v>2517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>
      <c r="A133" s="7" t="s">
        <v>2518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>
      <c r="A134" s="7" t="s">
        <v>2519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>
      <c r="A135" s="7" t="s">
        <v>2520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>
      <c r="A136" s="7" t="s">
        <v>2521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>
      <c r="A137" s="7" t="s">
        <v>2522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>
      <c r="A138" s="7" t="s">
        <v>2523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>
      <c r="A139" s="7" t="s">
        <v>2524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>
      <c r="A140" s="7" t="s">
        <v>2525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>
      <c r="A141" s="7" t="s">
        <v>2526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>
      <c r="A142" s="7" t="s">
        <v>2527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>
      <c r="A143" s="7" t="s">
        <v>2528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>
      <c r="A144" s="7" t="s">
        <v>2529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>
      <c r="A145" s="7" t="s">
        <v>2530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>
      <c r="A146" s="7" t="s">
        <v>2531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>
      <c r="A147" s="7" t="s">
        <v>2532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>
      <c r="A148" s="7" t="s">
        <v>2533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>
      <c r="A149" s="7" t="s">
        <v>2534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>
      <c r="A150" s="7" t="s">
        <v>2535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>
      <c r="A151" s="7" t="s">
        <v>2536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24.75">
      <c r="A152" s="7" t="s">
        <v>2537</v>
      </c>
      <c r="B152" s="8" t="s">
        <v>1001</v>
      </c>
      <c r="C152" s="8" t="s">
        <v>2280</v>
      </c>
      <c r="D152" s="9" t="s">
        <v>2975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24.75">
      <c r="A153" s="7" t="s">
        <v>2538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>
      <c r="A154" s="7" t="s">
        <v>2539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>
      <c r="A155" s="7" t="s">
        <v>2540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>
      <c r="A156" s="7" t="s">
        <v>2967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>
      <c r="A157" s="7" t="s">
        <v>2541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>
      <c r="A158" s="7" t="s">
        <v>2542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>
      <c r="A159" s="7" t="s">
        <v>2543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>
      <c r="A160" s="7" t="s">
        <v>2544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>
      <c r="A161" s="7" t="s">
        <v>2545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>
      <c r="A162" s="7" t="s">
        <v>2546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>
      <c r="A163" s="7" t="s">
        <v>2547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>
      <c r="A164" s="7" t="s">
        <v>2548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>
      <c r="A165" s="7" t="s">
        <v>2549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>
      <c r="A166" s="7" t="s">
        <v>2550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>
      <c r="A167" s="7" t="s">
        <v>2551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>
      <c r="A168" s="7" t="s">
        <v>2552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>
      <c r="A169" s="7" t="s">
        <v>2553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>
      <c r="A170" s="7" t="s">
        <v>2554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>
      <c r="A171" s="7" t="s">
        <v>2555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>
      <c r="A172" s="7" t="s">
        <v>2556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>
      <c r="A173" s="7" t="s">
        <v>2557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>
      <c r="A174" s="7" t="s">
        <v>2558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>
      <c r="A175" s="7" t="s">
        <v>2559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>
      <c r="A176" s="7" t="s">
        <v>2560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>
      <c r="A177" s="7" t="s">
        <v>2561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>
      <c r="A178" s="7" t="s">
        <v>2562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>
      <c r="A179" s="7" t="s">
        <v>2563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>
      <c r="A180" s="7" t="s">
        <v>2564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>
      <c r="A181" s="7" t="s">
        <v>2565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>
      <c r="A182" s="7" t="s">
        <v>2566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>
      <c r="A183" s="7" t="s">
        <v>2567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>
      <c r="A184" s="7" t="s">
        <v>2568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>
      <c r="A185" s="7" t="s">
        <v>2569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>
      <c r="A186" s="7" t="s">
        <v>2570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>
      <c r="A187" s="7" t="s">
        <v>2571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>
      <c r="A188" s="7" t="s">
        <v>2572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>
      <c r="A189" s="7" t="s">
        <v>2573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>
      <c r="A190" s="7" t="s">
        <v>2574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>
      <c r="A191" s="7" t="s">
        <v>2575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>
      <c r="A192" s="7" t="s">
        <v>2576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>
      <c r="A193" s="7" t="s">
        <v>2577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>
      <c r="A194" s="7" t="s">
        <v>2578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>
      <c r="A195" s="7" t="s">
        <v>2579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>
      <c r="A196" s="7" t="s">
        <v>2580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>
      <c r="A197" s="7" t="s">
        <v>2581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>
      <c r="A198" s="7" t="s">
        <v>2582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>
      <c r="A199" s="7" t="s">
        <v>2583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>
      <c r="A200" s="7" t="s">
        <v>2584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>
      <c r="A201" s="7" t="s">
        <v>2585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>
      <c r="A202" s="7" t="s">
        <v>2586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>
      <c r="A203" s="7" t="s">
        <v>2587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>
      <c r="A204" s="7" t="s">
        <v>2588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>
      <c r="A205" s="7" t="s">
        <v>2589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>
      <c r="A206" s="7" t="s">
        <v>2590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>
      <c r="A207" s="7" t="s">
        <v>2591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>
      <c r="A208" s="7" t="s">
        <v>2592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>
      <c r="A209" s="7" t="s">
        <v>2593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>
      <c r="A210" s="7" t="s">
        <v>2594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>
      <c r="A211" s="7" t="s">
        <v>2595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>
      <c r="A212" s="7" t="s">
        <v>2972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>
      <c r="A213" s="7" t="s">
        <v>2596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>
      <c r="A214" s="7" t="s">
        <v>2597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>
      <c r="A215" s="7" t="s">
        <v>2598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>
      <c r="A216" s="7" t="s">
        <v>2599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>
      <c r="A217" s="7" t="s">
        <v>2600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>
      <c r="A218" s="7" t="s">
        <v>2601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>
      <c r="A219" s="7" t="s">
        <v>2602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>
      <c r="A220" s="7" t="s">
        <v>2603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>
      <c r="A221" s="7" t="s">
        <v>2604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>
      <c r="A222" s="7" t="s">
        <v>2605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>
      <c r="A223" s="7" t="s">
        <v>2606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>
      <c r="A224" s="7" t="s">
        <v>2607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>
      <c r="A225" s="7" t="s">
        <v>2608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>
      <c r="A226" s="7" t="s">
        <v>2609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>
      <c r="A227" s="7" t="s">
        <v>2610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>
      <c r="A228" s="7" t="s">
        <v>2611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>
      <c r="A229" s="7" t="s">
        <v>2612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>
      <c r="A230" s="7" t="s">
        <v>2613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>
      <c r="A231" s="7" t="s">
        <v>2614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>
      <c r="A232" s="7" t="s">
        <v>2615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>
      <c r="A233" s="7" t="s">
        <v>2616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>
      <c r="A234" s="7" t="s">
        <v>2617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>
      <c r="A235" s="7" t="s">
        <v>2618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>
      <c r="A236" s="7" t="s">
        <v>2619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>
      <c r="A237" s="7" t="s">
        <v>2620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>
      <c r="A238" s="7" t="s">
        <v>2621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>
      <c r="A239" s="7" t="s">
        <v>2622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>
      <c r="A240" s="7" t="s">
        <v>2623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>
      <c r="A241" s="7" t="s">
        <v>2624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>
      <c r="A242" s="7" t="s">
        <v>2625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>
      <c r="A243" s="7" t="s">
        <v>2626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>
      <c r="A244" s="7" t="s">
        <v>2627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>
      <c r="A245" s="7" t="s">
        <v>2628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>
      <c r="A246" s="7" t="s">
        <v>2629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>
      <c r="A247" s="7" t="s">
        <v>2630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>
      <c r="A248" s="7" t="s">
        <v>2631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>
      <c r="A249" s="7" t="s">
        <v>2632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>
      <c r="A250" s="7" t="s">
        <v>2633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>
      <c r="A251" s="7" t="s">
        <v>2634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>
      <c r="A252" s="7" t="s">
        <v>2635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>
      <c r="A253" s="7" t="s">
        <v>2636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>
      <c r="A254" s="7" t="s">
        <v>2637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>
      <c r="A255" s="7" t="s">
        <v>2638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>
      <c r="A256" s="7" t="s">
        <v>2639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>
      <c r="A257" s="7" t="s">
        <v>2640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>
      <c r="A258" s="7" t="s">
        <v>2641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>
      <c r="A259" s="7" t="s">
        <v>2642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>
      <c r="A260" s="7" t="s">
        <v>2643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>
      <c r="A261" s="7" t="s">
        <v>2644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>
      <c r="A262" s="7" t="s">
        <v>2645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>
      <c r="A263" s="7" t="s">
        <v>2646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>
      <c r="A264" s="7" t="s">
        <v>2647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>
      <c r="A265" s="7" t="s">
        <v>2648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>
      <c r="A266" s="7" t="s">
        <v>2649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24.75">
      <c r="A267" s="7" t="s">
        <v>2650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24.75">
      <c r="A268" s="7" t="s">
        <v>2651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>
      <c r="A269" s="7" t="s">
        <v>2652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>
      <c r="A270" s="7" t="s">
        <v>2653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>
      <c r="A271" s="7" t="s">
        <v>2654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>
      <c r="A272" s="7" t="s">
        <v>2655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>
      <c r="A273" s="7" t="s">
        <v>2656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>
      <c r="A274" s="7" t="s">
        <v>2657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>
      <c r="A275" s="7" t="s">
        <v>2658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>
      <c r="A276" s="7" t="s">
        <v>2659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>
      <c r="A277" s="7" t="s">
        <v>2660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>
      <c r="A278" s="7" t="s">
        <v>2661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>
      <c r="A279" s="7" t="s">
        <v>2662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>
      <c r="A280" s="7" t="s">
        <v>2663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>
      <c r="A281" s="7" t="s">
        <v>2664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>
      <c r="A282" s="7" t="s">
        <v>2665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>
      <c r="A283" s="7" t="s">
        <v>2666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>
      <c r="A284" s="7" t="s">
        <v>2667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>
      <c r="A285" s="7" t="s">
        <v>2668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>
      <c r="A286" s="7" t="s">
        <v>2669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>
      <c r="A287" s="7" t="s">
        <v>2670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>
      <c r="A288" s="7" t="s">
        <v>2671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24.75">
      <c r="A289" s="7" t="s">
        <v>2672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24.75">
      <c r="A290" s="7" t="s">
        <v>2673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24.75">
      <c r="A291" s="7" t="s">
        <v>2674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24.75">
      <c r="A292" s="7" t="s">
        <v>2675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24.75">
      <c r="A293" s="7" t="s">
        <v>2676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>
      <c r="A294" s="7" t="s">
        <v>2677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>
      <c r="A295" s="7" t="s">
        <v>2678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24.75">
      <c r="A296" s="7" t="s">
        <v>2679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24.75">
      <c r="A297" s="7" t="s">
        <v>2680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24.75">
      <c r="A298" s="7" t="s">
        <v>2681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24.75">
      <c r="A299" s="7" t="s">
        <v>2682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24.75">
      <c r="A300" s="7" t="s">
        <v>2683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24.75">
      <c r="A301" s="7" t="s">
        <v>2684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24.75">
      <c r="A302" s="7" t="s">
        <v>2685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>
      <c r="A303" s="7" t="s">
        <v>2686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>
      <c r="A304" s="7" t="s">
        <v>2687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>
      <c r="A305" s="7" t="s">
        <v>2688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24.75">
      <c r="A306" s="7" t="s">
        <v>2689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24.75">
      <c r="A307" s="7" t="s">
        <v>2690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24.75">
      <c r="A308" s="7" t="s">
        <v>2691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24.75">
      <c r="A309" s="7" t="s">
        <v>2692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24.75">
      <c r="A310" s="7" t="s">
        <v>2693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24.75">
      <c r="A311" s="7" t="s">
        <v>2694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24.75">
      <c r="A312" s="7" t="s">
        <v>2695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24.75">
      <c r="A313" s="7" t="s">
        <v>2696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24.75">
      <c r="A314" s="7" t="s">
        <v>2697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24.75">
      <c r="A315" s="7" t="s">
        <v>2698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24.75">
      <c r="A316" s="7" t="s">
        <v>2699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24.75">
      <c r="A317" s="7" t="s">
        <v>2700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24.75">
      <c r="A318" s="7" t="s">
        <v>2701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>
      <c r="A319" s="7" t="s">
        <v>2702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>
      <c r="A320" s="7" t="s">
        <v>2703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24.75">
      <c r="A321" s="7" t="s">
        <v>2704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>
      <c r="A322" s="7" t="s">
        <v>2705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>
      <c r="A323" s="7" t="s">
        <v>2706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24.75">
      <c r="A324" s="7" t="s">
        <v>2707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24.75">
      <c r="A325" s="7" t="s">
        <v>2708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24.75">
      <c r="A326" s="7" t="s">
        <v>2709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24.75">
      <c r="A327" s="7" t="s">
        <v>2710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37.15">
      <c r="A328" s="7" t="s">
        <v>2711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24.75">
      <c r="A329" s="7" t="s">
        <v>2712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24.75">
      <c r="A330" s="7" t="s">
        <v>2713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24.75">
      <c r="A331" s="7" t="s">
        <v>2714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61.9">
      <c r="A332" s="7" t="s">
        <v>2715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37.15">
      <c r="A333" s="7" t="s">
        <v>2716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24.75">
      <c r="A334" s="7" t="s">
        <v>2717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24.75">
      <c r="A335" s="7" t="s">
        <v>2718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24.75">
      <c r="A336" s="7" t="s">
        <v>2719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24.75">
      <c r="A337" s="7" t="s">
        <v>2720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24.75">
      <c r="A338" s="7" t="s">
        <v>2721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24.75">
      <c r="A339" s="7" t="s">
        <v>2722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37.15">
      <c r="A340" s="7" t="s">
        <v>2723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24.75">
      <c r="A341" s="7" t="s">
        <v>2724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24.75">
      <c r="A342" s="7" t="s">
        <v>2725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24.75">
      <c r="A343" s="7" t="s">
        <v>2726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24.75">
      <c r="A344" s="7" t="s">
        <v>2727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24.75">
      <c r="A345" s="7" t="s">
        <v>2728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24.75">
      <c r="A346" s="7" t="s">
        <v>2729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37.15">
      <c r="A347" s="7" t="s">
        <v>2730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37.15">
      <c r="A348" s="7" t="s">
        <v>2731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37.15">
      <c r="A349" s="7" t="s">
        <v>2732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24.75">
      <c r="A350" s="7" t="s">
        <v>2733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37.15">
      <c r="A351" s="7" t="s">
        <v>2734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24.75">
      <c r="A352" s="7" t="s">
        <v>2735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24.75">
      <c r="A353" s="7" t="s">
        <v>2736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24.75">
      <c r="A354" s="7" t="s">
        <v>2737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37.15">
      <c r="A355" s="7" t="s">
        <v>2738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37.15">
      <c r="A356" s="7" t="s">
        <v>2739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24.75">
      <c r="A357" s="7" t="s">
        <v>2740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24.75">
      <c r="A358" s="7" t="s">
        <v>2741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24.75">
      <c r="A359" s="7" t="s">
        <v>2742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24.75">
      <c r="A360" s="7" t="s">
        <v>2743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24.75">
      <c r="A361" s="7" t="s">
        <v>2744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24.75">
      <c r="A362" s="7" t="s">
        <v>2745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24.75">
      <c r="A363" s="7" t="s">
        <v>2746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24.75">
      <c r="A364" s="7" t="s">
        <v>2747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24.75">
      <c r="A365" s="7" t="s">
        <v>2748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24.75">
      <c r="A366" s="7" t="s">
        <v>2749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24.75">
      <c r="A367" s="7" t="s">
        <v>2750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24.75">
      <c r="A368" s="7" t="s">
        <v>2751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24.75">
      <c r="A369" s="7" t="s">
        <v>2752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24.75">
      <c r="A370" s="7" t="s">
        <v>2753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24.75">
      <c r="A371" s="7" t="s">
        <v>2754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24.75">
      <c r="A372" s="7" t="s">
        <v>2755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>
      <c r="A373" s="7" t="s">
        <v>2756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24.75">
      <c r="A374" s="7" t="s">
        <v>2757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37.15">
      <c r="A375" s="7" t="s">
        <v>2758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37.15">
      <c r="A376" s="7" t="s">
        <v>2759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37.15">
      <c r="A377" s="7" t="s">
        <v>2760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37.15">
      <c r="A378" s="7" t="s">
        <v>2761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24.75">
      <c r="A379" s="7" t="s">
        <v>2762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24.75">
      <c r="A380" s="7" t="s">
        <v>2763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24.75">
      <c r="A381" s="7" t="s">
        <v>2764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24.75">
      <c r="A382" s="7" t="s">
        <v>2765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37.15">
      <c r="A383" s="7" t="s">
        <v>2766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37.15">
      <c r="A384" s="7" t="s">
        <v>2767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37.15">
      <c r="A385" s="7" t="s">
        <v>2768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37.15">
      <c r="A386" s="7" t="s">
        <v>2769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37.15">
      <c r="A387" s="7" t="s">
        <v>2770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37.15">
      <c r="A388" s="7" t="s">
        <v>2771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24.75">
      <c r="A389" s="7" t="s">
        <v>2772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37.15">
      <c r="A390" s="7" t="s">
        <v>2773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37.15">
      <c r="A391" s="7" t="s">
        <v>2774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24.75">
      <c r="A392" s="7" t="s">
        <v>2775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24.75">
      <c r="A393" s="7" t="s">
        <v>2776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24.75">
      <c r="A394" s="7" t="s">
        <v>2777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24.75">
      <c r="A395" s="7" t="s">
        <v>2778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24.75">
      <c r="A396" s="7" t="s">
        <v>2779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37.15">
      <c r="A397" s="7" t="s">
        <v>2780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24.75">
      <c r="A398" s="7" t="s">
        <v>2781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>
      <c r="A399" s="7" t="s">
        <v>2782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>
      <c r="A400" s="7" t="s">
        <v>2783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>
      <c r="A401" s="7" t="s">
        <v>2784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>
      <c r="A402" s="7" t="s">
        <v>2785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>
      <c r="A403" s="7" t="s">
        <v>2786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>
      <c r="A404" s="7" t="s">
        <v>2787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>
      <c r="A405" s="7" t="s">
        <v>2788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>
      <c r="A406" s="7" t="s">
        <v>2789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>
      <c r="A407" s="7" t="s">
        <v>2790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>
      <c r="A408" s="7" t="s">
        <v>2791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>
      <c r="A409" s="7" t="s">
        <v>2792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>
      <c r="A410" s="7" t="s">
        <v>2793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>
      <c r="A411" s="7" t="s">
        <v>2794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>
      <c r="A412" s="7" t="s">
        <v>2795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37.15">
      <c r="A413" s="7" t="s">
        <v>2796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37.15">
      <c r="A414" s="7" t="s">
        <v>2797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37.15">
      <c r="A415" s="7" t="s">
        <v>2798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37.15">
      <c r="A416" s="7" t="s">
        <v>2799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37.15">
      <c r="A417" s="7" t="s">
        <v>2800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37.15">
      <c r="A418" s="7" t="s">
        <v>2801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37.15">
      <c r="A419" s="7" t="s">
        <v>2802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37.15">
      <c r="A420" s="7" t="s">
        <v>2803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24.75">
      <c r="A421" s="7" t="s">
        <v>2804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24.75">
      <c r="A422" s="7" t="s">
        <v>2805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24.75">
      <c r="A423" s="7" t="s">
        <v>2806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24.75">
      <c r="A424" s="7" t="s">
        <v>2807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24.75">
      <c r="A425" s="7" t="s">
        <v>2808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24.75">
      <c r="A426" s="7" t="s">
        <v>2809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24.75">
      <c r="A427" s="7" t="s">
        <v>2810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24.75">
      <c r="A428" s="7" t="s">
        <v>2811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24.75">
      <c r="A429" s="7" t="s">
        <v>2812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24.75">
      <c r="A430" s="7" t="s">
        <v>2813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24.75">
      <c r="A431" s="7" t="s">
        <v>2814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24.75">
      <c r="A432" s="7" t="s">
        <v>2815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37.15">
      <c r="A433" s="7" t="s">
        <v>2816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37.15">
      <c r="A434" s="7" t="s">
        <v>2817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37.15">
      <c r="A435" s="7" t="s">
        <v>2818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24.75">
      <c r="A436" s="7" t="s">
        <v>2819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24.75">
      <c r="A437" s="7" t="s">
        <v>2820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37.15">
      <c r="A438" s="7" t="s">
        <v>2821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37.15">
      <c r="A439" s="7" t="s">
        <v>2822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37.15">
      <c r="A440" s="7" t="s">
        <v>2823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37.15">
      <c r="A441" s="7" t="s">
        <v>2824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37.15">
      <c r="A442" s="7" t="s">
        <v>2825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37.15">
      <c r="A443" s="7" t="s">
        <v>2826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37.15">
      <c r="A444" s="7" t="s">
        <v>2827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24.75">
      <c r="A445" s="7" t="s">
        <v>2828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24.75">
      <c r="A446" s="7" t="s">
        <v>2829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24.75">
      <c r="A447" s="7" t="s">
        <v>2830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24.75">
      <c r="A448" s="7" t="s">
        <v>2831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24.75">
      <c r="A449" s="7" t="s">
        <v>2832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37.15">
      <c r="A450" s="7" t="s">
        <v>2833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37.15">
      <c r="A451" s="7" t="s">
        <v>2834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37.15">
      <c r="A452" s="7" t="s">
        <v>2835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37.15">
      <c r="A453" s="7" t="s">
        <v>2836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37.15">
      <c r="A454" s="7" t="s">
        <v>2837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37.15">
      <c r="A455" s="7" t="s">
        <v>2838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24.75">
      <c r="A456" s="7" t="s">
        <v>2839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>
      <c r="A457" s="7" t="s">
        <v>2840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>
      <c r="A458" s="7" t="s">
        <v>2841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>
      <c r="A459" s="7" t="s">
        <v>2842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>
      <c r="A460" s="7" t="s">
        <v>2843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>
      <c r="A461" s="7" t="s">
        <v>2844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>
      <c r="A462" s="7" t="s">
        <v>2845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>
      <c r="A463" s="7" t="s">
        <v>2846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>
      <c r="A464" s="7" t="s">
        <v>2847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>
      <c r="A465" s="7" t="s">
        <v>2848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>
      <c r="A466" s="7" t="s">
        <v>2849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>
      <c r="A467" s="7" t="s">
        <v>2850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>
      <c r="A468" s="7" t="s">
        <v>2851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>
      <c r="A469" s="7" t="s">
        <v>2852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>
      <c r="A470" s="7" t="s">
        <v>2853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>
      <c r="A471" s="7" t="s">
        <v>2854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>
      <c r="A472" s="7" t="s">
        <v>2855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>
      <c r="A473" s="7" t="s">
        <v>2856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>
      <c r="A474" s="7" t="s">
        <v>2857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>
      <c r="A475" s="7" t="s">
        <v>2858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>
      <c r="A476" s="7" t="s">
        <v>2859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>
      <c r="A477" s="7" t="s">
        <v>2860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>
      <c r="A478" s="7" t="s">
        <v>2861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>
      <c r="A479" s="7" t="s">
        <v>2862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>
      <c r="A480" s="7" t="s">
        <v>2863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>
      <c r="A481" s="7" t="s">
        <v>2864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>
      <c r="A482" s="7" t="s">
        <v>2865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>
      <c r="A483" s="7" t="s">
        <v>2866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24.75">
      <c r="A484" s="7" t="s">
        <v>2867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24.75">
      <c r="A485" s="7" t="s">
        <v>2868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>
      <c r="A486" s="7" t="s">
        <v>2869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>
      <c r="A487" s="7" t="s">
        <v>2870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>
      <c r="A488" s="7" t="s">
        <v>2871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>
      <c r="A489" s="7" t="s">
        <v>2872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24.75">
      <c r="A490" s="7" t="s">
        <v>2873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>
      <c r="A491" s="7" t="s">
        <v>2874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24.75">
      <c r="A492" s="7" t="s">
        <v>2875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24.75">
      <c r="A493" s="7" t="s">
        <v>2876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>
      <c r="A494" s="7" t="s">
        <v>2877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24.75">
      <c r="A495" s="7" t="s">
        <v>2941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>
      <c r="A496" s="7" t="s">
        <v>2878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24.75">
      <c r="A497" s="7" t="s">
        <v>2879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>
      <c r="A498" s="7" t="s">
        <v>2880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24.75">
      <c r="A499" s="7" t="s">
        <v>2881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>
      <c r="A500" s="7" t="s">
        <v>2882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>
      <c r="A501" s="7" t="s">
        <v>2883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>
      <c r="A502" s="7" t="s">
        <v>2884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>
      <c r="A503" s="7" t="s">
        <v>2885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37.15">
      <c r="A504" s="7" t="s">
        <v>2886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24.75">
      <c r="A505" s="7" t="s">
        <v>2887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24.75">
      <c r="A506" s="7" t="s">
        <v>2888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24.75">
      <c r="A507" s="7" t="s">
        <v>2889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>
      <c r="A508" s="7" t="s">
        <v>2890</v>
      </c>
      <c r="B508" s="8" t="s">
        <v>1809</v>
      </c>
      <c r="C508" s="8" t="s">
        <v>2979</v>
      </c>
      <c r="D508" s="9" t="s">
        <v>2981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>
      <c r="A509" s="7" t="s">
        <v>2980</v>
      </c>
      <c r="B509" s="8" t="s">
        <v>1672</v>
      </c>
      <c r="C509" s="8" t="s">
        <v>2891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>
      <c r="A510" s="7" t="s">
        <v>2892</v>
      </c>
      <c r="B510" s="8" t="s">
        <v>848</v>
      </c>
      <c r="C510" s="8" t="s">
        <v>2891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>
      <c r="A511" s="7" t="s">
        <v>2987</v>
      </c>
      <c r="B511" s="8" t="s">
        <v>784</v>
      </c>
      <c r="C511" s="8" t="s">
        <v>2891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>
      <c r="A512" s="7" t="s">
        <v>2893</v>
      </c>
      <c r="B512" s="8" t="s">
        <v>1297</v>
      </c>
      <c r="C512" s="8" t="s">
        <v>2891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>
      <c r="A513" s="7" t="s">
        <v>2894</v>
      </c>
      <c r="B513" s="8" t="s">
        <v>1061</v>
      </c>
      <c r="C513" s="8" t="s">
        <v>2891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>
      <c r="A514" s="7" t="s">
        <v>2895</v>
      </c>
      <c r="B514" s="8" t="s">
        <v>83</v>
      </c>
      <c r="C514" s="8" t="s">
        <v>2891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>
      <c r="A515" s="7" t="s">
        <v>2896</v>
      </c>
      <c r="B515" s="8" t="s">
        <v>415</v>
      </c>
      <c r="C515" s="8" t="s">
        <v>2891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>
      <c r="A516" s="7" t="s">
        <v>2897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24.75">
      <c r="A517" s="7" t="s">
        <v>2898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>
      <c r="A518" s="7" t="s">
        <v>2899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>
      <c r="A519" s="7" t="s">
        <v>2900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>
      <c r="A520" s="7" t="s">
        <v>2901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>
      <c r="A521" s="7" t="s">
        <v>2902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>
      <c r="A522" s="7" t="s">
        <v>2903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>
      <c r="A523" s="7" t="s">
        <v>2904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>
      <c r="A524" s="7" t="s">
        <v>2905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>
      <c r="A525" s="7" t="s">
        <v>2906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>
      <c r="A526" s="7" t="s">
        <v>2907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>
      <c r="A527" s="7" t="s">
        <v>2908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>
      <c r="A528" s="7" t="s">
        <v>2909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>
      <c r="A529" s="7" t="s">
        <v>2910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>
      <c r="A530" s="7" t="s">
        <v>2911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>
      <c r="A531" s="7" t="s">
        <v>2912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>
      <c r="A532" s="7" t="s">
        <v>2913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>
      <c r="A533" s="7" t="s">
        <v>2914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>
      <c r="A534" s="7" t="s">
        <v>2915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>
      <c r="A535" s="7" t="s">
        <v>2916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>
      <c r="A536" s="7" t="s">
        <v>2917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>
      <c r="A537" s="7" t="s">
        <v>2918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>
      <c r="A538" s="7" t="s">
        <v>2919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>
      <c r="A539" s="7" t="s">
        <v>2920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>
      <c r="A540" s="7" t="s">
        <v>2323</v>
      </c>
      <c r="B540" s="8" t="s">
        <v>1692</v>
      </c>
      <c r="C540" s="8" t="s">
        <v>2921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>
      <c r="A541" s="7" t="s">
        <v>2922</v>
      </c>
      <c r="B541" s="8" t="s">
        <v>1261</v>
      </c>
      <c r="C541" s="8" t="s">
        <v>2921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>
      <c r="A542" s="7" t="s">
        <v>2923</v>
      </c>
      <c r="B542" s="8" t="s">
        <v>540</v>
      </c>
      <c r="C542" s="8" t="s">
        <v>2921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>
      <c r="A543" s="7" t="s">
        <v>2924</v>
      </c>
      <c r="B543" s="8" t="s">
        <v>257</v>
      </c>
      <c r="C543" s="8" t="s">
        <v>2921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>
      <c r="A544" s="7" t="s">
        <v>2925</v>
      </c>
      <c r="B544" s="8" t="s">
        <v>2203</v>
      </c>
      <c r="C544" s="8" t="s">
        <v>2921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>
      <c r="A545" s="7" t="s">
        <v>2926</v>
      </c>
      <c r="B545" s="8" t="s">
        <v>908</v>
      </c>
      <c r="C545" s="8" t="s">
        <v>2921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>
      <c r="A546" s="7" t="s">
        <v>2927</v>
      </c>
      <c r="B546" s="8" t="s">
        <v>1341</v>
      </c>
      <c r="C546" s="8" t="s">
        <v>2928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>
      <c r="A547" s="7" t="s">
        <v>2929</v>
      </c>
      <c r="B547" s="8" t="s">
        <v>876</v>
      </c>
      <c r="C547" s="8" t="s">
        <v>2928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>
      <c r="A548" s="7" t="s">
        <v>2930</v>
      </c>
      <c r="B548" s="8" t="s">
        <v>1241</v>
      </c>
      <c r="C548" s="8" t="s">
        <v>2928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>
      <c r="A549" s="7" t="s">
        <v>2931</v>
      </c>
      <c r="B549" s="8" t="s">
        <v>47</v>
      </c>
      <c r="C549" s="8" t="s">
        <v>2928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>
      <c r="A550" s="1" t="s">
        <v>2932</v>
      </c>
      <c r="B550" s="1" t="s">
        <v>2255</v>
      </c>
      <c r="C550" s="1" t="s">
        <v>2932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2.xml><?xml version="1.0" encoding="utf-8"?>
<woProps xmlns="https://web.wps.cn/et/2018/main" xmlns:s="http://schemas.openxmlformats.org/spreadsheetml/2006/main">
  <woSheetsProps>
    <woSheetProps sheetStid="20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凤雨 王</cp:lastModifiedBy>
  <dcterms:created xsi:type="dcterms:W3CDTF">2023-08-07T16:45:00Z</dcterms:created>
  <dcterms:modified xsi:type="dcterms:W3CDTF">2025-03-06T06:40:02Z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