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  <sheet name="海燕姐" sheetId="4" r:id="rId3"/>
  </sheets>
  <definedNames>
    <definedName name="_xlnm.Print_Area" localSheetId="1">员工差旅明细!$A$1:$K$38</definedName>
    <definedName name="_xlnm.Print_Area" localSheetId="2">海燕姐!$A$1:$K$38</definedName>
  </definedNames>
  <calcPr calcId="144525" concurrentCalc="0"/>
</workbook>
</file>

<file path=xl/sharedStrings.xml><?xml version="1.0" encoding="utf-8"?>
<sst xmlns="http://schemas.openxmlformats.org/spreadsheetml/2006/main" count="96">
  <si>
    <t>【借款报销单】</t>
  </si>
  <si>
    <t>团号：KMJ-1709-A01MXM288</t>
  </si>
  <si>
    <t>会议日期：9月1日-4日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</si>
  <si>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</si>
  <si>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</si>
  <si>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</si>
  <si>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</si>
  <si>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</si>
  <si>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</si>
  <si>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</si>
  <si>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</si>
  <si>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</si>
  <si>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</si>
  <si>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</si>
  <si>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</si>
  <si>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</si>
  <si>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</si>
  <si>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</si>
  <si>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</si>
  <si>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</si>
  <si>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</si>
  <si>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</si>
  <si>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注册费+签注费</t>
  </si>
  <si>
    <t>需有客户邮件确认，并抄送合规部。</t>
  </si>
  <si>
    <t>餐费</t>
  </si>
  <si>
    <t>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</si>
  <si>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</si>
  <si>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</si>
  <si>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</si>
  <si>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</si>
  <si>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</si>
  <si>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</si>
  <si>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</si>
  <si>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</si>
  <si>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</si>
  <si>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</si>
  <si>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</si>
  <si>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</si>
  <si>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</si>
  <si>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</si>
  <si>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</si>
  <si>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</si>
  <si>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</si>
  <si>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</si>
  <si>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</si>
  <si>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</si>
  <si>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</si>
  <si>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</si>
  <si>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</si>
  <si>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</si>
  <si>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</si>
  <si>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</si>
  <si>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</si>
  <si>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</si>
  <si>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</si>
  <si>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</si>
  <si>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</si>
  <si>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</si>
  <si>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</si>
  <si>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</si>
  <si>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</si>
  <si>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</si>
  <si>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</si>
  <si>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</si>
  <si>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2部A组</t>
  </si>
  <si>
    <t>发生日期:</t>
  </si>
  <si>
    <t>11月25日-28日</t>
  </si>
  <si>
    <t>报销日期:</t>
  </si>
  <si>
    <t>团号:</t>
  </si>
  <si>
    <t>HMJA-171125-MXM285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</si>
  <si>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</si>
  <si>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</si>
  <si>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</si>
  <si>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</si>
  <si>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</si>
  <si>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</si>
  <si>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</si>
  <si>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</si>
  <si>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</si>
  <si>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</si>
  <si>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</si>
  <si>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</si>
  <si>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</si>
  <si>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</si>
  <si>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</si>
  <si>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</si>
  <si>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</si>
  <si>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</si>
  <si>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</si>
  <si>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</si>
  <si>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</si>
  <si>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</si>
  <si>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11月25日-26日</t>
  </si>
  <si>
    <t>11月27日-28日</t>
  </si>
  <si>
    <t>郭海燕</t>
  </si>
  <si>
    <t>经理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</si>
</sst>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0.00_ "/>
    <numFmt numFmtId="178" formatCode="#,##0.00;[Red]#,##0.00"/>
    <numFmt numFmtId="179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1" fillId="29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3" borderId="17" applyNumberFormat="0" applyAlignment="0" applyProtection="0">
      <alignment vertical="center"/>
    </xf>
    <xf numFmtId="0" fontId="27" fillId="13" borderId="22" applyNumberFormat="0" applyAlignment="0" applyProtection="0">
      <alignment vertical="center"/>
    </xf>
    <xf numFmtId="0" fontId="17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85" zoomScaleNormal="85" topLeftCell="A10" workbookViewId="0">
      <selection activeCell="H20" sqref="H20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3.2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4039</v>
      </c>
      <c r="G17" s="65">
        <v>0</v>
      </c>
      <c r="H17" s="65">
        <f t="shared" si="0"/>
        <v>4039</v>
      </c>
      <c r="I17" s="86" t="s">
        <v>22</v>
      </c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3107.4</v>
      </c>
      <c r="G18" s="65">
        <v>0</v>
      </c>
      <c r="H18" s="65">
        <f t="shared" si="0"/>
        <v>3107.4</v>
      </c>
      <c r="I18" s="86" t="s">
        <v>24</v>
      </c>
      <c r="J18" s="92"/>
    </row>
    <row r="19" customHeight="1" spans="1:10">
      <c r="A19" s="63"/>
      <c r="B19" s="64"/>
      <c r="C19" s="65"/>
      <c r="D19" s="66"/>
      <c r="E19" s="65"/>
      <c r="F19" s="65">
        <v>5459.89</v>
      </c>
      <c r="G19" s="65">
        <v>0</v>
      </c>
      <c r="H19" s="65">
        <f t="shared" si="0"/>
        <v>5459.89</v>
      </c>
      <c r="I19" s="86" t="s">
        <v>25</v>
      </c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26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12606.29</v>
      </c>
      <c r="G21" s="69">
        <f t="shared" ref="G21:H21" si="5">SUM(G17:G20)</f>
        <v>0</v>
      </c>
      <c r="H21" s="69">
        <f t="shared" si="5"/>
        <v>12606.29</v>
      </c>
      <c r="I21" s="89"/>
      <c r="J21" s="93"/>
    </row>
    <row r="22" customHeight="1" spans="1:10">
      <c r="A22" s="63">
        <v>4</v>
      </c>
      <c r="B22" s="64" t="s">
        <v>27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28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32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33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34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35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36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37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38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39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40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41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42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43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44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45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46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12606.29</v>
      </c>
      <c r="G53" s="69">
        <f t="shared" si="22"/>
        <v>0</v>
      </c>
      <c r="H53" s="69">
        <f t="shared" si="22"/>
        <v>12606.29</v>
      </c>
      <c r="I53" s="89"/>
      <c r="J53" s="97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98" t="s">
        <v>51</v>
      </c>
    </row>
    <row r="58" customHeight="1" spans="1:9">
      <c r="A58" s="80">
        <f>E53</f>
        <v>0</v>
      </c>
      <c r="B58" s="81"/>
      <c r="C58" s="81">
        <f>H53</f>
        <v>12606.29</v>
      </c>
      <c r="D58" s="81"/>
      <c r="E58" s="81">
        <f>F53</f>
        <v>12606.29</v>
      </c>
      <c r="F58" s="81"/>
      <c r="G58" s="81">
        <f>G53</f>
        <v>0</v>
      </c>
      <c r="H58" s="81"/>
      <c r="I58" s="99">
        <f>A58-C58</f>
        <v>-12606.29</v>
      </c>
    </row>
    <row r="60" customHeight="1" spans="1:9">
      <c r="A60" s="82" t="s">
        <v>52</v>
      </c>
      <c r="B60" s="83"/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6" workbookViewId="0">
      <selection activeCell="J28" sqref="J28:K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8"/>
      <c r="J7" s="39">
        <v>43069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0"/>
      <c r="J8" s="15" t="s">
        <v>69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2"/>
      <c r="J11" s="43"/>
      <c r="K11" s="44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0</v>
      </c>
      <c r="H12" s="25"/>
      <c r="I12" s="42"/>
      <c r="J12" s="43"/>
      <c r="K12" s="44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2"/>
      <c r="J13" s="43"/>
      <c r="K13" s="44" t="s">
        <v>78</v>
      </c>
    </row>
    <row r="14" ht="20.1" customHeight="1" spans="2:11">
      <c r="B14" s="22">
        <v>4</v>
      </c>
      <c r="C14" s="23"/>
      <c r="D14" s="26"/>
      <c r="E14" s="22" t="s">
        <v>24</v>
      </c>
      <c r="F14" s="23"/>
      <c r="G14" s="25">
        <v>0</v>
      </c>
      <c r="H14" s="25"/>
      <c r="I14" s="42"/>
      <c r="J14" s="43"/>
      <c r="K14" s="44" t="s">
        <v>82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53</v>
      </c>
      <c r="G23" s="16" t="s">
        <v>86</v>
      </c>
      <c r="H23" s="16"/>
      <c r="I23" s="16"/>
      <c r="J23" s="16" t="s">
        <v>55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耿吴茜</v>
      </c>
      <c r="G28" s="7"/>
      <c r="H28" s="6" t="s">
        <v>59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2部A组</v>
      </c>
      <c r="K29" s="37"/>
    </row>
    <row r="30" ht="20.1" customHeight="1" spans="2:11">
      <c r="B30" s="8"/>
      <c r="C30" s="9"/>
      <c r="D30" s="10" t="s">
        <v>65</v>
      </c>
      <c r="E30" s="10"/>
      <c r="F30" s="11" t="str">
        <f>F7</f>
        <v>11月25日-28日</v>
      </c>
      <c r="G30" s="11"/>
      <c r="H30" s="10" t="s">
        <v>67</v>
      </c>
      <c r="I30" s="38"/>
      <c r="J30" s="11">
        <f>J7</f>
        <v>43069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40"/>
      <c r="J31" s="15" t="str">
        <f>J8</f>
        <v>HMJA-171125-MXM285</v>
      </c>
      <c r="K31" s="41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46</v>
      </c>
      <c r="J33" s="25"/>
      <c r="K33" s="50" t="s">
        <v>75</v>
      </c>
    </row>
    <row r="34" ht="20.1" customHeight="1" spans="2:11">
      <c r="B34" s="27">
        <v>1</v>
      </c>
      <c r="C34" s="27"/>
      <c r="D34" s="33" t="s">
        <v>62</v>
      </c>
      <c r="E34" s="27" t="s">
        <v>92</v>
      </c>
      <c r="F34" s="27"/>
      <c r="G34" s="25">
        <v>200</v>
      </c>
      <c r="H34" s="25">
        <v>2</v>
      </c>
      <c r="I34" s="42">
        <f>G34*H34</f>
        <v>400</v>
      </c>
      <c r="J34" s="43"/>
      <c r="K34" s="51"/>
    </row>
    <row r="35" ht="20.1" customHeight="1" spans="2:11">
      <c r="B35" s="27">
        <v>2</v>
      </c>
      <c r="C35" s="27"/>
      <c r="D35" s="33" t="s">
        <v>62</v>
      </c>
      <c r="E35" s="34" t="s">
        <v>93</v>
      </c>
      <c r="F35" s="27"/>
      <c r="G35" s="25">
        <v>100</v>
      </c>
      <c r="H35" s="25">
        <v>2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2">
        <f t="shared" si="0"/>
        <v>0</v>
      </c>
      <c r="J36" s="43"/>
      <c r="K36" s="51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6</v>
      </c>
      <c r="I37" s="45">
        <f>SUM(I34:J36)</f>
        <v>600</v>
      </c>
      <c r="J37" s="46"/>
      <c r="K37" s="47"/>
    </row>
    <row r="38" ht="20.1" customHeight="1" spans="2:11">
      <c r="B38" s="16" t="s">
        <v>85</v>
      </c>
      <c r="C38" s="16"/>
      <c r="D38" s="16"/>
      <c r="E38" s="16"/>
      <c r="F38" s="16" t="s">
        <v>53</v>
      </c>
      <c r="G38" s="16" t="s">
        <v>86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4" workbookViewId="0">
      <selection activeCell="K35" sqref="K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94</v>
      </c>
      <c r="G5" s="7"/>
      <c r="H5" s="6" t="s">
        <v>59</v>
      </c>
      <c r="I5" s="5"/>
      <c r="J5" s="7" t="s">
        <v>95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8"/>
      <c r="J7" s="39">
        <v>43069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0"/>
      <c r="J8" s="15" t="s">
        <v>69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2"/>
      <c r="J11" s="43"/>
      <c r="K11" s="44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0</v>
      </c>
      <c r="H12" s="25"/>
      <c r="I12" s="42"/>
      <c r="J12" s="43"/>
      <c r="K12" s="44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2"/>
      <c r="J13" s="43"/>
      <c r="K13" s="44" t="s">
        <v>78</v>
      </c>
    </row>
    <row r="14" ht="20.1" customHeight="1" spans="2:11">
      <c r="B14" s="22">
        <v>4</v>
      </c>
      <c r="C14" s="23"/>
      <c r="D14" s="26"/>
      <c r="E14" s="22" t="s">
        <v>24</v>
      </c>
      <c r="F14" s="23"/>
      <c r="G14" s="25">
        <v>0</v>
      </c>
      <c r="H14" s="25"/>
      <c r="I14" s="42"/>
      <c r="J14" s="43"/>
      <c r="K14" s="44" t="s">
        <v>82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53</v>
      </c>
      <c r="G23" s="16" t="s">
        <v>86</v>
      </c>
      <c r="H23" s="16"/>
      <c r="I23" s="16"/>
      <c r="J23" s="16" t="s">
        <v>55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 t="shared" ref="F28:F30" si="0">F5</f>
        <v>郭海燕</v>
      </c>
      <c r="G28" s="7"/>
      <c r="H28" s="6" t="s">
        <v>59</v>
      </c>
      <c r="I28" s="5"/>
      <c r="J28" s="7" t="str">
        <f t="shared" ref="J28:J31" si="1">J5</f>
        <v>经理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 t="shared" si="0"/>
        <v>北京</v>
      </c>
      <c r="G29" s="11"/>
      <c r="H29" s="10" t="s">
        <v>63</v>
      </c>
      <c r="I29" s="9"/>
      <c r="J29" s="11" t="str">
        <f t="shared" si="1"/>
        <v>2部A组</v>
      </c>
      <c r="K29" s="37"/>
    </row>
    <row r="30" ht="20.1" customHeight="1" spans="2:11">
      <c r="B30" s="8"/>
      <c r="C30" s="9"/>
      <c r="D30" s="10" t="s">
        <v>65</v>
      </c>
      <c r="E30" s="10"/>
      <c r="F30" s="11" t="str">
        <f t="shared" si="0"/>
        <v>11月25日-28日</v>
      </c>
      <c r="G30" s="11"/>
      <c r="H30" s="10" t="s">
        <v>67</v>
      </c>
      <c r="I30" s="38"/>
      <c r="J30" s="39">
        <f t="shared" si="1"/>
        <v>43069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40"/>
      <c r="J31" s="15" t="str">
        <f t="shared" si="1"/>
        <v>HMJA-171125-MXM285</v>
      </c>
      <c r="K31" s="41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46</v>
      </c>
      <c r="J33" s="25"/>
      <c r="K33" s="50" t="s">
        <v>75</v>
      </c>
    </row>
    <row r="34" ht="20.1" customHeight="1" spans="2:11">
      <c r="B34" s="27">
        <v>1</v>
      </c>
      <c r="C34" s="27"/>
      <c r="D34" s="33" t="s">
        <v>62</v>
      </c>
      <c r="E34" s="27" t="s">
        <v>92</v>
      </c>
      <c r="F34" s="27"/>
      <c r="G34" s="25">
        <v>200</v>
      </c>
      <c r="H34" s="25">
        <v>2</v>
      </c>
      <c r="I34" s="42">
        <f t="shared" ref="I34:I36" si="2">G34*H34</f>
        <v>400</v>
      </c>
      <c r="J34" s="43"/>
      <c r="K34" s="51"/>
    </row>
    <row r="35" ht="20.1" customHeight="1" spans="2:11">
      <c r="B35" s="27">
        <v>2</v>
      </c>
      <c r="C35" s="27"/>
      <c r="D35" s="33" t="s">
        <v>62</v>
      </c>
      <c r="E35" s="34" t="s">
        <v>93</v>
      </c>
      <c r="F35" s="27"/>
      <c r="G35" s="25">
        <v>100</v>
      </c>
      <c r="H35" s="25">
        <v>2</v>
      </c>
      <c r="I35" s="42">
        <f t="shared" si="2"/>
        <v>200</v>
      </c>
      <c r="J35" s="43"/>
      <c r="K35" s="51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2">
        <f t="shared" si="2"/>
        <v>0</v>
      </c>
      <c r="J36" s="43"/>
      <c r="K36" s="51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6</v>
      </c>
      <c r="I37" s="45">
        <f>SUM(I34:J36)</f>
        <v>600</v>
      </c>
      <c r="J37" s="46"/>
      <c r="K37" s="47"/>
    </row>
    <row r="38" ht="20.1" customHeight="1" spans="2:11">
      <c r="B38" s="16" t="s">
        <v>85</v>
      </c>
      <c r="C38" s="16"/>
      <c r="D38" s="16"/>
      <c r="E38" s="16"/>
      <c r="F38" s="16" t="s">
        <v>53</v>
      </c>
      <c r="G38" s="16" t="s">
        <v>86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海燕姐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2017-11-30T08:06:25Z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