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'报价单-地接社'!$A$1:$G$46</definedName>
    <definedName name="_xlnm.Print_Area" localSheetId="0">'结算单-地接社'!$A$1:$G$8</definedName>
    <definedName name="_xlnm.Print_Titles" localSheetId="1">'报价单-地接社'!$9:$9</definedName>
    <definedName name="_xlnm.Print_Titles" localSheetId="0">'结算单-地接社'!#REF!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<sst xmlns="http://schemas.openxmlformats.org/spreadsheetml/2006/main" count="168" uniqueCount="82">
  <si>
    <t>先声再明会务服务结算单-地接社</t>
  </si>
  <si>
    <t>项目名称：5.18再明刘怡保定雄安会议-PUR2405015</t>
  </si>
  <si>
    <t>供应商:</t>
  </si>
  <si>
    <t>康辉集团北京国际会议展览有限公司</t>
  </si>
  <si>
    <t>活动时间：5月18日</t>
  </si>
  <si>
    <t>联络人:</t>
  </si>
  <si>
    <t>王凤雨</t>
  </si>
  <si>
    <t>活动地点：雄安</t>
  </si>
  <si>
    <t>手机:</t>
  </si>
  <si>
    <t>15210370021</t>
  </si>
  <si>
    <t>拟参加人数：20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</si>
  <si>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</si>
  <si>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</si>
  <si>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</si>
  <si>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</si>
  <si>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</si>
  <si>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</si>
  <si>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</si>
  <si>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</si>
  <si>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</si>
  <si>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</si>
  <si>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</si>
  <si>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</si>
  <si>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直采</t>
  </si>
  <si>
    <t>填写使用日期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</si>
  <si>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</si>
  <si>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</si>
  <si>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</si>
  <si>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高铁预估费用</t>
  </si>
  <si>
    <t>按照实际发生结算</t>
  </si>
  <si>
    <r>
      <t>沧州</t>
    </r>
    <r>
      <rPr>
        <sz val="9"/>
        <rFont val="Arial"/>
        <charset val="134"/>
      </rPr>
      <t>-</t>
    </r>
    <r>
      <rPr>
        <sz val="9"/>
        <rFont val="宋体"/>
        <charset val="134"/>
      </rPr>
      <t>雄安</t>
    </r>
  </si>
  <si>
    <r>
      <t>天津</t>
    </r>
    <r>
      <rPr>
        <sz val="9"/>
        <rFont val="Arial"/>
        <charset val="134"/>
      </rPr>
      <t>-</t>
    </r>
    <r>
      <rPr>
        <sz val="9"/>
        <rFont val="宋体"/>
        <charset val="134"/>
      </rPr>
      <t>雄安</t>
    </r>
  </si>
  <si>
    <t>保定-雄安新区接送机/站</t>
  </si>
  <si>
    <t>大巴车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</si>
  <si>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</si>
  <si>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</si>
  <si>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酒水</t>
  </si>
  <si>
    <t>白酒：剑南春一箱</t>
  </si>
  <si>
    <t>剑南春一箱</t>
  </si>
  <si>
    <t>红酒2瓶</t>
  </si>
  <si>
    <t>长城五星红酒2瓶</t>
  </si>
  <si>
    <t>签到背景板</t>
  </si>
  <si>
    <t>4m*3m，黑底喷绘布，桁架+喷绘，含人工运费，按平方报价</t>
  </si>
  <si>
    <t>含安装</t>
  </si>
  <si>
    <t>门型展架1</t>
  </si>
  <si>
    <t>1.2m*2m</t>
  </si>
  <si>
    <t>修改重印一次</t>
  </si>
  <si>
    <t>横幅</t>
  </si>
  <si>
    <t>10m*0.67m</t>
  </si>
  <si>
    <t>日程单页</t>
  </si>
  <si>
    <t>A4，157g铜版纸</t>
  </si>
  <si>
    <t>普通A4彩印</t>
  </si>
  <si>
    <t>按页数报价</t>
  </si>
  <si>
    <t>含胶状</t>
  </si>
  <si>
    <t>邀请函、致辞</t>
  </si>
  <si>
    <t>临时增加</t>
  </si>
  <si>
    <t>普通A4打印</t>
  </si>
  <si>
    <t>话筒贴</t>
  </si>
  <si>
    <t>席卡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</si>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</sst>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4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45" applyNumberFormat="0" applyAlignment="0" applyProtection="0">
      <alignment vertical="center"/>
    </xf>
    <xf numFmtId="0" fontId="23" fillId="11" borderId="46" applyNumberFormat="0" applyAlignment="0" applyProtection="0">
      <alignment vertical="center"/>
    </xf>
    <xf numFmtId="0" fontId="24" fillId="11" borderId="45" applyNumberFormat="0" applyAlignment="0" applyProtection="0">
      <alignment vertical="center"/>
    </xf>
    <xf numFmtId="0" fontId="25" fillId="12" borderId="47" applyNumberFormat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0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30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10" fillId="6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5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/>
    </xf>
    <xf numFmtId="0" fontId="3" fillId="7" borderId="3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8"/>
  <sheetViews>
    <sheetView tabSelected="1" zoomScale="85" zoomScaleNormal="85" workbookViewId="0">
      <selection activeCell="N38" sqref="N3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6"/>
      <c r="M1" s="87"/>
    </row>
    <row r="2" s="1" customFormat="1" spans="1:13">
      <c r="A2" s="9"/>
      <c r="B2" s="9"/>
      <c r="C2" s="10"/>
      <c r="D2" s="11"/>
      <c r="H2" s="76"/>
      <c r="M2" s="87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8"/>
    </row>
    <row r="4" s="2" customFormat="1" ht="17.25" customHeight="1" spans="1:13">
      <c r="A4" s="13" t="s">
        <v>1</v>
      </c>
      <c r="B4" s="13"/>
      <c r="C4" s="77"/>
      <c r="H4" s="13" t="s">
        <v>2</v>
      </c>
      <c r="I4" s="2" t="s">
        <v>3</v>
      </c>
      <c r="K4" s="13"/>
      <c r="M4" s="89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9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9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9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90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91"/>
    </row>
    <row r="11" s="3" customFormat="1" ht="21" customHeight="1" spans="1:13">
      <c r="A11" s="27"/>
      <c r="B11" s="28" t="s">
        <v>23</v>
      </c>
      <c r="C11" s="29" t="s">
        <v>24</v>
      </c>
      <c r="D11" s="30"/>
      <c r="E11" s="30"/>
      <c r="F11" s="30"/>
      <c r="G11" s="31">
        <f>D11*E11*F11</f>
        <v>0</v>
      </c>
      <c r="H11" s="30">
        <f>I11*J11*K11</f>
        <v>0</v>
      </c>
      <c r="I11" s="30"/>
      <c r="J11" s="30"/>
      <c r="K11" s="30"/>
      <c r="L11" s="92">
        <f>G11-H11</f>
        <v>0</v>
      </c>
      <c r="M11" s="93"/>
    </row>
    <row r="12" s="3" customFormat="1" ht="21" customHeight="1" spans="1:13">
      <c r="A12" s="32" t="s">
        <v>25</v>
      </c>
      <c r="B12" s="33"/>
      <c r="C12" s="33"/>
      <c r="D12" s="33"/>
      <c r="E12" s="33"/>
      <c r="F12" s="34"/>
      <c r="G12" s="35">
        <f>SUM(G11:G11)</f>
        <v>0</v>
      </c>
      <c r="H12" s="78">
        <f>SUM(H9:H11)</f>
        <v>0</v>
      </c>
      <c r="I12" s="94"/>
      <c r="J12" s="94"/>
      <c r="K12" s="94"/>
      <c r="L12" s="94"/>
      <c r="M12" s="95"/>
    </row>
    <row r="13" s="4" customFormat="1" ht="18" customHeight="1" spans="1:13">
      <c r="A13" s="24" t="s">
        <v>26</v>
      </c>
      <c r="B13" s="25"/>
      <c r="C13" s="25"/>
      <c r="D13" s="25"/>
      <c r="E13" s="25"/>
      <c r="F13" s="25"/>
      <c r="G13" s="26"/>
      <c r="H13" s="24"/>
      <c r="I13" s="25"/>
      <c r="J13" s="25"/>
      <c r="K13" s="25"/>
      <c r="L13" s="25"/>
      <c r="M13" s="91"/>
    </row>
    <row r="14" s="3" customFormat="1" ht="18" customHeight="1" spans="1:13">
      <c r="A14" s="36" t="s">
        <v>27</v>
      </c>
      <c r="B14" s="37" t="s">
        <v>28</v>
      </c>
      <c r="C14" s="37" t="s">
        <v>29</v>
      </c>
      <c r="D14" s="38">
        <v>125</v>
      </c>
      <c r="E14" s="38">
        <v>2</v>
      </c>
      <c r="F14" s="38">
        <v>2</v>
      </c>
      <c r="G14" s="39">
        <f>F14*E14*D14</f>
        <v>500</v>
      </c>
      <c r="H14" s="41">
        <f>I14*J14*K14</f>
        <v>0</v>
      </c>
      <c r="I14" s="41"/>
      <c r="J14" s="38">
        <v>2</v>
      </c>
      <c r="K14" s="38">
        <v>2</v>
      </c>
      <c r="L14" s="41">
        <f>H14-G14</f>
        <v>-500</v>
      </c>
      <c r="M14" s="96"/>
    </row>
    <row r="15" s="3" customFormat="1" ht="18" customHeight="1" spans="1:13">
      <c r="A15" s="79"/>
      <c r="B15" s="37"/>
      <c r="C15" s="37"/>
      <c r="D15" s="80"/>
      <c r="E15" s="80"/>
      <c r="F15" s="80"/>
      <c r="G15" s="81"/>
      <c r="H15" s="41">
        <f>I15*J15*K15</f>
        <v>3400</v>
      </c>
      <c r="I15" s="41">
        <v>1700</v>
      </c>
      <c r="J15" s="80">
        <v>1</v>
      </c>
      <c r="K15" s="80">
        <v>2</v>
      </c>
      <c r="L15" s="41">
        <f>H15-G15</f>
        <v>3400</v>
      </c>
      <c r="M15" s="97" t="s">
        <v>30</v>
      </c>
    </row>
    <row r="16" s="3" customFormat="1" ht="18" customHeight="1" spans="1:13">
      <c r="A16" s="79"/>
      <c r="B16" s="37"/>
      <c r="C16" s="37"/>
      <c r="D16" s="80"/>
      <c r="E16" s="80"/>
      <c r="F16" s="80"/>
      <c r="G16" s="81"/>
      <c r="H16" s="41">
        <f>I16*J16*K16</f>
        <v>1500</v>
      </c>
      <c r="I16" s="41">
        <v>1500</v>
      </c>
      <c r="J16" s="80">
        <v>1</v>
      </c>
      <c r="K16" s="80">
        <v>1</v>
      </c>
      <c r="L16" s="41">
        <f>H16-G16</f>
        <v>1500</v>
      </c>
      <c r="M16" s="97" t="s">
        <v>31</v>
      </c>
    </row>
    <row r="17" s="3" customFormat="1" ht="18" customHeight="1" spans="1:13">
      <c r="A17" s="40"/>
      <c r="B17" s="37" t="s">
        <v>32</v>
      </c>
      <c r="C17" s="37" t="s">
        <v>29</v>
      </c>
      <c r="D17" s="41">
        <v>250</v>
      </c>
      <c r="E17" s="41">
        <v>13</v>
      </c>
      <c r="F17" s="41">
        <v>2</v>
      </c>
      <c r="G17" s="42">
        <f>F17*E17*D17</f>
        <v>6500</v>
      </c>
      <c r="H17" s="41">
        <f>I17*J17*K17</f>
        <v>1800</v>
      </c>
      <c r="I17" s="41">
        <v>1800</v>
      </c>
      <c r="J17" s="41">
        <v>1</v>
      </c>
      <c r="K17" s="41">
        <v>1</v>
      </c>
      <c r="L17" s="41">
        <f>H17-G17</f>
        <v>-4700</v>
      </c>
      <c r="M17" s="97" t="s">
        <v>33</v>
      </c>
    </row>
    <row r="18" s="3" customFormat="1" ht="17.25" customHeight="1" spans="1:13">
      <c r="A18" s="43" t="s">
        <v>34</v>
      </c>
      <c r="B18" s="44"/>
      <c r="C18" s="44"/>
      <c r="D18" s="44"/>
      <c r="E18" s="44"/>
      <c r="F18" s="44"/>
      <c r="G18" s="45">
        <f>SUM(G14:G17)</f>
        <v>7000</v>
      </c>
      <c r="H18" s="82">
        <f>SUM(H9:H17)</f>
        <v>6700</v>
      </c>
      <c r="I18" s="98"/>
      <c r="J18" s="99"/>
      <c r="K18" s="99"/>
      <c r="L18" s="99"/>
      <c r="M18" s="100"/>
    </row>
    <row r="19" s="4" customFormat="1" ht="17" customHeight="1" spans="1:13">
      <c r="A19" s="24" t="s">
        <v>35</v>
      </c>
      <c r="B19" s="25"/>
      <c r="C19" s="25"/>
      <c r="D19" s="25"/>
      <c r="E19" s="25"/>
      <c r="F19" s="25"/>
      <c r="G19" s="25"/>
      <c r="H19" s="24"/>
      <c r="I19" s="25"/>
      <c r="J19" s="25"/>
      <c r="K19" s="25"/>
      <c r="L19" s="25"/>
      <c r="M19" s="91"/>
    </row>
    <row r="20" s="3" customFormat="1" ht="17.25" customHeight="1" spans="1:13">
      <c r="A20" s="47" t="s">
        <v>36</v>
      </c>
      <c r="B20" s="48" t="s">
        <v>37</v>
      </c>
      <c r="C20" s="48" t="s">
        <v>29</v>
      </c>
      <c r="D20" s="49">
        <v>2500</v>
      </c>
      <c r="E20" s="41">
        <v>1</v>
      </c>
      <c r="F20" s="41">
        <v>1</v>
      </c>
      <c r="G20" s="42">
        <f>F20*E20*D20</f>
        <v>2500</v>
      </c>
      <c r="H20" s="41">
        <f>I20*J20*K20</f>
        <v>2600</v>
      </c>
      <c r="I20" s="41">
        <v>2600</v>
      </c>
      <c r="J20" s="41">
        <v>1</v>
      </c>
      <c r="K20" s="41">
        <v>1</v>
      </c>
      <c r="L20" s="41">
        <f>H20-G20</f>
        <v>100</v>
      </c>
      <c r="M20" s="97" t="s">
        <v>38</v>
      </c>
    </row>
    <row r="21" s="3" customFormat="1" ht="17.25" customHeight="1" spans="1:13">
      <c r="A21" s="50"/>
      <c r="B21" s="48" t="s">
        <v>39</v>
      </c>
      <c r="C21" s="48" t="s">
        <v>29</v>
      </c>
      <c r="D21" s="49">
        <v>250</v>
      </c>
      <c r="E21" s="41">
        <v>2</v>
      </c>
      <c r="F21" s="41">
        <v>1</v>
      </c>
      <c r="G21" s="42">
        <f>F21*E21*D21</f>
        <v>500</v>
      </c>
      <c r="H21" s="41">
        <f t="shared" ref="H21:H27" si="0">I21*J21*K21</f>
        <v>500</v>
      </c>
      <c r="I21" s="41">
        <v>250</v>
      </c>
      <c r="J21" s="41">
        <v>2</v>
      </c>
      <c r="K21" s="41">
        <v>1</v>
      </c>
      <c r="L21" s="41">
        <f>H21-G21</f>
        <v>0</v>
      </c>
      <c r="M21" s="97" t="s">
        <v>40</v>
      </c>
    </row>
    <row r="22" s="3" customFormat="1" ht="17.25" customHeight="1" spans="1:13">
      <c r="A22" s="48" t="s">
        <v>41</v>
      </c>
      <c r="B22" s="48" t="s">
        <v>42</v>
      </c>
      <c r="C22" s="48" t="s">
        <v>29</v>
      </c>
      <c r="D22" s="49">
        <v>200</v>
      </c>
      <c r="E22" s="41">
        <v>3</v>
      </c>
      <c r="F22" s="41">
        <v>4</v>
      </c>
      <c r="G22" s="42">
        <f>F22*E22*D22</f>
        <v>2400</v>
      </c>
      <c r="H22" s="41">
        <f t="shared" si="0"/>
        <v>1800</v>
      </c>
      <c r="I22" s="41">
        <v>1800</v>
      </c>
      <c r="J22" s="41">
        <v>1</v>
      </c>
      <c r="K22" s="41">
        <v>1</v>
      </c>
      <c r="L22" s="41">
        <f>H22-G22</f>
        <v>-600</v>
      </c>
      <c r="M22" s="97" t="s">
        <v>43</v>
      </c>
    </row>
    <row r="23" s="3" customFormat="1" ht="17.25" customHeight="1" spans="1:13">
      <c r="A23" s="48" t="s">
        <v>44</v>
      </c>
      <c r="B23" s="48" t="s">
        <v>45</v>
      </c>
      <c r="C23" s="48" t="s">
        <v>29</v>
      </c>
      <c r="D23" s="49">
        <v>200</v>
      </c>
      <c r="E23" s="41">
        <v>1</v>
      </c>
      <c r="F23" s="41">
        <v>1</v>
      </c>
      <c r="G23" s="42">
        <f>F23*E23*D23</f>
        <v>200</v>
      </c>
      <c r="H23" s="41">
        <f t="shared" si="0"/>
        <v>440</v>
      </c>
      <c r="I23" s="41">
        <v>220</v>
      </c>
      <c r="J23" s="41">
        <v>2</v>
      </c>
      <c r="K23" s="41">
        <v>1</v>
      </c>
      <c r="L23" s="41">
        <f>H23-G23</f>
        <v>240</v>
      </c>
      <c r="M23" s="97" t="s">
        <v>46</v>
      </c>
    </row>
    <row r="24" s="5" customFormat="1" ht="17.25" customHeight="1" spans="1:13">
      <c r="A24" s="48" t="s">
        <v>47</v>
      </c>
      <c r="B24" s="48" t="s">
        <v>48</v>
      </c>
      <c r="C24" s="48" t="s">
        <v>29</v>
      </c>
      <c r="D24" s="41">
        <v>200</v>
      </c>
      <c r="E24" s="41">
        <v>1</v>
      </c>
      <c r="F24" s="41">
        <v>1</v>
      </c>
      <c r="G24" s="42">
        <f>F24*E24*D24</f>
        <v>200</v>
      </c>
      <c r="H24" s="41">
        <f t="shared" si="0"/>
        <v>70</v>
      </c>
      <c r="I24" s="41">
        <v>70</v>
      </c>
      <c r="J24" s="41">
        <v>1</v>
      </c>
      <c r="K24" s="41">
        <v>1</v>
      </c>
      <c r="L24" s="41">
        <f>H24-G24</f>
        <v>-130</v>
      </c>
      <c r="M24" s="97"/>
    </row>
    <row r="25" s="5" customFormat="1" ht="17.25" customHeight="1" spans="1:13">
      <c r="A25" s="48" t="s">
        <v>49</v>
      </c>
      <c r="B25" s="48" t="s">
        <v>50</v>
      </c>
      <c r="C25" s="48" t="s">
        <v>29</v>
      </c>
      <c r="D25" s="41">
        <v>5</v>
      </c>
      <c r="E25" s="41">
        <v>20</v>
      </c>
      <c r="F25" s="41">
        <v>1</v>
      </c>
      <c r="G25" s="42">
        <f>F25*E25*D25</f>
        <v>100</v>
      </c>
      <c r="H25" s="41">
        <f t="shared" si="0"/>
        <v>60</v>
      </c>
      <c r="I25" s="41">
        <v>3</v>
      </c>
      <c r="J25" s="41">
        <v>20</v>
      </c>
      <c r="K25" s="41">
        <v>1</v>
      </c>
      <c r="L25" s="41">
        <f>H25-G25</f>
        <v>-40</v>
      </c>
      <c r="M25" s="97"/>
    </row>
    <row r="26" s="3" customFormat="1" ht="15.75" customHeight="1" spans="1:13">
      <c r="A26" s="48" t="s">
        <v>51</v>
      </c>
      <c r="B26" s="48" t="s">
        <v>52</v>
      </c>
      <c r="C26" s="48" t="s">
        <v>29</v>
      </c>
      <c r="D26" s="49">
        <v>1.2</v>
      </c>
      <c r="E26" s="41">
        <v>4</v>
      </c>
      <c r="F26" s="41">
        <v>20</v>
      </c>
      <c r="G26" s="42">
        <f>F26*E26*D26</f>
        <v>96</v>
      </c>
      <c r="H26" s="41">
        <f t="shared" si="0"/>
        <v>300</v>
      </c>
      <c r="I26" s="41">
        <v>2</v>
      </c>
      <c r="J26" s="41">
        <v>3</v>
      </c>
      <c r="K26" s="41">
        <v>50</v>
      </c>
      <c r="L26" s="41">
        <f>H26-G26</f>
        <v>204</v>
      </c>
      <c r="M26" s="97" t="s">
        <v>53</v>
      </c>
    </row>
    <row r="27" s="3" customFormat="1" ht="15.75" customHeight="1" spans="1:13">
      <c r="A27" s="48" t="s">
        <v>54</v>
      </c>
      <c r="B27" s="48"/>
      <c r="C27" s="48"/>
      <c r="D27" s="49"/>
      <c r="E27" s="41"/>
      <c r="F27" s="41"/>
      <c r="G27" s="42"/>
      <c r="H27" s="41">
        <f>I27*J27*K27</f>
        <v>60</v>
      </c>
      <c r="I27" s="41">
        <v>2</v>
      </c>
      <c r="J27" s="41">
        <v>30</v>
      </c>
      <c r="K27" s="41">
        <v>1</v>
      </c>
      <c r="L27" s="41">
        <f>H27-G27</f>
        <v>60</v>
      </c>
      <c r="M27" s="97" t="s">
        <v>55</v>
      </c>
    </row>
    <row r="28" s="3" customFormat="1" ht="15.75" customHeight="1" spans="1:13">
      <c r="A28" s="48" t="s">
        <v>56</v>
      </c>
      <c r="B28" s="48"/>
      <c r="C28" s="48"/>
      <c r="D28" s="49"/>
      <c r="E28" s="41"/>
      <c r="F28" s="41"/>
      <c r="G28" s="42"/>
      <c r="H28" s="41">
        <f>I28*J28*K28</f>
        <v>5</v>
      </c>
      <c r="I28" s="41">
        <v>1</v>
      </c>
      <c r="J28" s="41">
        <v>5</v>
      </c>
      <c r="K28" s="41">
        <v>1</v>
      </c>
      <c r="L28" s="41">
        <f>H28-G28</f>
        <v>5</v>
      </c>
      <c r="M28" s="97" t="s">
        <v>55</v>
      </c>
    </row>
    <row r="29" s="3" customFormat="1" ht="15.75" customHeight="1" spans="1:13">
      <c r="A29" s="48" t="s">
        <v>57</v>
      </c>
      <c r="B29" s="48"/>
      <c r="C29" s="48"/>
      <c r="D29" s="49"/>
      <c r="E29" s="41"/>
      <c r="F29" s="41"/>
      <c r="G29" s="42"/>
      <c r="H29" s="41">
        <f>I29*J29*K29</f>
        <v>45</v>
      </c>
      <c r="I29" s="41">
        <v>15</v>
      </c>
      <c r="J29" s="41">
        <v>3</v>
      </c>
      <c r="K29" s="41">
        <v>1</v>
      </c>
      <c r="L29" s="41">
        <f>H29-G29</f>
        <v>45</v>
      </c>
      <c r="M29" s="97" t="s">
        <v>55</v>
      </c>
    </row>
    <row r="30" s="3" customFormat="1" ht="17.25" customHeight="1" spans="1:13">
      <c r="A30" s="48" t="s">
        <v>58</v>
      </c>
      <c r="B30" s="48" t="s">
        <v>59</v>
      </c>
      <c r="C30" s="48" t="s">
        <v>29</v>
      </c>
      <c r="D30" s="49">
        <v>8</v>
      </c>
      <c r="E30" s="41">
        <v>20</v>
      </c>
      <c r="F30" s="41">
        <v>1</v>
      </c>
      <c r="G30" s="42">
        <f>F30*E30*D30</f>
        <v>160</v>
      </c>
      <c r="H30" s="41">
        <f>I30*J30*K30</f>
        <v>100</v>
      </c>
      <c r="I30" s="41">
        <v>5</v>
      </c>
      <c r="J30" s="41">
        <v>20</v>
      </c>
      <c r="K30" s="41">
        <v>1</v>
      </c>
      <c r="L30" s="41">
        <f>H30-G30</f>
        <v>-60</v>
      </c>
      <c r="M30" s="97"/>
    </row>
    <row r="31" s="3" customFormat="1" ht="17.25" customHeight="1" spans="1:13">
      <c r="A31" s="43" t="s">
        <v>60</v>
      </c>
      <c r="B31" s="44"/>
      <c r="C31" s="44"/>
      <c r="D31" s="44"/>
      <c r="E31" s="44"/>
      <c r="F31" s="44"/>
      <c r="G31" s="45">
        <f>SUM(G20:G30)</f>
        <v>6156</v>
      </c>
      <c r="H31" s="83">
        <f>SUM(H20:H30)</f>
        <v>5980</v>
      </c>
      <c r="I31" s="101"/>
      <c r="J31" s="101"/>
      <c r="K31" s="101"/>
      <c r="L31" s="101"/>
      <c r="M31" s="102"/>
    </row>
    <row r="32" s="4" customFormat="1" ht="17.25" customHeight="1" spans="1:13">
      <c r="A32" s="24" t="s">
        <v>61</v>
      </c>
      <c r="B32" s="25"/>
      <c r="C32" s="25"/>
      <c r="D32" s="25"/>
      <c r="E32" s="25"/>
      <c r="F32" s="25"/>
      <c r="G32" s="26"/>
      <c r="H32" s="24"/>
      <c r="I32" s="25"/>
      <c r="J32" s="25"/>
      <c r="K32" s="25"/>
      <c r="L32" s="25"/>
      <c r="M32" s="91"/>
    </row>
    <row r="33" s="3" customFormat="1" ht="17.25" customHeight="1" spans="1:13">
      <c r="A33" s="54" t="s">
        <v>62</v>
      </c>
      <c r="B33" s="55"/>
      <c r="C33" s="56">
        <v>0.06</v>
      </c>
      <c r="D33" s="57"/>
      <c r="E33" s="57"/>
      <c r="F33" s="58"/>
      <c r="G33" s="59">
        <f>(G18+G31+G12)*C33</f>
        <v>789.36</v>
      </c>
      <c r="H33" s="84">
        <f>(H18+H31)*C33</f>
        <v>760.8</v>
      </c>
      <c r="M33" s="103"/>
    </row>
    <row r="34" s="3" customFormat="1" ht="21" customHeight="1" spans="1:13">
      <c r="A34" s="60" t="s">
        <v>63</v>
      </c>
      <c r="B34" s="33"/>
      <c r="C34" s="33"/>
      <c r="D34" s="33"/>
      <c r="E34" s="33"/>
      <c r="F34" s="34"/>
      <c r="G34" s="85">
        <f>G18+G31+G33+G12</f>
        <v>13945.36</v>
      </c>
      <c r="H34" s="78">
        <f>H18+H31+H33</f>
        <v>13440.8</v>
      </c>
      <c r="I34" s="94"/>
      <c r="J34" s="94"/>
      <c r="K34" s="94"/>
      <c r="L34" s="94"/>
      <c r="M34" s="95"/>
    </row>
    <row r="35" s="4" customFormat="1" ht="17.25" customHeight="1" spans="1:13">
      <c r="A35" s="61" t="s">
        <v>64</v>
      </c>
      <c r="B35" s="62"/>
      <c r="C35" s="62"/>
      <c r="D35" s="62"/>
      <c r="E35" s="62"/>
      <c r="F35" s="62"/>
      <c r="G35" s="63"/>
      <c r="H35" s="61"/>
      <c r="I35" s="62"/>
      <c r="J35" s="62"/>
      <c r="K35" s="62"/>
      <c r="L35" s="62"/>
      <c r="M35" s="104"/>
    </row>
    <row r="36" s="3" customFormat="1" ht="17.25" customHeight="1" spans="1:13">
      <c r="A36" s="64" t="s">
        <v>65</v>
      </c>
      <c r="B36" s="65"/>
      <c r="C36" s="66">
        <v>0.06</v>
      </c>
      <c r="D36" s="67"/>
      <c r="E36" s="67"/>
      <c r="F36" s="68"/>
      <c r="G36" s="69">
        <f>G34*C36</f>
        <v>836.7216</v>
      </c>
      <c r="H36" s="86">
        <f>H34*C36</f>
        <v>806.448</v>
      </c>
      <c r="I36" s="105"/>
      <c r="J36" s="105"/>
      <c r="K36" s="105"/>
      <c r="L36" s="105"/>
      <c r="M36" s="106"/>
    </row>
    <row r="37" s="3" customFormat="1" ht="17.25" customHeight="1" spans="1:13">
      <c r="A37" s="70" t="s">
        <v>66</v>
      </c>
      <c r="B37" s="71"/>
      <c r="C37" s="71"/>
      <c r="D37" s="71"/>
      <c r="E37" s="71"/>
      <c r="F37" s="71"/>
      <c r="G37" s="72">
        <f>G34+G36</f>
        <v>14782.0816</v>
      </c>
      <c r="H37" s="72">
        <f>H34+H36</f>
        <v>14247.248</v>
      </c>
      <c r="I37" s="107"/>
      <c r="J37" s="107"/>
      <c r="K37" s="107"/>
      <c r="L37" s="107"/>
      <c r="M37" s="108"/>
    </row>
    <row r="38" s="3" customFormat="1" ht="17.25" customHeight="1" spans="1:13">
      <c r="A38" s="73" t="s">
        <v>67</v>
      </c>
      <c r="B38" s="74"/>
      <c r="C38" s="74"/>
      <c r="D38" s="74"/>
      <c r="E38" s="74"/>
      <c r="F38" s="74"/>
      <c r="G38" s="72">
        <f>G37/20</f>
        <v>739.10408</v>
      </c>
      <c r="H38" s="72">
        <f>H37/20</f>
        <v>712.3624</v>
      </c>
      <c r="I38" s="107"/>
      <c r="J38" s="107"/>
      <c r="K38" s="107"/>
      <c r="L38" s="107"/>
      <c r="M38" s="108"/>
    </row>
  </sheetData>
  <mergeCells count="30">
    <mergeCell ref="A3:M3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8:F18"/>
    <mergeCell ref="I18:M18"/>
    <mergeCell ref="A19:G19"/>
    <mergeCell ref="H19:M19"/>
    <mergeCell ref="A31:F31"/>
    <mergeCell ref="I31:M31"/>
    <mergeCell ref="A32:G32"/>
    <mergeCell ref="H32:M32"/>
    <mergeCell ref="A33:B33"/>
    <mergeCell ref="C33:F33"/>
    <mergeCell ref="A34:F34"/>
    <mergeCell ref="A35:G35"/>
    <mergeCell ref="H35:M35"/>
    <mergeCell ref="A36:B36"/>
    <mergeCell ref="C36:F36"/>
    <mergeCell ref="I36:M36"/>
    <mergeCell ref="A37:F37"/>
    <mergeCell ref="A38:F38"/>
    <mergeCell ref="A14:A17"/>
    <mergeCell ref="A20:A2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6"/>
  <sheetViews>
    <sheetView zoomScale="104" zoomScaleNormal="104" workbookViewId="0">
      <selection activeCell="A4" sqref="A4:B7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68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4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7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10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/>
      <c r="B11" s="28" t="s">
        <v>23</v>
      </c>
      <c r="C11" s="29" t="s">
        <v>24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25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7">
      <c r="A13" s="24" t="s">
        <v>26</v>
      </c>
      <c r="B13" s="25"/>
      <c r="C13" s="25"/>
      <c r="D13" s="25"/>
      <c r="E13" s="25"/>
      <c r="F13" s="25"/>
      <c r="G13" s="26"/>
    </row>
    <row r="14" s="3" customFormat="1" ht="18" customHeight="1" spans="1:7">
      <c r="A14" s="36" t="s">
        <v>27</v>
      </c>
      <c r="B14" s="37" t="s">
        <v>28</v>
      </c>
      <c r="C14" s="37" t="s">
        <v>29</v>
      </c>
      <c r="D14" s="38">
        <v>125</v>
      </c>
      <c r="E14" s="38">
        <v>2</v>
      </c>
      <c r="F14" s="38">
        <v>2</v>
      </c>
      <c r="G14" s="39">
        <f>F14*E14*D14</f>
        <v>500</v>
      </c>
    </row>
    <row r="15" s="3" customFormat="1" ht="18" customHeight="1" spans="1:7">
      <c r="A15" s="40"/>
      <c r="B15" s="37" t="s">
        <v>32</v>
      </c>
      <c r="C15" s="37" t="s">
        <v>29</v>
      </c>
      <c r="D15" s="41">
        <v>250</v>
      </c>
      <c r="E15" s="41">
        <v>13</v>
      </c>
      <c r="F15" s="41">
        <v>2</v>
      </c>
      <c r="G15" s="42">
        <f>F15*E15*D15</f>
        <v>6500</v>
      </c>
    </row>
    <row r="16" s="3" customFormat="1" ht="17.25" customHeight="1" spans="1:8">
      <c r="A16" s="43" t="s">
        <v>34</v>
      </c>
      <c r="B16" s="44"/>
      <c r="C16" s="44"/>
      <c r="D16" s="44"/>
      <c r="E16" s="44"/>
      <c r="F16" s="44"/>
      <c r="G16" s="45">
        <f>SUM(G14:G15)</f>
        <v>7000</v>
      </c>
      <c r="H16" s="46"/>
    </row>
    <row r="17" s="4" customFormat="1" ht="17" customHeight="1" spans="1:7">
      <c r="A17" s="24" t="s">
        <v>35</v>
      </c>
      <c r="B17" s="25"/>
      <c r="C17" s="25"/>
      <c r="D17" s="25"/>
      <c r="E17" s="25"/>
      <c r="F17" s="25"/>
      <c r="G17" s="25"/>
    </row>
    <row r="18" s="3" customFormat="1" ht="17.25" customHeight="1" spans="1:7">
      <c r="A18" s="47" t="s">
        <v>36</v>
      </c>
      <c r="B18" s="48" t="s">
        <v>37</v>
      </c>
      <c r="C18" s="48" t="s">
        <v>29</v>
      </c>
      <c r="D18" s="49">
        <v>2500</v>
      </c>
      <c r="E18" s="41">
        <v>1</v>
      </c>
      <c r="F18" s="41">
        <v>1</v>
      </c>
      <c r="G18" s="42">
        <f>F18*E18*D18</f>
        <v>2500</v>
      </c>
    </row>
    <row r="19" s="3" customFormat="1" ht="17.25" customHeight="1" spans="1:7">
      <c r="A19" s="50"/>
      <c r="B19" s="48" t="s">
        <v>39</v>
      </c>
      <c r="C19" s="48" t="s">
        <v>29</v>
      </c>
      <c r="D19" s="49">
        <v>250</v>
      </c>
      <c r="E19" s="41">
        <v>2</v>
      </c>
      <c r="F19" s="41">
        <v>1</v>
      </c>
      <c r="G19" s="42">
        <f>F19*E19*D19</f>
        <v>500</v>
      </c>
    </row>
    <row r="20" s="3" customFormat="1" ht="17.25" customHeight="1" spans="1:7">
      <c r="A20" s="48" t="s">
        <v>41</v>
      </c>
      <c r="B20" s="48" t="s">
        <v>42</v>
      </c>
      <c r="C20" s="48" t="s">
        <v>29</v>
      </c>
      <c r="D20" s="49">
        <v>200</v>
      </c>
      <c r="E20" s="41">
        <v>3</v>
      </c>
      <c r="F20" s="41">
        <v>4</v>
      </c>
      <c r="G20" s="42">
        <f>F20*E20*D20</f>
        <v>2400</v>
      </c>
    </row>
    <row r="21" s="3" customFormat="1" ht="17.25" customHeight="1" spans="1:7">
      <c r="A21" s="48" t="s">
        <v>44</v>
      </c>
      <c r="B21" s="48" t="s">
        <v>45</v>
      </c>
      <c r="C21" s="48" t="s">
        <v>29</v>
      </c>
      <c r="D21" s="49">
        <v>200</v>
      </c>
      <c r="E21" s="41">
        <v>1</v>
      </c>
      <c r="F21" s="41">
        <v>1</v>
      </c>
      <c r="G21" s="42">
        <f>F21*E21*D21</f>
        <v>200</v>
      </c>
    </row>
    <row r="22" s="5" customFormat="1" ht="17.25" customHeight="1" spans="1:7">
      <c r="A22" s="48" t="s">
        <v>47</v>
      </c>
      <c r="B22" s="48" t="s">
        <v>48</v>
      </c>
      <c r="C22" s="48" t="s">
        <v>29</v>
      </c>
      <c r="D22" s="41">
        <v>200</v>
      </c>
      <c r="E22" s="41">
        <v>1</v>
      </c>
      <c r="F22" s="41">
        <v>1</v>
      </c>
      <c r="G22" s="42">
        <f>F22*E22*D22</f>
        <v>200</v>
      </c>
    </row>
    <row r="23" s="5" customFormat="1" ht="17.25" customHeight="1" spans="1:7">
      <c r="A23" s="48" t="s">
        <v>49</v>
      </c>
      <c r="B23" s="48" t="s">
        <v>50</v>
      </c>
      <c r="C23" s="48" t="s">
        <v>29</v>
      </c>
      <c r="D23" s="41">
        <v>5</v>
      </c>
      <c r="E23" s="41">
        <v>20</v>
      </c>
      <c r="F23" s="41">
        <v>1</v>
      </c>
      <c r="G23" s="42">
        <f t="shared" ref="G23:G35" si="0">F23*E23*D23</f>
        <v>100</v>
      </c>
    </row>
    <row r="24" s="3" customFormat="1" ht="17.25" hidden="1" customHeight="1" spans="1:7">
      <c r="A24" s="48" t="s">
        <v>56</v>
      </c>
      <c r="B24" s="48" t="s">
        <v>52</v>
      </c>
      <c r="C24" s="48" t="s">
        <v>29</v>
      </c>
      <c r="D24" s="49"/>
      <c r="E24" s="41"/>
      <c r="F24" s="41">
        <v>1</v>
      </c>
      <c r="G24" s="42">
        <f t="shared" si="0"/>
        <v>0</v>
      </c>
    </row>
    <row r="25" s="3" customFormat="1" ht="15.75" customHeight="1" spans="1:7">
      <c r="A25" s="48" t="s">
        <v>51</v>
      </c>
      <c r="B25" s="48" t="s">
        <v>52</v>
      </c>
      <c r="C25" s="48" t="s">
        <v>29</v>
      </c>
      <c r="D25" s="49">
        <v>1.2</v>
      </c>
      <c r="E25" s="41">
        <v>4</v>
      </c>
      <c r="F25" s="41">
        <v>20</v>
      </c>
      <c r="G25" s="42">
        <f t="shared" si="0"/>
        <v>96</v>
      </c>
    </row>
    <row r="26" s="5" customFormat="1" ht="17.25" hidden="1" customHeight="1" spans="1:7">
      <c r="A26" s="48" t="s">
        <v>69</v>
      </c>
      <c r="B26" s="48" t="s">
        <v>70</v>
      </c>
      <c r="C26" s="48" t="s">
        <v>29</v>
      </c>
      <c r="D26" s="41"/>
      <c r="E26" s="41">
        <v>1</v>
      </c>
      <c r="F26" s="41">
        <v>1</v>
      </c>
      <c r="G26" s="42">
        <f t="shared" si="0"/>
        <v>0</v>
      </c>
    </row>
    <row r="27" s="5" customFormat="1" ht="17.25" hidden="1" customHeight="1" spans="1:7">
      <c r="A27" s="48" t="s">
        <v>71</v>
      </c>
      <c r="B27" s="48" t="s">
        <v>72</v>
      </c>
      <c r="C27" s="48" t="s">
        <v>29</v>
      </c>
      <c r="D27" s="41"/>
      <c r="E27" s="41">
        <v>1</v>
      </c>
      <c r="F27" s="41">
        <v>1</v>
      </c>
      <c r="G27" s="42">
        <f t="shared" si="0"/>
        <v>0</v>
      </c>
    </row>
    <row r="28" s="5" customFormat="1" ht="17.25" hidden="1" customHeight="1" spans="1:7">
      <c r="A28" s="48" t="s">
        <v>73</v>
      </c>
      <c r="B28" s="48" t="s">
        <v>74</v>
      </c>
      <c r="C28" s="48" t="s">
        <v>29</v>
      </c>
      <c r="D28" s="41"/>
      <c r="E28" s="41">
        <v>1</v>
      </c>
      <c r="F28" s="41">
        <v>1</v>
      </c>
      <c r="G28" s="42">
        <f t="shared" si="0"/>
        <v>0</v>
      </c>
    </row>
    <row r="29" s="3" customFormat="1" ht="17.25" customHeight="1" spans="1:7">
      <c r="A29" s="48" t="s">
        <v>58</v>
      </c>
      <c r="B29" s="48" t="s">
        <v>59</v>
      </c>
      <c r="C29" s="48" t="s">
        <v>29</v>
      </c>
      <c r="D29" s="49">
        <v>8</v>
      </c>
      <c r="E29" s="41">
        <v>20</v>
      </c>
      <c r="F29" s="41">
        <v>1</v>
      </c>
      <c r="G29" s="42">
        <f t="shared" si="0"/>
        <v>160</v>
      </c>
    </row>
    <row r="30" s="3" customFormat="1" ht="17.25" hidden="1" customHeight="1" spans="1:7">
      <c r="A30" s="48" t="s">
        <v>75</v>
      </c>
      <c r="B30" s="48" t="s">
        <v>59</v>
      </c>
      <c r="C30" s="48" t="s">
        <v>29</v>
      </c>
      <c r="D30" s="49"/>
      <c r="E30" s="41">
        <v>0</v>
      </c>
      <c r="F30" s="41">
        <v>1</v>
      </c>
      <c r="G30" s="42">
        <f t="shared" si="0"/>
        <v>0</v>
      </c>
    </row>
    <row r="31" s="5" customFormat="1" ht="17.25" hidden="1" customHeight="1" spans="1:7">
      <c r="A31" s="48" t="s">
        <v>76</v>
      </c>
      <c r="B31" s="48" t="s">
        <v>77</v>
      </c>
      <c r="C31" s="48" t="s">
        <v>29</v>
      </c>
      <c r="D31" s="41"/>
      <c r="E31" s="41">
        <v>0</v>
      </c>
      <c r="F31" s="41">
        <v>0</v>
      </c>
      <c r="G31" s="42">
        <f t="shared" si="0"/>
        <v>0</v>
      </c>
    </row>
    <row r="32" s="5" customFormat="1" ht="17.25" hidden="1" customHeight="1" spans="1:7">
      <c r="A32" s="48" t="s">
        <v>78</v>
      </c>
      <c r="B32" s="48"/>
      <c r="C32" s="48" t="s">
        <v>29</v>
      </c>
      <c r="D32" s="41"/>
      <c r="E32" s="41">
        <v>0</v>
      </c>
      <c r="F32" s="41">
        <v>0</v>
      </c>
      <c r="G32" s="42">
        <f t="shared" si="0"/>
        <v>0</v>
      </c>
    </row>
    <row r="33" s="5" customFormat="1" ht="17.25" hidden="1" customHeight="1" spans="1:7">
      <c r="A33" s="48" t="s">
        <v>79</v>
      </c>
      <c r="B33" s="48"/>
      <c r="C33" s="48" t="s">
        <v>29</v>
      </c>
      <c r="D33" s="41"/>
      <c r="E33" s="41">
        <v>0</v>
      </c>
      <c r="F33" s="41">
        <v>0</v>
      </c>
      <c r="G33" s="42">
        <f t="shared" si="0"/>
        <v>0</v>
      </c>
    </row>
    <row r="34" s="5" customFormat="1" ht="17.25" hidden="1" customHeight="1" spans="1:7">
      <c r="A34" s="48" t="s">
        <v>80</v>
      </c>
      <c r="B34" s="48" t="s">
        <v>81</v>
      </c>
      <c r="C34" s="48"/>
      <c r="D34" s="41"/>
      <c r="E34" s="41">
        <v>0</v>
      </c>
      <c r="F34" s="41">
        <v>0</v>
      </c>
      <c r="G34" s="42">
        <f t="shared" si="0"/>
        <v>0</v>
      </c>
    </row>
    <row r="35" s="3" customFormat="1" ht="17.25" hidden="1" customHeight="1" spans="1:7">
      <c r="A35" s="51"/>
      <c r="B35" s="52"/>
      <c r="C35" s="53"/>
      <c r="D35" s="49"/>
      <c r="E35" s="41"/>
      <c r="F35" s="41"/>
      <c r="G35" s="42">
        <f t="shared" si="0"/>
        <v>0</v>
      </c>
    </row>
    <row r="36" s="3" customFormat="1" ht="17.25" customHeight="1" spans="1:7">
      <c r="A36" s="43" t="s">
        <v>60</v>
      </c>
      <c r="B36" s="44"/>
      <c r="C36" s="44"/>
      <c r="D36" s="44"/>
      <c r="E36" s="44"/>
      <c r="F36" s="44"/>
      <c r="G36" s="45">
        <f>SUM(G18:G35)</f>
        <v>6156</v>
      </c>
    </row>
    <row r="37" s="4" customFormat="1" ht="17.25" customHeight="1" spans="1:7">
      <c r="A37" s="24" t="s">
        <v>61</v>
      </c>
      <c r="B37" s="25"/>
      <c r="C37" s="25"/>
      <c r="D37" s="25"/>
      <c r="E37" s="25"/>
      <c r="F37" s="25"/>
      <c r="G37" s="26"/>
    </row>
    <row r="38" s="3" customFormat="1" ht="17.25" customHeight="1" spans="1:7">
      <c r="A38" s="54" t="s">
        <v>62</v>
      </c>
      <c r="B38" s="55"/>
      <c r="C38" s="56">
        <v>0.06</v>
      </c>
      <c r="D38" s="57"/>
      <c r="E38" s="57"/>
      <c r="F38" s="58"/>
      <c r="G38" s="59">
        <f>(G16+G36+G12)*C38</f>
        <v>789.36</v>
      </c>
    </row>
    <row r="39" s="3" customFormat="1" ht="21" customHeight="1" spans="1:7">
      <c r="A39" s="60" t="s">
        <v>63</v>
      </c>
      <c r="B39" s="33"/>
      <c r="C39" s="33"/>
      <c r="D39" s="33"/>
      <c r="E39" s="33"/>
      <c r="F39" s="34"/>
      <c r="G39" s="35">
        <f>G16+G36+G38+G12</f>
        <v>13945.36</v>
      </c>
    </row>
    <row r="40" s="4" customFormat="1" ht="17.25" customHeight="1" spans="1:7">
      <c r="A40" s="61" t="s">
        <v>64</v>
      </c>
      <c r="B40" s="62"/>
      <c r="C40" s="62"/>
      <c r="D40" s="62"/>
      <c r="E40" s="62"/>
      <c r="F40" s="62"/>
      <c r="G40" s="63"/>
    </row>
    <row r="41" s="3" customFormat="1" ht="17.25" customHeight="1" spans="1:7">
      <c r="A41" s="64" t="s">
        <v>65</v>
      </c>
      <c r="B41" s="65"/>
      <c r="C41" s="66">
        <v>0.06</v>
      </c>
      <c r="D41" s="67"/>
      <c r="E41" s="67"/>
      <c r="F41" s="68"/>
      <c r="G41" s="69">
        <f>G39*C41</f>
        <v>836.7216</v>
      </c>
    </row>
    <row r="42" s="3" customFormat="1" ht="17.25" customHeight="1" spans="1:7">
      <c r="A42" s="70" t="s">
        <v>66</v>
      </c>
      <c r="B42" s="71"/>
      <c r="C42" s="71"/>
      <c r="D42" s="71"/>
      <c r="E42" s="71"/>
      <c r="F42" s="71"/>
      <c r="G42" s="72">
        <f>G39+G41</f>
        <v>14782.0816</v>
      </c>
    </row>
    <row r="43" s="3" customFormat="1" ht="17.25" customHeight="1" spans="1:7">
      <c r="A43" s="73" t="s">
        <v>67</v>
      </c>
      <c r="B43" s="74"/>
      <c r="C43" s="74"/>
      <c r="D43" s="74"/>
      <c r="E43" s="74"/>
      <c r="F43" s="74"/>
      <c r="G43" s="72">
        <f>G42/20</f>
        <v>739.10408</v>
      </c>
    </row>
    <row r="44" s="3" customFormat="1" spans="1:7">
      <c r="A44" s="6"/>
      <c r="B44" s="6"/>
      <c r="C44" s="6"/>
      <c r="D44" s="6"/>
      <c r="E44" s="6"/>
      <c r="F44" s="6"/>
      <c r="G44" s="6"/>
    </row>
    <row r="45" s="3" customFormat="1" ht="12.75" customHeight="1" spans="1:7">
      <c r="A45" s="75"/>
      <c r="B45" s="75"/>
      <c r="C45" s="75"/>
      <c r="D45" s="75"/>
      <c r="E45" s="75"/>
      <c r="F45" s="75"/>
      <c r="G45" s="75"/>
    </row>
    <row r="46" s="3" customFormat="1" ht="11.4" spans="1:7">
      <c r="A46" s="75"/>
      <c r="B46" s="75"/>
      <c r="C46" s="75"/>
      <c r="D46" s="75"/>
      <c r="E46" s="75"/>
      <c r="F46" s="75"/>
      <c r="G46" s="75"/>
    </row>
  </sheetData>
  <mergeCells count="25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6:F16"/>
    <mergeCell ref="A17:G17"/>
    <mergeCell ref="A35:B35"/>
    <mergeCell ref="A36:F36"/>
    <mergeCell ref="A37:G37"/>
    <mergeCell ref="A38:B38"/>
    <mergeCell ref="C38:F38"/>
    <mergeCell ref="A39:F39"/>
    <mergeCell ref="A40:G40"/>
    <mergeCell ref="A41:B41"/>
    <mergeCell ref="C41:F41"/>
    <mergeCell ref="A42:F42"/>
    <mergeCell ref="A43:F43"/>
    <mergeCell ref="A14:A15"/>
    <mergeCell ref="A18:A19"/>
    <mergeCell ref="A45:G4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2024-05-24T09:10:55Z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