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7840" yWindow="480" windowWidth="28800" windowHeight="16300" activeTab="1"/>
  </bookViews>
  <sheets>
    <sheet name="原始报价" sheetId="1" r:id="rId1"/>
    <sheet name="对比报价1016" sheetId="2" r:id="rId2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2" l="1"/>
  <c r="S48" i="2"/>
  <c r="R47" i="2"/>
  <c r="S47" i="2"/>
  <c r="R69" i="2"/>
  <c r="R5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9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29" i="2"/>
  <c r="R30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24" i="2"/>
  <c r="R25" i="2"/>
  <c r="R23" i="2"/>
  <c r="R26" i="2"/>
  <c r="R27" i="2"/>
  <c r="R28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24" i="2"/>
  <c r="R125" i="2"/>
  <c r="R126" i="2"/>
  <c r="R127" i="2"/>
  <c r="R128" i="2"/>
  <c r="R129" i="2"/>
  <c r="R130" i="2"/>
  <c r="R131" i="2"/>
  <c r="R132" i="2"/>
  <c r="R133" i="2"/>
  <c r="R18" i="2"/>
  <c r="R19" i="2"/>
  <c r="R20" i="2"/>
  <c r="R21" i="2"/>
  <c r="R22" i="2"/>
  <c r="R212" i="2"/>
  <c r="R213" i="2"/>
  <c r="R214" i="2"/>
  <c r="R215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90" i="2"/>
  <c r="T191" i="2"/>
  <c r="T192" i="2"/>
  <c r="T195" i="2"/>
  <c r="T196" i="2"/>
  <c r="T215" i="2"/>
  <c r="T217" i="2"/>
  <c r="T218" i="2"/>
  <c r="S58" i="2"/>
  <c r="S59" i="2"/>
  <c r="S179" i="2"/>
  <c r="S207" i="2"/>
  <c r="S185" i="2"/>
  <c r="S193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80" i="2"/>
  <c r="I181" i="2"/>
  <c r="I182" i="2"/>
  <c r="I183" i="2"/>
  <c r="I184" i="2"/>
  <c r="I187" i="2"/>
  <c r="I188" i="2"/>
  <c r="I189" i="2"/>
  <c r="I190" i="2"/>
  <c r="I191" i="2"/>
  <c r="I192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8" i="2"/>
  <c r="I209" i="2"/>
  <c r="I210" i="2"/>
  <c r="I211" i="2"/>
  <c r="I134" i="2"/>
  <c r="I135" i="2"/>
  <c r="I136" i="2"/>
  <c r="I137" i="2"/>
  <c r="I138" i="2"/>
  <c r="I139" i="2"/>
  <c r="I140" i="2"/>
  <c r="I141" i="2"/>
  <c r="I142" i="2"/>
  <c r="I144" i="2"/>
  <c r="I145" i="2"/>
  <c r="I146" i="2"/>
  <c r="I147" i="2"/>
  <c r="I148" i="2"/>
  <c r="I149" i="2"/>
  <c r="I150" i="2"/>
  <c r="I151" i="2"/>
  <c r="I152" i="2"/>
  <c r="I153" i="2"/>
  <c r="I154" i="2"/>
  <c r="I159" i="2"/>
  <c r="I160" i="2"/>
  <c r="I161" i="2"/>
  <c r="I162" i="2"/>
  <c r="I124" i="2"/>
  <c r="I125" i="2"/>
  <c r="I126" i="2"/>
  <c r="I127" i="2"/>
  <c r="I128" i="2"/>
  <c r="I129" i="2"/>
  <c r="I130" i="2"/>
  <c r="I131" i="2"/>
  <c r="I132" i="2"/>
  <c r="I133" i="2"/>
  <c r="I30" i="2"/>
  <c r="I31" i="2"/>
  <c r="I32" i="2"/>
  <c r="I33" i="2"/>
  <c r="I34" i="2"/>
  <c r="I42" i="2"/>
  <c r="I43" i="2"/>
  <c r="I44" i="2"/>
  <c r="I45" i="2"/>
  <c r="I46" i="2"/>
  <c r="I49" i="2"/>
  <c r="I50" i="2"/>
  <c r="I51" i="2"/>
  <c r="I52" i="2"/>
  <c r="I53" i="2"/>
  <c r="I54" i="2"/>
  <c r="I55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23" i="2"/>
  <c r="I24" i="2"/>
  <c r="I25" i="2"/>
  <c r="I26" i="2"/>
  <c r="I27" i="2"/>
  <c r="I28" i="2"/>
  <c r="I18" i="2"/>
  <c r="I19" i="2"/>
  <c r="I20" i="2"/>
  <c r="I21" i="2"/>
  <c r="I22" i="2"/>
  <c r="I212" i="2"/>
  <c r="I213" i="2"/>
  <c r="I214" i="2"/>
  <c r="I215" i="2"/>
  <c r="S134" i="2"/>
  <c r="S135" i="2"/>
  <c r="S136" i="2"/>
  <c r="S137" i="2"/>
  <c r="S138" i="2"/>
  <c r="S139" i="2"/>
  <c r="S140" i="2"/>
  <c r="S141" i="2"/>
  <c r="S142" i="2"/>
  <c r="S143" i="2"/>
  <c r="S123" i="2"/>
  <c r="S211" i="2"/>
  <c r="S162" i="2"/>
  <c r="S133" i="2"/>
  <c r="S28" i="2"/>
  <c r="S22" i="2"/>
  <c r="S214" i="2"/>
  <c r="S215" i="2"/>
  <c r="S186" i="2"/>
  <c r="S187" i="2"/>
  <c r="S41" i="2"/>
  <c r="S40" i="2"/>
  <c r="S29" i="2"/>
  <c r="S155" i="2"/>
  <c r="S158" i="2"/>
  <c r="S153" i="2"/>
  <c r="S156" i="2"/>
  <c r="S157" i="2"/>
  <c r="S154" i="2"/>
  <c r="S188" i="2"/>
  <c r="S39" i="2"/>
  <c r="S38" i="2"/>
  <c r="S56" i="2"/>
  <c r="S57" i="2"/>
  <c r="S60" i="2"/>
  <c r="S181" i="2"/>
  <c r="S37" i="2"/>
  <c r="S21" i="2"/>
  <c r="S23" i="2"/>
  <c r="S24" i="2"/>
  <c r="S25" i="2"/>
  <c r="S26" i="2"/>
  <c r="S27" i="2"/>
  <c r="S30" i="2"/>
  <c r="S31" i="2"/>
  <c r="S32" i="2"/>
  <c r="S33" i="2"/>
  <c r="S34" i="2"/>
  <c r="S35" i="2"/>
  <c r="S36" i="2"/>
  <c r="S42" i="2"/>
  <c r="S43" i="2"/>
  <c r="S44" i="2"/>
  <c r="S45" i="2"/>
  <c r="S46" i="2"/>
  <c r="S49" i="2"/>
  <c r="S50" i="2"/>
  <c r="S51" i="2"/>
  <c r="S52" i="2"/>
  <c r="S172" i="2"/>
  <c r="S208" i="2"/>
  <c r="S209" i="2"/>
  <c r="S210" i="2"/>
  <c r="S19" i="2"/>
  <c r="S20" i="2"/>
  <c r="S53" i="2"/>
  <c r="S54" i="2"/>
  <c r="S55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20" i="2"/>
  <c r="S121" i="2"/>
  <c r="S122" i="2"/>
  <c r="S144" i="2"/>
  <c r="S145" i="2"/>
  <c r="S146" i="2"/>
  <c r="S147" i="2"/>
  <c r="S148" i="2"/>
  <c r="S149" i="2"/>
  <c r="S150" i="2"/>
  <c r="S151" i="2"/>
  <c r="S152" i="2"/>
  <c r="S159" i="2"/>
  <c r="S160" i="2"/>
  <c r="S161" i="2"/>
  <c r="S183" i="2"/>
  <c r="S182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12" i="2"/>
  <c r="S213" i="2"/>
  <c r="S174" i="2"/>
  <c r="S175" i="2"/>
  <c r="S176" i="2"/>
  <c r="S177" i="2"/>
  <c r="S178" i="2"/>
  <c r="S180" i="2"/>
  <c r="S184" i="2"/>
  <c r="S189" i="2"/>
  <c r="S190" i="2"/>
  <c r="S191" i="2"/>
  <c r="S192" i="2"/>
  <c r="S163" i="2"/>
  <c r="S164" i="2"/>
  <c r="S165" i="2"/>
  <c r="S166" i="2"/>
  <c r="S167" i="2"/>
  <c r="S168" i="2"/>
  <c r="S169" i="2"/>
  <c r="S170" i="2"/>
  <c r="S171" i="2"/>
  <c r="S173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4" i="2"/>
  <c r="S125" i="2"/>
  <c r="S126" i="2"/>
  <c r="S127" i="2"/>
  <c r="S128" i="2"/>
  <c r="S129" i="2"/>
  <c r="S130" i="2"/>
  <c r="S131" i="2"/>
  <c r="S132" i="2"/>
  <c r="S18" i="2"/>
  <c r="C7" i="2"/>
  <c r="C8" i="2"/>
  <c r="C9" i="2"/>
  <c r="C10" i="2"/>
  <c r="C11" i="2"/>
  <c r="C12" i="2"/>
  <c r="C13" i="2"/>
  <c r="C14" i="2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24" i="1"/>
  <c r="I25" i="1"/>
  <c r="I26" i="1"/>
  <c r="I27" i="1"/>
  <c r="I28" i="1"/>
  <c r="I29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149" i="1"/>
  <c r="I150" i="1"/>
  <c r="I151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217" i="1"/>
  <c r="C12" i="1"/>
  <c r="I119" i="1"/>
  <c r="I118" i="1"/>
  <c r="I117" i="1"/>
  <c r="I116" i="1"/>
  <c r="I115" i="1"/>
  <c r="I114" i="1"/>
  <c r="I113" i="1"/>
  <c r="I112" i="1"/>
  <c r="I111" i="1"/>
  <c r="I120" i="1"/>
  <c r="I19" i="1"/>
  <c r="I20" i="1"/>
  <c r="I21" i="1"/>
  <c r="I22" i="1"/>
  <c r="I23" i="1"/>
  <c r="C7" i="1"/>
  <c r="C8" i="1"/>
  <c r="I146" i="1"/>
  <c r="I147" i="1"/>
  <c r="I148" i="1"/>
  <c r="C11" i="1"/>
  <c r="I108" i="1"/>
  <c r="I109" i="1"/>
  <c r="I110" i="1"/>
  <c r="C9" i="1"/>
  <c r="I121" i="1"/>
  <c r="I122" i="1"/>
  <c r="I218" i="1"/>
  <c r="I219" i="1"/>
  <c r="C14" i="1"/>
  <c r="I123" i="1"/>
  <c r="C10" i="1"/>
  <c r="I220" i="1"/>
  <c r="C13" i="1"/>
  <c r="C15" i="1"/>
</calcChain>
</file>

<file path=xl/sharedStrings.xml><?xml version="1.0" encoding="utf-8"?>
<sst xmlns="http://schemas.openxmlformats.org/spreadsheetml/2006/main" count="1624" uniqueCount="529">
  <si>
    <t>2019年360集体婚礼 - 报价</t>
    <rPh sb="15" eb="16">
      <t>bao j ai</t>
    </rPh>
    <phoneticPr fontId="3" type="noConversion"/>
  </si>
  <si>
    <t>活动地点：北京 中国电影导演中心演播大厅</t>
    <rPh sb="0" eb="1">
      <t>huo dong</t>
    </rPh>
    <rPh sb="2" eb="3">
      <t>di dian</t>
    </rPh>
    <phoneticPr fontId="3" type="noConversion"/>
  </si>
  <si>
    <t>活动时间：2019年10月27日</t>
    <rPh sb="0" eb="1">
      <t>huo dng</t>
    </rPh>
    <rPh sb="2" eb="3">
      <t>shi jian</t>
    </rPh>
    <rPh sb="9" eb="10">
      <t>nian</t>
    </rPh>
    <rPh sb="12" eb="13">
      <t>yue</t>
    </rPh>
    <rPh sb="15" eb="16">
      <t>ri</t>
    </rPh>
    <phoneticPr fontId="3" type="noConversion"/>
  </si>
  <si>
    <t>更新日期：2019年9月18日</t>
    <rPh sb="0" eb="1">
      <t>geng xin ri qi</t>
    </rPh>
    <phoneticPr fontId="3" type="noConversion"/>
  </si>
  <si>
    <t>报价项目</t>
    <rPh sb="0" eb="1">
      <t>bao jia</t>
    </rPh>
    <rPh sb="2" eb="3">
      <t>xiang mu</t>
    </rPh>
    <phoneticPr fontId="9" type="noConversion"/>
  </si>
  <si>
    <t>第一部分</t>
    <rPh sb="0" eb="1">
      <t>di yi bu fen</t>
    </rPh>
    <phoneticPr fontId="9" type="noConversion"/>
  </si>
  <si>
    <t>场地费用</t>
    <rPh sb="0" eb="1">
      <t>chang di</t>
    </rPh>
    <rPh sb="2" eb="3">
      <t>fei yong</t>
    </rPh>
    <phoneticPr fontId="9" type="noConversion"/>
  </si>
  <si>
    <t>第二部分</t>
    <rPh sb="0" eb="1">
      <t>di er bu fen</t>
    </rPh>
    <phoneticPr fontId="9" type="noConversion"/>
  </si>
  <si>
    <t>报批相关</t>
    <rPh sb="0" eb="1">
      <t>bao pi</t>
    </rPh>
    <rPh sb="2" eb="3">
      <t>xiang g</t>
    </rPh>
    <phoneticPr fontId="9" type="noConversion"/>
  </si>
  <si>
    <t>第三部分</t>
    <rPh sb="0" eb="1">
      <t>di san bu f</t>
    </rPh>
    <phoneticPr fontId="9" type="noConversion"/>
  </si>
  <si>
    <t>搭建&amp;AV</t>
    <rPh sb="0" eb="1">
      <t>da jian</t>
    </rPh>
    <phoneticPr fontId="9" type="noConversion"/>
  </si>
  <si>
    <t>第四部分</t>
    <rPh sb="0" eb="1">
      <t>di si bu fen</t>
    </rPh>
    <phoneticPr fontId="9" type="noConversion"/>
  </si>
  <si>
    <t>现场接待</t>
    <rPh sb="0" eb="1">
      <t>xian c</t>
    </rPh>
    <rPh sb="2" eb="3">
      <t>jie dai</t>
    </rPh>
    <phoneticPr fontId="9" type="noConversion"/>
  </si>
  <si>
    <t>第五部分</t>
    <rPh sb="0" eb="1">
      <t>di wu bu fen</t>
    </rPh>
    <phoneticPr fontId="9" type="noConversion"/>
  </si>
  <si>
    <t>视频部分</t>
    <rPh sb="0" eb="1">
      <t>shi p</t>
    </rPh>
    <rPh sb="2" eb="3">
      <t>pai s</t>
    </rPh>
    <phoneticPr fontId="9" type="noConversion"/>
  </si>
  <si>
    <t>第六部分</t>
    <rPh sb="0" eb="1">
      <t>di liu bi fen</t>
    </rPh>
    <rPh sb="2" eb="3">
      <t>bu fen</t>
    </rPh>
    <phoneticPr fontId="9" type="noConversion"/>
  </si>
  <si>
    <t>新人礼品</t>
    <rPh sb="0" eb="1">
      <t>xin ren</t>
    </rPh>
    <rPh sb="2" eb="3">
      <t>li pin</t>
    </rPh>
    <phoneticPr fontId="9" type="noConversion"/>
  </si>
  <si>
    <t>第七部分</t>
    <rPh sb="0" eb="1">
      <t>di qi bu fen</t>
    </rPh>
    <phoneticPr fontId="9" type="noConversion"/>
  </si>
  <si>
    <t>第三方、后勤、其他</t>
    <rPh sb="0" eb="1">
      <t>di san f</t>
    </rPh>
    <rPh sb="4" eb="5">
      <t>hou qin</t>
    </rPh>
    <rPh sb="7" eb="8">
      <t>qi ta</t>
    </rPh>
    <phoneticPr fontId="9" type="noConversion"/>
  </si>
  <si>
    <t>第八部分</t>
    <phoneticPr fontId="9" type="noConversion"/>
  </si>
  <si>
    <t>设计费用</t>
    <phoneticPr fontId="9" type="noConversion"/>
  </si>
  <si>
    <t>总计</t>
    <rPh sb="0" eb="1">
      <t>zong ji</t>
    </rPh>
    <phoneticPr fontId="9" type="noConversion"/>
  </si>
  <si>
    <t>序号</t>
  </si>
  <si>
    <t>类别</t>
  </si>
  <si>
    <t>具体细项</t>
  </si>
  <si>
    <t>规格</t>
  </si>
  <si>
    <t>数量</t>
  </si>
  <si>
    <t>单价：元</t>
  </si>
  <si>
    <t>总价：元</t>
  </si>
  <si>
    <t>第一部分</t>
    <rPh sb="1" eb="2">
      <t>yi</t>
    </rPh>
    <phoneticPr fontId="9" type="noConversion"/>
  </si>
  <si>
    <t>场地费用</t>
  </si>
  <si>
    <t>活动租赁：中国导演中心</t>
    <rPh sb="2" eb="3">
      <t>zu l</t>
    </rPh>
    <phoneticPr fontId="3" type="noConversion"/>
  </si>
  <si>
    <t>1天搭建、1天彩排、1天活动</t>
    <phoneticPr fontId="3" type="noConversion"/>
  </si>
  <si>
    <t>项</t>
    <rPh sb="0" eb="1">
      <t>xiang</t>
    </rPh>
    <phoneticPr fontId="9" type="noConversion"/>
  </si>
  <si>
    <t>电费预估</t>
    <rPh sb="0" eb="1">
      <t>dian fei</t>
    </rPh>
    <rPh sb="2" eb="3">
      <t>yu gu</t>
    </rPh>
    <phoneticPr fontId="9" type="noConversion"/>
  </si>
  <si>
    <t>1天搭建、1天彩排、1天活动</t>
    <phoneticPr fontId="3" type="noConversion"/>
  </si>
  <si>
    <t>合计</t>
    <rPh sb="0" eb="1">
      <t>he ji</t>
    </rPh>
    <phoneticPr fontId="9" type="noConversion"/>
  </si>
  <si>
    <t>税费（6%）</t>
    <phoneticPr fontId="3" type="noConversion"/>
  </si>
  <si>
    <t>此项费用合计：元（注：此项无服务费）</t>
    <phoneticPr fontId="9" type="noConversion"/>
  </si>
  <si>
    <t>第二部分</t>
    <rPh sb="1" eb="2">
      <t>er</t>
    </rPh>
    <phoneticPr fontId="9" type="noConversion"/>
  </si>
  <si>
    <t>安检设备、手检设备，运输</t>
    <rPh sb="0" eb="1">
      <t>an jian</t>
    </rPh>
    <rPh sb="2" eb="3">
      <t>she bei</t>
    </rPh>
    <rPh sb="5" eb="6">
      <t>shou jian she bei</t>
    </rPh>
    <rPh sb="6" eb="7">
      <t>jian ce</t>
    </rPh>
    <rPh sb="10" eb="11">
      <t>yun shu</t>
    </rPh>
    <phoneticPr fontId="9" type="noConversion"/>
  </si>
  <si>
    <t>派出所指定单位</t>
    <rPh sb="0" eb="1">
      <t>pai chu s</t>
    </rPh>
    <rPh sb="3" eb="4">
      <t>zhi ding</t>
    </rPh>
    <rPh sb="5" eb="6">
      <t>dan wei</t>
    </rPh>
    <phoneticPr fontId="9" type="noConversion"/>
  </si>
  <si>
    <t>安检人员、安保人员</t>
    <rPh sb="0" eb="1">
      <t>an jian</t>
    </rPh>
    <rPh sb="2" eb="3">
      <t>ren yuan</t>
    </rPh>
    <rPh sb="5" eb="6">
      <t>an bao</t>
    </rPh>
    <rPh sb="7" eb="8">
      <t>ren yuan</t>
    </rPh>
    <phoneticPr fontId="9" type="noConversion"/>
  </si>
  <si>
    <t>人</t>
    <rPh sb="0" eb="1">
      <t>ren</t>
    </rPh>
    <phoneticPr fontId="9" type="noConversion"/>
  </si>
  <si>
    <t>消电检报告</t>
    <rPh sb="2" eb="3">
      <t>jian cha</t>
    </rPh>
    <rPh sb="3" eb="4">
      <t>bao gao</t>
    </rPh>
    <phoneticPr fontId="9" type="noConversion"/>
  </si>
  <si>
    <t>税费（6%）</t>
    <phoneticPr fontId="3" type="noConversion"/>
  </si>
  <si>
    <t>此项费用合计：元（注：此项无服务费）</t>
    <phoneticPr fontId="9" type="noConversion"/>
  </si>
  <si>
    <t>第三部分</t>
    <rPh sb="1" eb="2">
      <t>san</t>
    </rPh>
    <phoneticPr fontId="9" type="noConversion"/>
  </si>
  <si>
    <t>结构搭建</t>
    <rPh sb="0" eb="1">
      <t>jie g</t>
    </rPh>
    <rPh sb="2" eb="3">
      <t>da jian</t>
    </rPh>
    <phoneticPr fontId="9" type="noConversion"/>
  </si>
  <si>
    <t>10月10日-邀约活动</t>
    <rPh sb="2" eb="3">
      <t>yue</t>
    </rPh>
    <rPh sb="5" eb="6">
      <t>ri</t>
    </rPh>
    <rPh sb="7" eb="8">
      <t>yao yue</t>
    </rPh>
    <rPh sb="9" eb="10">
      <t>huo dong</t>
    </rPh>
    <phoneticPr fontId="9" type="noConversion"/>
  </si>
  <si>
    <t>前期邀约-画架kt板</t>
    <rPh sb="5" eb="6">
      <t>hua jia</t>
    </rPh>
    <rPh sb="9" eb="10">
      <t>ban</t>
    </rPh>
    <phoneticPr fontId="9" type="noConversion"/>
  </si>
  <si>
    <t>套</t>
    <phoneticPr fontId="9" type="noConversion"/>
  </si>
  <si>
    <t>前期邀约背景板</t>
    <phoneticPr fontId="9" type="noConversion"/>
  </si>
  <si>
    <t>铁架绷布 6*3.5米</t>
    <rPh sb="10" eb="11">
      <t>mi</t>
    </rPh>
    <phoneticPr fontId="9" type="noConversion"/>
  </si>
  <si>
    <t>平米</t>
    <rPh sb="0" eb="1">
      <t>ping mi</t>
    </rPh>
    <phoneticPr fontId="9" type="noConversion"/>
  </si>
  <si>
    <t>摩天轮</t>
    <phoneticPr fontId="9" type="noConversion"/>
  </si>
  <si>
    <t>采购拼装</t>
    <rPh sb="2" eb="3">
      <t>ban</t>
    </rPh>
    <rPh sb="3" eb="4">
      <t>diao ke</t>
    </rPh>
    <phoneticPr fontId="9" type="noConversion"/>
  </si>
  <si>
    <t>台阶</t>
    <rPh sb="0" eb="1">
      <t>tai jie</t>
    </rPh>
    <phoneticPr fontId="9" type="noConversion"/>
  </si>
  <si>
    <t>6*0.6m*2条</t>
    <rPh sb="8" eb="9">
      <t>tiao</t>
    </rPh>
    <phoneticPr fontId="9" type="noConversion"/>
  </si>
  <si>
    <t>平米</t>
    <rPh sb="0" eb="1">
      <t>ping m</t>
    </rPh>
    <phoneticPr fontId="9" type="noConversion"/>
  </si>
  <si>
    <t>地贴</t>
    <rPh sb="0" eb="1">
      <t>di tie</t>
    </rPh>
    <phoneticPr fontId="9" type="noConversion"/>
  </si>
  <si>
    <t>6*3m</t>
    <phoneticPr fontId="9" type="noConversion"/>
  </si>
  <si>
    <t>搭建工人</t>
    <rPh sb="0" eb="1">
      <t>da jian</t>
    </rPh>
    <rPh sb="2" eb="3">
      <t>gong ren</t>
    </rPh>
    <phoneticPr fontId="9" type="noConversion"/>
  </si>
  <si>
    <t>物料运输</t>
    <rPh sb="0" eb="1">
      <t>wu liao</t>
    </rPh>
    <rPh sb="2" eb="3">
      <t>yun shu</t>
    </rPh>
    <phoneticPr fontId="9" type="noConversion"/>
  </si>
  <si>
    <t>趟</t>
    <rPh sb="0" eb="1">
      <t>tang</t>
    </rPh>
    <phoneticPr fontId="9" type="noConversion"/>
  </si>
  <si>
    <t>10月27日-户外</t>
    <rPh sb="2" eb="3">
      <t>yue</t>
    </rPh>
    <rPh sb="5" eb="6">
      <t>ri</t>
    </rPh>
    <rPh sb="7" eb="8">
      <t>hu wai</t>
    </rPh>
    <phoneticPr fontId="9" type="noConversion"/>
  </si>
  <si>
    <t>新增项-场地户外门头</t>
    <rPh sb="0" eb="1">
      <t>xin zeng xiang</t>
    </rPh>
    <rPh sb="4" eb="5">
      <t>chang di</t>
    </rPh>
    <rPh sb="6" eb="7">
      <t>hu wai</t>
    </rPh>
    <rPh sb="8" eb="9">
      <t>men tou</t>
    </rPh>
    <phoneticPr fontId="9" type="noConversion"/>
  </si>
  <si>
    <t>kt版雕刻，贴在门上</t>
    <rPh sb="2" eb="3">
      <t>ban</t>
    </rPh>
    <rPh sb="3" eb="4">
      <t>diao ke</t>
    </rPh>
    <rPh sb="6" eb="7">
      <t>tie</t>
    </rPh>
    <rPh sb="7" eb="8">
      <t>zai</t>
    </rPh>
    <rPh sb="8" eb="9">
      <t>men shang</t>
    </rPh>
    <phoneticPr fontId="9" type="noConversion"/>
  </si>
  <si>
    <t>10月27日-签到区</t>
    <rPh sb="2" eb="3">
      <t>yue</t>
    </rPh>
    <rPh sb="5" eb="6">
      <t>ri</t>
    </rPh>
    <rPh sb="7" eb="8">
      <t>qian dao qu</t>
    </rPh>
    <phoneticPr fontId="9" type="noConversion"/>
  </si>
  <si>
    <t>新增项-黑丝绒遮挡</t>
    <rPh sb="0" eb="1">
      <t>xin zeng xiang</t>
    </rPh>
    <rPh sb="4" eb="5">
      <t>hei si rong</t>
    </rPh>
    <rPh sb="7" eb="8">
      <t>zhe dang</t>
    </rPh>
    <phoneticPr fontId="9" type="noConversion"/>
  </si>
  <si>
    <t>6*11米黑丝绒，truss架，truss包黑</t>
    <rPh sb="4" eb="5">
      <t>mi</t>
    </rPh>
    <rPh sb="5" eb="6">
      <t>hei si rong</t>
    </rPh>
    <rPh sb="14" eb="15">
      <t>jia</t>
    </rPh>
    <rPh sb="21" eb="22">
      <t>bao</t>
    </rPh>
    <rPh sb="22" eb="23">
      <t>hei</t>
    </rPh>
    <phoneticPr fontId="9" type="noConversion"/>
  </si>
  <si>
    <t>新增项-签到异型背板</t>
    <rPh sb="0" eb="1">
      <t>xin zeng xiang</t>
    </rPh>
    <rPh sb="4" eb="5">
      <t>qian dao</t>
    </rPh>
    <rPh sb="6" eb="7">
      <t>yi xing</t>
    </rPh>
    <rPh sb="7" eb="8">
      <t>xing</t>
    </rPh>
    <rPh sb="8" eb="9">
      <t>bei ban</t>
    </rPh>
    <phoneticPr fontId="9" type="noConversion"/>
  </si>
  <si>
    <t>木质结构裱画面  6.6*3.5米</t>
    <rPh sb="16" eb="17">
      <t>mi</t>
    </rPh>
    <phoneticPr fontId="9" type="noConversion"/>
  </si>
  <si>
    <t>10月27日-
茶歇区&amp;互动区</t>
    <rPh sb="2" eb="3">
      <t>yue</t>
    </rPh>
    <rPh sb="5" eb="6">
      <t>ri</t>
    </rPh>
    <rPh sb="8" eb="9">
      <t>cha xie qu</t>
    </rPh>
    <rPh sb="12" eb="13">
      <t>hu dong qu</t>
    </rPh>
    <phoneticPr fontId="9" type="noConversion"/>
  </si>
  <si>
    <t>新增项-黑丝绒遮挡立柱</t>
    <rPh sb="0" eb="1">
      <t>xin zeng xiang</t>
    </rPh>
    <rPh sb="4" eb="5">
      <t>hei si rong</t>
    </rPh>
    <rPh sb="7" eb="8">
      <t>zhe dang</t>
    </rPh>
    <rPh sb="9" eb="10">
      <t>li zhu</t>
    </rPh>
    <phoneticPr fontId="9" type="noConversion"/>
  </si>
  <si>
    <t>6*4米黑丝绒，圆形钢架包柱，truss架，左右各一套</t>
    <rPh sb="3" eb="4">
      <t>mi</t>
    </rPh>
    <rPh sb="4" eb="5">
      <t>hei si rong</t>
    </rPh>
    <rPh sb="8" eb="9">
      <t>yuan xing</t>
    </rPh>
    <rPh sb="10" eb="11">
      <t>gang jia</t>
    </rPh>
    <rPh sb="12" eb="13">
      <t>bao</t>
    </rPh>
    <rPh sb="13" eb="14">
      <t>zhu zi</t>
    </rPh>
    <rPh sb="20" eb="21">
      <t>jia</t>
    </rPh>
    <rPh sb="22" eb="23">
      <t>zuo you</t>
    </rPh>
    <rPh sb="24" eb="25">
      <t>ge yi tao</t>
    </rPh>
    <rPh sb="26" eb="27">
      <t>tao</t>
    </rPh>
    <phoneticPr fontId="9" type="noConversion"/>
  </si>
  <si>
    <t>新人画架+道具</t>
    <rPh sb="0" eb="1">
      <t>xin ren</t>
    </rPh>
    <rPh sb="2" eb="3">
      <t>hua jia</t>
    </rPh>
    <rPh sb="5" eb="6">
      <t>dao ju</t>
    </rPh>
    <phoneticPr fontId="9" type="noConversion"/>
  </si>
  <si>
    <t>木质底架+集心道具</t>
    <rPh sb="0" eb="1">
      <t>mu zhi</t>
    </rPh>
    <rPh sb="2" eb="3">
      <t>di</t>
    </rPh>
    <rPh sb="3" eb="4">
      <t>jia</t>
    </rPh>
    <rPh sb="5" eb="6">
      <t>ji</t>
    </rPh>
    <rPh sb="6" eb="7">
      <t>xin</t>
    </rPh>
    <rPh sb="7" eb="8">
      <t>dao ju</t>
    </rPh>
    <phoneticPr fontId="9" type="noConversion"/>
  </si>
  <si>
    <t>个</t>
    <rPh sb="0" eb="1">
      <t>ge</t>
    </rPh>
    <phoneticPr fontId="9" type="noConversion"/>
  </si>
  <si>
    <t>拍照区-蕾丝雕刻</t>
    <rPh sb="0" eb="1">
      <t>pai zhao qu</t>
    </rPh>
    <rPh sb="4" eb="5">
      <t>lei si</t>
    </rPh>
    <rPh sb="6" eb="7">
      <t>diao ke</t>
    </rPh>
    <phoneticPr fontId="9" type="noConversion"/>
  </si>
  <si>
    <t>kt板雕刻，1.2米*2.5米*2片</t>
    <rPh sb="9" eb="10">
      <t>mi</t>
    </rPh>
    <rPh sb="14" eb="15">
      <t>mi</t>
    </rPh>
    <rPh sb="17" eb="18">
      <t>pian</t>
    </rPh>
    <phoneticPr fontId="3" type="noConversion"/>
  </si>
  <si>
    <t>拍照区-蕾丝背架</t>
    <rPh sb="0" eb="1">
      <t>pai zhao qu</t>
    </rPh>
    <rPh sb="4" eb="5">
      <t>lei si</t>
    </rPh>
    <rPh sb="6" eb="7">
      <t>bei</t>
    </rPh>
    <rPh sb="7" eb="8">
      <t>jia zi</t>
    </rPh>
    <phoneticPr fontId="9" type="noConversion"/>
  </si>
  <si>
    <t>木质</t>
    <rPh sb="0" eb="1">
      <t>mu zhi</t>
    </rPh>
    <phoneticPr fontId="9" type="noConversion"/>
  </si>
  <si>
    <t>拍照区-背景板</t>
    <rPh sb="0" eb="1">
      <t>pai zhao qu</t>
    </rPh>
    <rPh sb="4" eb="5">
      <t>bei jing</t>
    </rPh>
    <rPh sb="6" eb="7">
      <t>ban</t>
    </rPh>
    <phoneticPr fontId="9" type="noConversion"/>
  </si>
  <si>
    <t>背板裱画面 3.5*6米</t>
    <rPh sb="0" eb="1">
      <t>bei ban</t>
    </rPh>
    <rPh sb="2" eb="3">
      <t>biao</t>
    </rPh>
    <rPh sb="3" eb="4">
      <t>hua m</t>
    </rPh>
    <rPh sb="11" eb="12">
      <t>mi</t>
    </rPh>
    <phoneticPr fontId="9" type="noConversion"/>
  </si>
  <si>
    <t>欧式门头</t>
    <rPh sb="0" eb="1">
      <t>ou shi</t>
    </rPh>
    <rPh sb="2" eb="3">
      <t>men tou</t>
    </rPh>
    <phoneticPr fontId="9" type="noConversion"/>
  </si>
  <si>
    <t>序厅进入仪式区，铁架结构+木质结构裱画面，3.5米高*4米宽</t>
    <rPh sb="2" eb="3">
      <t>jin ru</t>
    </rPh>
    <rPh sb="4" eb="5">
      <t>yi shi qu</t>
    </rPh>
    <rPh sb="8" eb="9">
      <t>tie jia</t>
    </rPh>
    <rPh sb="10" eb="11">
      <t>jie gou</t>
    </rPh>
    <rPh sb="13" eb="14">
      <t>mu zhi</t>
    </rPh>
    <rPh sb="15" eb="16">
      <t>jie gou</t>
    </rPh>
    <rPh sb="18" eb="19">
      <t>hua mian</t>
    </rPh>
    <rPh sb="24" eb="25">
      <t>mi</t>
    </rPh>
    <rPh sb="25" eb="26">
      <t>gao</t>
    </rPh>
    <rPh sb="28" eb="29">
      <t>mi</t>
    </rPh>
    <rPh sb="29" eb="30">
      <t>kuan</t>
    </rPh>
    <phoneticPr fontId="9" type="noConversion"/>
  </si>
  <si>
    <t>门头上方遮挡</t>
    <rPh sb="0" eb="1">
      <t>men tou</t>
    </rPh>
    <rPh sb="2" eb="3">
      <t>shang fang</t>
    </rPh>
    <rPh sb="4" eb="5">
      <t>zhe dang</t>
    </rPh>
    <phoneticPr fontId="9" type="noConversion"/>
  </si>
  <si>
    <t>3*3米</t>
    <rPh sb="3" eb="4">
      <t>mi</t>
    </rPh>
    <phoneticPr fontId="9" type="noConversion"/>
  </si>
  <si>
    <t>10月27日-
内场仪式区</t>
    <rPh sb="2" eb="3">
      <t>yue</t>
    </rPh>
    <rPh sb="5" eb="6">
      <t>ri</t>
    </rPh>
    <rPh sb="8" eb="9">
      <t>nei chang</t>
    </rPh>
    <rPh sb="10" eb="11">
      <t>yi shi qu</t>
    </rPh>
    <phoneticPr fontId="9" type="noConversion"/>
  </si>
  <si>
    <t>主舞台平层</t>
    <rPh sb="0" eb="1">
      <t>zhu</t>
    </rPh>
    <rPh sb="3" eb="4">
      <t>ping ceng</t>
    </rPh>
    <phoneticPr fontId="9" type="noConversion"/>
  </si>
  <si>
    <t>雷亚舞台，22*22米</t>
    <rPh sb="0" eb="1">
      <t>lei ya</t>
    </rPh>
    <rPh sb="2" eb="3">
      <t>wu tai</t>
    </rPh>
    <rPh sb="10" eb="11">
      <t>mi</t>
    </rPh>
    <phoneticPr fontId="3" type="noConversion"/>
  </si>
  <si>
    <t>平米</t>
    <phoneticPr fontId="9" type="noConversion"/>
  </si>
  <si>
    <t>T台</t>
    <phoneticPr fontId="9" type="noConversion"/>
  </si>
  <si>
    <t>雷亚舞台，4*20米</t>
    <rPh sb="0" eb="1">
      <t>lei ya</t>
    </rPh>
    <rPh sb="2" eb="3">
      <t>wu tai</t>
    </rPh>
    <rPh sb="9" eb="10">
      <t>mi</t>
    </rPh>
    <phoneticPr fontId="3" type="noConversion"/>
  </si>
  <si>
    <t>平米</t>
    <phoneticPr fontId="9" type="noConversion"/>
  </si>
  <si>
    <t>舞台地面拉绒地毯</t>
    <rPh sb="0" eb="1">
      <t>wu tai</t>
    </rPh>
    <rPh sb="2" eb="3">
      <t>di mian</t>
    </rPh>
    <rPh sb="4" eb="5">
      <t>la rong</t>
    </rPh>
    <rPh sb="6" eb="7">
      <t>di tan</t>
    </rPh>
    <phoneticPr fontId="9" type="noConversion"/>
  </si>
  <si>
    <t>舞台全包、侧面</t>
    <rPh sb="0" eb="1">
      <t>wu tai</t>
    </rPh>
    <rPh sb="2" eb="3">
      <t>quan bao</t>
    </rPh>
    <rPh sb="5" eb="6">
      <t>ce mian</t>
    </rPh>
    <phoneticPr fontId="9" type="noConversion"/>
  </si>
  <si>
    <t>平米</t>
    <phoneticPr fontId="9" type="noConversion"/>
  </si>
  <si>
    <t>kt板城堡</t>
    <phoneticPr fontId="9" type="noConversion"/>
  </si>
  <si>
    <t>三层kt版雕刻，5米高*10米宽，最高处7米，背架</t>
    <rPh sb="0" eb="1">
      <t>san</t>
    </rPh>
    <rPh sb="4" eb="5">
      <t>ban</t>
    </rPh>
    <rPh sb="5" eb="6">
      <t>diao ke</t>
    </rPh>
    <rPh sb="9" eb="10">
      <t>mi</t>
    </rPh>
    <rPh sb="10" eb="11">
      <t>gao</t>
    </rPh>
    <rPh sb="14" eb="15">
      <t>mi</t>
    </rPh>
    <rPh sb="15" eb="16">
      <t>kuan</t>
    </rPh>
    <rPh sb="17" eb="18">
      <t>zui gao</t>
    </rPh>
    <rPh sb="19" eb="20">
      <t>chu</t>
    </rPh>
    <rPh sb="21" eb="22">
      <t>mi</t>
    </rPh>
    <rPh sb="23" eb="24">
      <t>bei jia</t>
    </rPh>
    <phoneticPr fontId="9" type="noConversion"/>
  </si>
  <si>
    <t>蕾丝装饰雕刻</t>
    <rPh sb="0" eb="1">
      <t>lei si</t>
    </rPh>
    <rPh sb="2" eb="3">
      <t>zhuang shi</t>
    </rPh>
    <rPh sb="4" eb="5">
      <t>diao ke</t>
    </rPh>
    <phoneticPr fontId="9" type="noConversion"/>
  </si>
  <si>
    <t>kt板雕刻，3米*5米*2片+2*2米*4片，led上方1米*3米*2片，led下方1米*5米*2片</t>
    <rPh sb="7" eb="8">
      <t>mi</t>
    </rPh>
    <rPh sb="10" eb="11">
      <t>mi</t>
    </rPh>
    <rPh sb="13" eb="14">
      <t>pian</t>
    </rPh>
    <rPh sb="18" eb="19">
      <t>mi</t>
    </rPh>
    <rPh sb="21" eb="22">
      <t>pian</t>
    </rPh>
    <rPh sb="26" eb="27">
      <t>shang fang</t>
    </rPh>
    <rPh sb="29" eb="30">
      <t>mi</t>
    </rPh>
    <rPh sb="32" eb="33">
      <t>mi</t>
    </rPh>
    <rPh sb="35" eb="36">
      <t>pian</t>
    </rPh>
    <rPh sb="40" eb="41">
      <t>xia f</t>
    </rPh>
    <rPh sb="43" eb="44">
      <t>mi</t>
    </rPh>
    <rPh sb="46" eb="47">
      <t>mi</t>
    </rPh>
    <rPh sb="49" eb="50">
      <t>pian</t>
    </rPh>
    <phoneticPr fontId="3" type="noConversion"/>
  </si>
  <si>
    <t>蕾丝装饰地面支架</t>
    <rPh sb="0" eb="1">
      <t>lei si</t>
    </rPh>
    <rPh sb="2" eb="3">
      <t>zhuang shi</t>
    </rPh>
    <rPh sb="3" eb="4">
      <t>shi</t>
    </rPh>
    <rPh sb="4" eb="5">
      <t>di mian</t>
    </rPh>
    <rPh sb="6" eb="7">
      <t>zhi jia</t>
    </rPh>
    <phoneticPr fontId="9" type="noConversion"/>
  </si>
  <si>
    <t>木质</t>
    <rPh sb="0" eb="1">
      <t>mu zhi</t>
    </rPh>
    <phoneticPr fontId="3" type="noConversion"/>
  </si>
  <si>
    <t>个</t>
    <rPh sb="0" eb="1">
      <t>ge</t>
    </rPh>
    <phoneticPr fontId="3" type="noConversion"/>
  </si>
  <si>
    <t>摩天轮雕刻，4米高</t>
    <rPh sb="0" eb="1">
      <t>mo tian lun</t>
    </rPh>
    <rPh sb="3" eb="4">
      <t>diao ke</t>
    </rPh>
    <rPh sb="7" eb="8">
      <t>mi</t>
    </rPh>
    <rPh sb="8" eb="9">
      <t>gao</t>
    </rPh>
    <phoneticPr fontId="9" type="noConversion"/>
  </si>
  <si>
    <t>kt板雕刻</t>
    <phoneticPr fontId="3" type="noConversion"/>
  </si>
  <si>
    <t>摩天轮地面支架</t>
    <phoneticPr fontId="9" type="noConversion"/>
  </si>
  <si>
    <t>木质支架</t>
    <phoneticPr fontId="3" type="noConversion"/>
  </si>
  <si>
    <t>弧形台阶+两侧</t>
    <rPh sb="0" eb="1">
      <t>hu xing</t>
    </rPh>
    <rPh sb="5" eb="6">
      <t>liang ce</t>
    </rPh>
    <phoneticPr fontId="9" type="noConversion"/>
  </si>
  <si>
    <t>木质台阶包地毯</t>
    <rPh sb="0" eb="1">
      <t>mu zhi</t>
    </rPh>
    <rPh sb="2" eb="3">
      <t>tai jie</t>
    </rPh>
    <rPh sb="4" eb="5">
      <t>bao</t>
    </rPh>
    <rPh sb="5" eb="6">
      <t>di tan</t>
    </rPh>
    <phoneticPr fontId="3" type="noConversion"/>
  </si>
  <si>
    <t>亚克力台子</t>
    <rPh sb="0" eb="1">
      <t>ya ke li</t>
    </rPh>
    <rPh sb="3" eb="4">
      <t>tai zi</t>
    </rPh>
    <phoneticPr fontId="9" type="noConversion"/>
  </si>
  <si>
    <t>110cm高，新人仪式使用</t>
    <rPh sb="5" eb="6">
      <t>gao</t>
    </rPh>
    <rPh sb="7" eb="8">
      <t>xin r</t>
    </rPh>
    <rPh sb="9" eb="10">
      <t>yi shi</t>
    </rPh>
    <rPh sb="11" eb="12">
      <t>shi yong</t>
    </rPh>
    <phoneticPr fontId="9" type="noConversion"/>
  </si>
  <si>
    <t>定制舞台上空纱幔圆环</t>
    <rPh sb="0" eb="1">
      <t>ding zhi</t>
    </rPh>
    <rPh sb="2" eb="3">
      <t>wu tai</t>
    </rPh>
    <rPh sb="4" eb="5">
      <t>shang kong</t>
    </rPh>
    <rPh sb="6" eb="7">
      <t>sha man</t>
    </rPh>
    <rPh sb="8" eb="9">
      <t>yuan huan</t>
    </rPh>
    <phoneticPr fontId="9" type="noConversion"/>
  </si>
  <si>
    <t>8米直径</t>
    <rPh sb="1" eb="2">
      <t>mi</t>
    </rPh>
    <rPh sb="2" eb="3">
      <t>zhi jing</t>
    </rPh>
    <phoneticPr fontId="9" type="noConversion"/>
  </si>
  <si>
    <t>S云顶定制 4*42</t>
    <rPh sb="3" eb="4">
      <t>ding z</t>
    </rPh>
    <phoneticPr fontId="9" type="noConversion"/>
  </si>
  <si>
    <t>S云顶</t>
    <phoneticPr fontId="9" type="noConversion"/>
  </si>
  <si>
    <t>平米</t>
    <phoneticPr fontId="9" type="noConversion"/>
  </si>
  <si>
    <t>花厅结构定制</t>
    <rPh sb="0" eb="1">
      <t>hua ding</t>
    </rPh>
    <rPh sb="1" eb="2">
      <t>ting</t>
    </rPh>
    <rPh sb="2" eb="3">
      <t>jie gou</t>
    </rPh>
    <rPh sb="4" eb="5">
      <t>ding zhi</t>
    </rPh>
    <phoneticPr fontId="9" type="noConversion"/>
  </si>
  <si>
    <t>5米高</t>
    <rPh sb="1" eb="2">
      <t>mi</t>
    </rPh>
    <rPh sb="2" eb="3">
      <t>gao</t>
    </rPh>
    <phoneticPr fontId="9" type="noConversion"/>
  </si>
  <si>
    <t>人工</t>
    <phoneticPr fontId="9" type="noConversion"/>
  </si>
  <si>
    <t>24日通宵搭建15人*2工时+25日搭建15人*1工时+26日撤场15人*1工时</t>
    <rPh sb="2" eb="3">
      <t>ri</t>
    </rPh>
    <rPh sb="3" eb="4">
      <t>tong xiao da jian</t>
    </rPh>
    <rPh sb="9" eb="10">
      <t>ren</t>
    </rPh>
    <rPh sb="12" eb="13">
      <t>gong shi</t>
    </rPh>
    <rPh sb="17" eb="18">
      <t>ri</t>
    </rPh>
    <rPh sb="18" eb="19">
      <t>da jian</t>
    </rPh>
    <rPh sb="22" eb="23">
      <t>ren</t>
    </rPh>
    <rPh sb="25" eb="26">
      <t>gong shi</t>
    </rPh>
    <rPh sb="30" eb="31">
      <t>ri</t>
    </rPh>
    <rPh sb="31" eb="32">
      <t>che chang</t>
    </rPh>
    <rPh sb="35" eb="36">
      <t>ren</t>
    </rPh>
    <rPh sb="38" eb="39">
      <t>gong shi</t>
    </rPh>
    <phoneticPr fontId="3" type="noConversion"/>
  </si>
  <si>
    <t>工时=8h</t>
    <rPh sb="0" eb="1">
      <t>gong</t>
    </rPh>
    <rPh sb="1" eb="2">
      <t>shi</t>
    </rPh>
    <phoneticPr fontId="9" type="noConversion"/>
  </si>
  <si>
    <t>运输</t>
    <phoneticPr fontId="9" type="noConversion"/>
  </si>
  <si>
    <t>套</t>
    <phoneticPr fontId="9" type="noConversion"/>
  </si>
  <si>
    <t>AV设备</t>
    <rPh sb="2" eb="3">
      <t>she bei</t>
    </rPh>
    <phoneticPr fontId="9" type="noConversion"/>
  </si>
  <si>
    <t>内场仪式区</t>
    <rPh sb="0" eb="1">
      <t>nei chang</t>
    </rPh>
    <rPh sb="2" eb="3">
      <t>yi shi qu</t>
    </rPh>
    <phoneticPr fontId="9" type="noConversion"/>
  </si>
  <si>
    <t>音响设备</t>
  </si>
  <si>
    <t>D&amp;B Q1线阵列全频音箱</t>
    <phoneticPr fontId="3" type="noConversion"/>
  </si>
  <si>
    <t>支</t>
    <phoneticPr fontId="9" type="noConversion"/>
  </si>
  <si>
    <t>D&amp;B Q1sub线阵列超低音箱</t>
    <phoneticPr fontId="3" type="noConversion"/>
  </si>
  <si>
    <t>支</t>
    <phoneticPr fontId="9" type="noConversion"/>
  </si>
  <si>
    <t>吊装系统  专用吊装架/6层H架/TRUSS</t>
    <phoneticPr fontId="3" type="noConversion"/>
  </si>
  <si>
    <t>套</t>
    <phoneticPr fontId="9" type="noConversion"/>
  </si>
  <si>
    <t>NEXO PS-15全频音箱</t>
    <phoneticPr fontId="3" type="noConversion"/>
  </si>
  <si>
    <t>支</t>
  </si>
  <si>
    <t>YAMAHA  LS9-32 MIXER 数字调音台</t>
    <phoneticPr fontId="3" type="noConversion"/>
  </si>
  <si>
    <t>台</t>
  </si>
  <si>
    <t>sound 专业演出功率放大器</t>
    <phoneticPr fontId="3" type="noConversion"/>
  </si>
  <si>
    <t>台</t>
    <phoneticPr fontId="9" type="noConversion"/>
  </si>
  <si>
    <t>D&amp;B 966 音箱处理器</t>
    <phoneticPr fontId="3" type="noConversion"/>
  </si>
  <si>
    <t>SHURE U24D/BETA87 MIC无线手持话筒</t>
    <phoneticPr fontId="3" type="noConversion"/>
  </si>
  <si>
    <t>线材辅料</t>
    <phoneticPr fontId="3" type="noConversion"/>
  </si>
  <si>
    <t>项</t>
  </si>
  <si>
    <t>现场视屏</t>
    <rPh sb="3" eb="4">
      <t>ping</t>
    </rPh>
    <phoneticPr fontId="9" type="noConversion"/>
  </si>
  <si>
    <t>LED  CREE P3 户内高清屏幕5米x3米*2</t>
    <phoneticPr fontId="3" type="noConversion"/>
  </si>
  <si>
    <t>平米</t>
  </si>
  <si>
    <t>LED视频处理器VXFour</t>
    <phoneticPr fontId="3" type="noConversion"/>
  </si>
  <si>
    <t>台</t>
    <phoneticPr fontId="9" type="noConversion"/>
  </si>
  <si>
    <t>PANASONIC N6无缝视频切换器</t>
    <phoneticPr fontId="3" type="noConversion"/>
  </si>
  <si>
    <t>台</t>
    <phoneticPr fontId="9" type="noConversion"/>
  </si>
  <si>
    <t xml:space="preserve">Barco EC-200 controller </t>
    <phoneticPr fontId="3" type="noConversion"/>
  </si>
  <si>
    <t xml:space="preserve">Barco E-2 4KScreen management system </t>
    <phoneticPr fontId="3" type="noConversion"/>
  </si>
  <si>
    <t>4K tow 4K转换器</t>
    <phoneticPr fontId="3" type="noConversion"/>
  </si>
  <si>
    <t>点</t>
  </si>
  <si>
    <t>VIDEO DA 1in-4out 视频分配器</t>
    <phoneticPr fontId="3" type="noConversion"/>
  </si>
  <si>
    <t>SAMSUNG 17'' 视频监视器</t>
    <phoneticPr fontId="3" type="noConversion"/>
  </si>
  <si>
    <t>光纤</t>
    <phoneticPr fontId="3" type="noConversion"/>
  </si>
  <si>
    <t>MAC BOOK PRO Player</t>
    <phoneticPr fontId="3" type="noConversion"/>
  </si>
  <si>
    <t>台</t>
    <phoneticPr fontId="9" type="noConversion"/>
  </si>
  <si>
    <t>IBM 会务专用笔记本</t>
    <phoneticPr fontId="3" type="noConversion"/>
  </si>
  <si>
    <t>线材辅料</t>
    <phoneticPr fontId="3" type="noConversion"/>
  </si>
  <si>
    <t>灯光</t>
    <phoneticPr fontId="3" type="noConversion"/>
  </si>
  <si>
    <t>ROBE 5R COLOR  BEAM 电脑光束灯</t>
    <phoneticPr fontId="3" type="noConversion"/>
  </si>
  <si>
    <t>ROBE 1200E COLOR WASH 电脑染色灯</t>
    <phoneticPr fontId="3" type="noConversion"/>
  </si>
  <si>
    <t>电脑摇头MARTIN LED PAR 染色 灯</t>
    <phoneticPr fontId="3" type="noConversion"/>
  </si>
  <si>
    <t>支</t>
    <phoneticPr fontId="9" type="noConversion"/>
  </si>
  <si>
    <t>4 BULB FLOOD 四头灯</t>
    <phoneticPr fontId="3" type="noConversion"/>
  </si>
  <si>
    <t>新增项-数控互动球</t>
    <rPh sb="0" eb="1">
      <t>xin zeng</t>
    </rPh>
    <rPh sb="2" eb="3">
      <t>xiang</t>
    </rPh>
    <rPh sb="4" eb="5">
      <t>shu kong</t>
    </rPh>
    <rPh sb="6" eb="7">
      <t>hu dong</t>
    </rPh>
    <rPh sb="8" eb="9">
      <t>qiu</t>
    </rPh>
    <phoneticPr fontId="9" type="noConversion"/>
  </si>
  <si>
    <t>新增项-数控互动球编程设备</t>
    <rPh sb="0" eb="1">
      <t>xin zeng</t>
    </rPh>
    <rPh sb="2" eb="3">
      <t>xiang</t>
    </rPh>
    <rPh sb="4" eb="5">
      <t>shu k</t>
    </rPh>
    <rPh sb="6" eb="7">
      <t>hu dong qiu</t>
    </rPh>
    <rPh sb="9" eb="10">
      <t>bian cheng</t>
    </rPh>
    <rPh sb="11" eb="12">
      <t>she bei</t>
    </rPh>
    <phoneticPr fontId="9" type="noConversion"/>
  </si>
  <si>
    <t>追光</t>
    <rPh sb="0" eb="1">
      <t>zhui guang</t>
    </rPh>
    <phoneticPr fontId="9" type="noConversion"/>
  </si>
  <si>
    <t>MA2控台</t>
    <phoneticPr fontId="3" type="noConversion"/>
  </si>
  <si>
    <t>DMX SIGNAL AMPLIFIER  信号放大器</t>
    <phoneticPr fontId="3" type="noConversion"/>
  </si>
  <si>
    <t>FDL 24*4KW 硅车</t>
    <phoneticPr fontId="3" type="noConversion"/>
  </si>
  <si>
    <t>TRUSS 灯光架 300mmX400mm</t>
    <phoneticPr fontId="3" type="noConversion"/>
  </si>
  <si>
    <t>米</t>
    <phoneticPr fontId="9" type="noConversion"/>
  </si>
  <si>
    <t>H架（5m）</t>
    <phoneticPr fontId="3" type="noConversion"/>
  </si>
  <si>
    <t>组</t>
    <phoneticPr fontId="9" type="noConversion"/>
  </si>
  <si>
    <t>CM MANUAL WINDLASS  电动葫芦</t>
    <phoneticPr fontId="3" type="noConversion"/>
  </si>
  <si>
    <t>组</t>
    <phoneticPr fontId="9" type="noConversion"/>
  </si>
  <si>
    <t>DELIYA 2000W 特效雾机</t>
    <phoneticPr fontId="3" type="noConversion"/>
  </si>
  <si>
    <t>线材辅料</t>
    <phoneticPr fontId="3" type="noConversion"/>
  </si>
  <si>
    <t>项</t>
    <phoneticPr fontId="9" type="noConversion"/>
  </si>
  <si>
    <t>序厅设备</t>
    <rPh sb="2" eb="3">
      <t>she b</t>
    </rPh>
    <phoneticPr fontId="9" type="noConversion"/>
  </si>
  <si>
    <t>投影仪租赁</t>
    <rPh sb="0" eb="1">
      <t>tou ying yi</t>
    </rPh>
    <rPh sb="3" eb="4">
      <t>zu lin</t>
    </rPh>
    <phoneticPr fontId="9" type="noConversion"/>
  </si>
  <si>
    <t>台</t>
    <rPh sb="0" eb="1">
      <t>tai</t>
    </rPh>
    <phoneticPr fontId="9" type="noConversion"/>
  </si>
  <si>
    <t>ROBE 1200E COLOR WASH 电脑染色灯</t>
    <phoneticPr fontId="3" type="noConversion"/>
  </si>
  <si>
    <t>H架（5m）</t>
    <phoneticPr fontId="3" type="noConversion"/>
  </si>
  <si>
    <t>D&amp;B Q1线阵列全频音箱</t>
    <phoneticPr fontId="3" type="noConversion"/>
  </si>
  <si>
    <t>D&amp;B Q1sub线阵列超低音箱</t>
    <phoneticPr fontId="3" type="noConversion"/>
  </si>
  <si>
    <t>支</t>
    <phoneticPr fontId="9" type="noConversion"/>
  </si>
  <si>
    <t>杂项</t>
    <phoneticPr fontId="3" type="noConversion"/>
  </si>
  <si>
    <t>设备运输</t>
    <phoneticPr fontId="3" type="noConversion"/>
  </si>
  <si>
    <t>车</t>
    <phoneticPr fontId="9" type="noConversion"/>
  </si>
  <si>
    <t>intercome</t>
    <phoneticPr fontId="9" type="noConversion"/>
  </si>
  <si>
    <t>av设备搭建工人</t>
    <rPh sb="2" eb="3">
      <t>she b</t>
    </rPh>
    <rPh sb="4" eb="5">
      <t>da jian</t>
    </rPh>
    <rPh sb="6" eb="7">
      <t>gong r</t>
    </rPh>
    <phoneticPr fontId="3" type="noConversion"/>
  </si>
  <si>
    <t>24日通宵搭建10人*2工时+25日搭建10工时+20日撤场15工时</t>
    <rPh sb="2" eb="3">
      <t>ri</t>
    </rPh>
    <rPh sb="3" eb="4">
      <t>tong xiao da jian</t>
    </rPh>
    <rPh sb="9" eb="10">
      <t>ren</t>
    </rPh>
    <rPh sb="12" eb="13">
      <t>gong shi</t>
    </rPh>
    <rPh sb="17" eb="18">
      <t>ri</t>
    </rPh>
    <rPh sb="18" eb="19">
      <t>da jian</t>
    </rPh>
    <rPh sb="22" eb="23">
      <t>gong shi</t>
    </rPh>
    <rPh sb="27" eb="28">
      <t>ri</t>
    </rPh>
    <rPh sb="28" eb="29">
      <t>che chang</t>
    </rPh>
    <rPh sb="32" eb="33">
      <t>gong shi</t>
    </rPh>
    <phoneticPr fontId="3" type="noConversion"/>
  </si>
  <si>
    <t>工时</t>
    <rPh sb="0" eb="1">
      <t>gong</t>
    </rPh>
    <rPh sb="1" eb="2">
      <t>shi</t>
    </rPh>
    <phoneticPr fontId="9" type="noConversion"/>
  </si>
  <si>
    <t>控台技术人员</t>
    <rPh sb="0" eb="1">
      <t>kong tai</t>
    </rPh>
    <rPh sb="2" eb="3">
      <t>ji shu</t>
    </rPh>
    <rPh sb="4" eb="5">
      <t>ren yuan</t>
    </rPh>
    <phoneticPr fontId="9" type="noConversion"/>
  </si>
  <si>
    <t>声光电控制人员5人，2天</t>
    <rPh sb="0" eb="1">
      <t>sheng guang dian</t>
    </rPh>
    <rPh sb="3" eb="4">
      <t>kong zhi</t>
    </rPh>
    <rPh sb="5" eb="6">
      <t>ren yuan</t>
    </rPh>
    <rPh sb="8" eb="9">
      <t>ren</t>
    </rPh>
    <rPh sb="11" eb="12">
      <t>tian</t>
    </rPh>
    <phoneticPr fontId="9" type="noConversion"/>
  </si>
  <si>
    <t>人次</t>
    <rPh sb="0" eb="1">
      <t>ren</t>
    </rPh>
    <rPh sb="1" eb="2">
      <t>ci</t>
    </rPh>
    <phoneticPr fontId="9" type="noConversion"/>
  </si>
  <si>
    <t>合计</t>
  </si>
  <si>
    <t>服务费（10%）</t>
    <phoneticPr fontId="3" type="noConversion"/>
  </si>
  <si>
    <t>此项费用合计：元</t>
    <phoneticPr fontId="9" type="noConversion"/>
  </si>
  <si>
    <t>第四部分</t>
    <phoneticPr fontId="9" type="noConversion"/>
  </si>
  <si>
    <t>现场接待</t>
    <phoneticPr fontId="9" type="noConversion"/>
  </si>
  <si>
    <t>装饰</t>
    <phoneticPr fontId="9" type="noConversion"/>
  </si>
  <si>
    <t>纱幔定制 4*42米+圆顶纱幔</t>
    <rPh sb="0" eb="1">
      <t>sha m na</t>
    </rPh>
    <rPh sb="2" eb="3">
      <t>ding zhi</t>
    </rPh>
    <rPh sb="9" eb="10">
      <t>mi</t>
    </rPh>
    <rPh sb="11" eb="12">
      <t>yuan ding</t>
    </rPh>
    <rPh sb="13" eb="14">
      <t>sha man</t>
    </rPh>
    <phoneticPr fontId="9" type="noConversion"/>
  </si>
  <si>
    <t>纱幔定制</t>
    <rPh sb="0" eb="1">
      <t>sha man</t>
    </rPh>
    <rPh sb="2" eb="3">
      <t>ding zh</t>
    </rPh>
    <phoneticPr fontId="3" type="noConversion"/>
  </si>
  <si>
    <t>线缦装饰</t>
    <rPh sb="0" eb="1">
      <t>xian man</t>
    </rPh>
    <rPh sb="2" eb="3">
      <t>zhuang shi</t>
    </rPh>
    <phoneticPr fontId="9" type="noConversion"/>
  </si>
  <si>
    <t>线缦</t>
    <rPh sb="0" eb="1">
      <t>xian man</t>
    </rPh>
    <phoneticPr fontId="3" type="noConversion"/>
  </si>
  <si>
    <t>运输</t>
    <rPh sb="0" eb="1">
      <t>yun s</t>
    </rPh>
    <phoneticPr fontId="9" type="noConversion"/>
  </si>
  <si>
    <t>气球</t>
    <phoneticPr fontId="9" type="noConversion"/>
  </si>
  <si>
    <t>气球装饰</t>
    <phoneticPr fontId="9" type="noConversion"/>
  </si>
  <si>
    <t>花艺</t>
    <phoneticPr fontId="9" type="noConversion"/>
  </si>
  <si>
    <t>签到桌花、拍照背景、花亭柱、花亭顶、路引、花丛、手捧</t>
    <phoneticPr fontId="9" type="noConversion"/>
  </si>
  <si>
    <t>含方案设计费、人工费、交通费、税费</t>
    <phoneticPr fontId="9" type="noConversion"/>
  </si>
  <si>
    <t>茶歇</t>
    <rPh sb="0" eb="1">
      <t>cha xie</t>
    </rPh>
    <phoneticPr fontId="9" type="noConversion"/>
  </si>
  <si>
    <t>来宾茶歇</t>
    <phoneticPr fontId="9" type="noConversion"/>
  </si>
  <si>
    <t>含餐品、饮品、吧桌、展示台及人工费、交通费、税费</t>
    <phoneticPr fontId="9" type="noConversion"/>
  </si>
  <si>
    <t>项</t>
    <phoneticPr fontId="9" type="noConversion"/>
  </si>
  <si>
    <t>家具租赁</t>
    <rPh sb="0" eb="1">
      <t>jia ju</t>
    </rPh>
    <rPh sb="2" eb="3">
      <t>zu l</t>
    </rPh>
    <phoneticPr fontId="9" type="noConversion"/>
  </si>
  <si>
    <t>宴会椅+椅套</t>
    <rPh sb="0" eb="1">
      <t>yan hui yi</t>
    </rPh>
    <rPh sb="4" eb="5">
      <t>yi tao</t>
    </rPh>
    <phoneticPr fontId="9" type="noConversion"/>
  </si>
  <si>
    <t>仪式区</t>
    <rPh sb="0" eb="1">
      <t>yi shi</t>
    </rPh>
    <rPh sb="2" eb="3">
      <t>qu</t>
    </rPh>
    <phoneticPr fontId="9" type="noConversion"/>
  </si>
  <si>
    <t>张</t>
    <rPh sb="0" eb="1">
      <t>zhng</t>
    </rPh>
    <phoneticPr fontId="9" type="noConversion"/>
  </si>
  <si>
    <t>欧式椅子</t>
    <rPh sb="0" eb="1">
      <t>ou shi</t>
    </rPh>
    <rPh sb="2" eb="3">
      <t>yi zi</t>
    </rPh>
    <phoneticPr fontId="9" type="noConversion"/>
  </si>
  <si>
    <t>外场互动区</t>
    <rPh sb="0" eb="1">
      <t>wai chang</t>
    </rPh>
    <rPh sb="2" eb="3">
      <t>hu dong</t>
    </rPh>
    <rPh sb="4" eb="5">
      <t>qu</t>
    </rPh>
    <phoneticPr fontId="9" type="noConversion"/>
  </si>
  <si>
    <t>项</t>
    <rPh sb="0" eb="1">
      <t>ge</t>
    </rPh>
    <phoneticPr fontId="9" type="noConversion"/>
  </si>
  <si>
    <t>运输</t>
    <rPh sb="0" eb="1">
      <t>yun shu</t>
    </rPh>
    <phoneticPr fontId="9" type="noConversion"/>
  </si>
  <si>
    <t>服务费（10%）</t>
    <phoneticPr fontId="3" type="noConversion"/>
  </si>
  <si>
    <t>税费（6%）</t>
    <phoneticPr fontId="3" type="noConversion"/>
  </si>
  <si>
    <t>此项费用合计：元</t>
    <phoneticPr fontId="9" type="noConversion"/>
  </si>
  <si>
    <t>第五部分</t>
    <rPh sb="0" eb="1">
      <t>di si bu fen</t>
    </rPh>
    <rPh sb="1" eb="2">
      <t>wu</t>
    </rPh>
    <phoneticPr fontId="9" type="noConversion"/>
  </si>
  <si>
    <t>视频拍摄</t>
    <rPh sb="0" eb="1">
      <t>shi p</t>
    </rPh>
    <rPh sb="2" eb="3">
      <t>pai she</t>
    </rPh>
    <phoneticPr fontId="9" type="noConversion"/>
  </si>
  <si>
    <t>视频导演</t>
    <rPh sb="0" eb="1">
      <t>shi p</t>
    </rPh>
    <rPh sb="2" eb="3">
      <t>dao yan</t>
    </rPh>
    <phoneticPr fontId="3" type="noConversion"/>
  </si>
  <si>
    <t>新人、亲友视频拍摄</t>
    <rPh sb="3" eb="4">
      <t>qin you</t>
    </rPh>
    <rPh sb="7" eb="8">
      <t>pai she</t>
    </rPh>
    <phoneticPr fontId="3" type="noConversion"/>
  </si>
  <si>
    <t>摄像师</t>
    <phoneticPr fontId="3" type="noConversion"/>
  </si>
  <si>
    <t>2人*1天+4人*1天，资深摄像师</t>
    <rPh sb="1" eb="2">
      <t>ren</t>
    </rPh>
    <rPh sb="4" eb="5">
      <t>tian</t>
    </rPh>
    <rPh sb="7" eb="8">
      <t>ren</t>
    </rPh>
    <rPh sb="10" eb="11">
      <t>tian</t>
    </rPh>
    <rPh sb="12" eb="13">
      <t>zi s</t>
    </rPh>
    <rPh sb="14" eb="15">
      <t>she xiang shi</t>
    </rPh>
    <phoneticPr fontId="9" type="noConversion"/>
  </si>
  <si>
    <t>人次</t>
    <rPh sb="0" eb="1">
      <t>ren ci</t>
    </rPh>
    <phoneticPr fontId="9" type="noConversion"/>
  </si>
  <si>
    <t>助理</t>
    <rPh sb="0" eb="1">
      <t>zhu li</t>
    </rPh>
    <phoneticPr fontId="9" type="noConversion"/>
  </si>
  <si>
    <t>2人，2天</t>
    <rPh sb="1" eb="2">
      <t>ren</t>
    </rPh>
    <rPh sb="4" eb="5">
      <t>tian</t>
    </rPh>
    <phoneticPr fontId="9" type="noConversion"/>
  </si>
  <si>
    <t>人次</t>
    <rPh sb="0" eb="1">
      <t>ren c</t>
    </rPh>
    <rPh sb="1" eb="2">
      <t>ci</t>
    </rPh>
    <phoneticPr fontId="9" type="noConversion"/>
  </si>
  <si>
    <t>收音设备</t>
    <phoneticPr fontId="3" type="noConversion"/>
  </si>
  <si>
    <t>2套，2天</t>
    <rPh sb="1" eb="2">
      <t>tao</t>
    </rPh>
    <rPh sb="4" eb="5">
      <t>tian</t>
    </rPh>
    <phoneticPr fontId="9" type="noConversion"/>
  </si>
  <si>
    <t>套</t>
    <phoneticPr fontId="9" type="noConversion"/>
  </si>
  <si>
    <t>灯光</t>
    <phoneticPr fontId="3" type="noConversion"/>
  </si>
  <si>
    <t>面光，包括灯光师，2套2天</t>
    <rPh sb="0" eb="1">
      <t>mian guang</t>
    </rPh>
    <rPh sb="3" eb="4">
      <t>bao k</t>
    </rPh>
    <rPh sb="5" eb="6">
      <t>deng g</t>
    </rPh>
    <rPh sb="7" eb="8">
      <t>shi</t>
    </rPh>
    <rPh sb="10" eb="11">
      <t>tao</t>
    </rPh>
    <rPh sb="12" eb="13">
      <t>tian</t>
    </rPh>
    <phoneticPr fontId="9" type="noConversion"/>
  </si>
  <si>
    <t>化妆师</t>
    <phoneticPr fontId="9" type="noConversion"/>
  </si>
  <si>
    <t>化妆、造型，4人*1天</t>
    <rPh sb="0" eb="1">
      <t>hua z s</t>
    </rPh>
    <rPh sb="3" eb="4">
      <t>zao xing</t>
    </rPh>
    <rPh sb="7" eb="8">
      <t>ren</t>
    </rPh>
    <rPh sb="10" eb="11">
      <t>tian</t>
    </rPh>
    <phoneticPr fontId="9" type="noConversion"/>
  </si>
  <si>
    <t>项</t>
    <rPh sb="0" eb="1">
      <t>ci</t>
    </rPh>
    <phoneticPr fontId="9" type="noConversion"/>
  </si>
  <si>
    <t>暖场视频1-亲友采访祝福视频</t>
    <rPh sb="6" eb="7">
      <t>qin you</t>
    </rPh>
    <rPh sb="8" eb="9">
      <t>cai fang</t>
    </rPh>
    <rPh sb="10" eb="11">
      <t>zhu fu</t>
    </rPh>
    <rPh sb="12" eb="13">
      <t>shi p</t>
    </rPh>
    <phoneticPr fontId="9" type="noConversion"/>
  </si>
  <si>
    <t>3分钟，剪辑、包装，现场播放</t>
    <rPh sb="1" eb="2">
      <t>fen z</t>
    </rPh>
    <phoneticPr fontId="9" type="noConversion"/>
  </si>
  <si>
    <t>条</t>
    <rPh sb="0" eb="1">
      <t>tiao</t>
    </rPh>
    <phoneticPr fontId="9" type="noConversion"/>
  </si>
  <si>
    <t>暖场视频2-新人互相打分录制</t>
    <rPh sb="0" eb="1">
      <t>nuan chang</t>
    </rPh>
    <rPh sb="2" eb="3">
      <t>shi p</t>
    </rPh>
    <rPh sb="6" eb="7">
      <t>xin ren</t>
    </rPh>
    <rPh sb="8" eb="9">
      <t>hu x</t>
    </rPh>
    <rPh sb="10" eb="11">
      <t>da fen</t>
    </rPh>
    <rPh sb="12" eb="13">
      <t>lu zhi</t>
    </rPh>
    <phoneticPr fontId="9" type="noConversion"/>
  </si>
  <si>
    <t>3分钟，剪辑、包装，现场播放</t>
    <rPh sb="1" eb="2">
      <t>fen z</t>
    </rPh>
    <rPh sb="4" eb="5">
      <t>jian ji</t>
    </rPh>
    <rPh sb="7" eb="8">
      <t>bao z</t>
    </rPh>
    <phoneticPr fontId="9" type="noConversion"/>
  </si>
  <si>
    <t>暖场视频3-新人默契大考验</t>
    <rPh sb="0" eb="1">
      <t>nuan chang shi p</t>
    </rPh>
    <rPh sb="6" eb="7">
      <t>xin ren</t>
    </rPh>
    <rPh sb="8" eb="9">
      <t>mo qi</t>
    </rPh>
    <rPh sb="10" eb="11">
      <t>da kao yan</t>
    </rPh>
    <phoneticPr fontId="9" type="noConversion"/>
  </si>
  <si>
    <t>新人专访视频-50年后你还爱我吗？</t>
    <rPh sb="9" eb="10">
      <t>nian</t>
    </rPh>
    <rPh sb="10" eb="11">
      <t>hou</t>
    </rPh>
    <rPh sb="11" eb="12">
      <t>ni</t>
    </rPh>
    <rPh sb="12" eb="13">
      <t>hai</t>
    </rPh>
    <rPh sb="13" eb="14">
      <t>ai wo</t>
    </rPh>
    <rPh sb="15" eb="16">
      <t>ma</t>
    </rPh>
    <phoneticPr fontId="9" type="noConversion"/>
  </si>
  <si>
    <t>5分钟，剪辑、包装</t>
    <rPh sb="1" eb="2">
      <t>fen z</t>
    </rPh>
    <phoneticPr fontId="9" type="noConversion"/>
  </si>
  <si>
    <t>条</t>
    <phoneticPr fontId="9" type="noConversion"/>
  </si>
  <si>
    <t>预热视频拍摄</t>
    <phoneticPr fontId="9" type="noConversion"/>
  </si>
  <si>
    <t>摄像师</t>
    <phoneticPr fontId="3" type="noConversion"/>
  </si>
  <si>
    <t>活动记录、随机采访</t>
    <rPh sb="0" eb="1">
      <t>huo d</t>
    </rPh>
    <rPh sb="2" eb="3">
      <t>ji lu</t>
    </rPh>
    <rPh sb="5" eb="6">
      <t>sui ji</t>
    </rPh>
    <rPh sb="7" eb="8">
      <t>cai fang</t>
    </rPh>
    <phoneticPr fontId="9" type="noConversion"/>
  </si>
  <si>
    <t>人</t>
    <phoneticPr fontId="3" type="noConversion"/>
  </si>
  <si>
    <t>预热视频剪辑-摩天轮招募活动、随机采访、新人采访等</t>
    <rPh sb="24" eb="25">
      <t>deng</t>
    </rPh>
    <phoneticPr fontId="9" type="noConversion"/>
  </si>
  <si>
    <t>3分钟，剪辑、包装，360内部宣传播放及现场播放</t>
    <rPh sb="1" eb="2">
      <t>fen z</t>
    </rPh>
    <rPh sb="19" eb="20">
      <t>ji</t>
    </rPh>
    <phoneticPr fontId="9" type="noConversion"/>
  </si>
  <si>
    <t>公益活动拍摄</t>
    <rPh sb="0" eb="1">
      <t>gong yi</t>
    </rPh>
    <rPh sb="2" eb="3">
      <t>huo dong</t>
    </rPh>
    <rPh sb="4" eb="5">
      <t>pai she</t>
    </rPh>
    <phoneticPr fontId="9" type="noConversion"/>
  </si>
  <si>
    <t>摄像师</t>
    <phoneticPr fontId="3" type="noConversion"/>
  </si>
  <si>
    <t>前期拍摄1人，活动当天2人</t>
    <rPh sb="0" eb="1">
      <t>qian qi</t>
    </rPh>
    <rPh sb="2" eb="3">
      <t>pai she</t>
    </rPh>
    <rPh sb="5" eb="6">
      <t>ren</t>
    </rPh>
    <rPh sb="7" eb="8">
      <t>huo d</t>
    </rPh>
    <rPh sb="9" eb="10">
      <t>dang t</t>
    </rPh>
    <rPh sb="12" eb="13">
      <t>ren</t>
    </rPh>
    <phoneticPr fontId="3" type="noConversion"/>
  </si>
  <si>
    <t>人次</t>
    <rPh sb="1" eb="2">
      <t>ci</t>
    </rPh>
    <phoneticPr fontId="3" type="noConversion"/>
  </si>
  <si>
    <t>收音设备</t>
    <phoneticPr fontId="3" type="noConversion"/>
  </si>
  <si>
    <t>公益活动视频剪辑</t>
    <rPh sb="6" eb="7">
      <t>jian ji</t>
    </rPh>
    <phoneticPr fontId="9" type="noConversion"/>
  </si>
  <si>
    <t>3分钟，视频剪辑、包装，现场播放</t>
    <rPh sb="1" eb="2">
      <t>fen z</t>
    </rPh>
    <rPh sb="12" eb="13">
      <t>xian c</t>
    </rPh>
    <rPh sb="14" eb="15">
      <t>bo f</t>
    </rPh>
    <phoneticPr fontId="9" type="noConversion"/>
  </si>
  <si>
    <t>条</t>
    <phoneticPr fontId="3" type="noConversion"/>
  </si>
  <si>
    <t>视频剪辑</t>
    <rPh sb="0" eb="1">
      <t>shi p</t>
    </rPh>
    <rPh sb="2" eb="3">
      <t>jian ji</t>
    </rPh>
    <phoneticPr fontId="9" type="noConversion"/>
  </si>
  <si>
    <t>宣传视频</t>
    <rPh sb="0" eb="1">
      <t>xuan c</t>
    </rPh>
    <rPh sb="2" eb="3">
      <t>shi p</t>
    </rPh>
    <phoneticPr fontId="9" type="noConversion"/>
  </si>
  <si>
    <t>往年素材剪辑、新人照片</t>
    <rPh sb="0" eb="1">
      <t>wang nian</t>
    </rPh>
    <rPh sb="2" eb="3">
      <t>su cai</t>
    </rPh>
    <rPh sb="4" eb="5">
      <t>jian ji</t>
    </rPh>
    <rPh sb="7" eb="8">
      <t>xin ren</t>
    </rPh>
    <rPh sb="9" eb="10">
      <t>zhao p</t>
    </rPh>
    <phoneticPr fontId="9" type="noConversion"/>
  </si>
  <si>
    <t>3分钟，视频剪辑、包装，360内部宣传播放</t>
    <rPh sb="1" eb="2">
      <t>fen z</t>
    </rPh>
    <rPh sb="15" eb="16">
      <t>nei bu</t>
    </rPh>
    <rPh sb="17" eb="18">
      <t>xuan c</t>
    </rPh>
    <rPh sb="19" eb="20">
      <t>bo f</t>
    </rPh>
    <phoneticPr fontId="9" type="noConversion"/>
  </si>
  <si>
    <t>开场视频</t>
    <rPh sb="0" eb="1">
      <t>kai c</t>
    </rPh>
    <rPh sb="2" eb="3">
      <t>shi p</t>
    </rPh>
    <phoneticPr fontId="9" type="noConversion"/>
  </si>
  <si>
    <t>往年素材、一系列活动视频剪辑</t>
    <rPh sb="0" eb="1">
      <t>wang nian</t>
    </rPh>
    <rPh sb="2" eb="3">
      <t>su cai</t>
    </rPh>
    <rPh sb="5" eb="6">
      <t>yi xi l</t>
    </rPh>
    <rPh sb="8" eb="9">
      <t>huo d</t>
    </rPh>
    <rPh sb="10" eb="11">
      <t>shi p</t>
    </rPh>
    <rPh sb="12" eb="13">
      <t>jian ji</t>
    </rPh>
    <phoneticPr fontId="9" type="noConversion"/>
  </si>
  <si>
    <t>活动现场</t>
    <rPh sb="0" eb="1">
      <t>huo d</t>
    </rPh>
    <rPh sb="2" eb="3">
      <t>xian c</t>
    </rPh>
    <phoneticPr fontId="9" type="noConversion"/>
  </si>
  <si>
    <t>活动现场记录</t>
    <rPh sb="4" eb="5">
      <t>ji l b</t>
    </rPh>
    <phoneticPr fontId="3" type="noConversion"/>
  </si>
  <si>
    <t>摄影师</t>
    <phoneticPr fontId="3" type="noConversion"/>
  </si>
  <si>
    <t>资深摄影师</t>
    <rPh sb="0" eb="1">
      <t>zi s</t>
    </rPh>
    <rPh sb="2" eb="3">
      <t>she x s</t>
    </rPh>
    <rPh sb="3" eb="4">
      <t>ying</t>
    </rPh>
    <phoneticPr fontId="9" type="noConversion"/>
  </si>
  <si>
    <t>人</t>
    <phoneticPr fontId="3" type="noConversion"/>
  </si>
  <si>
    <t>资深摄像师</t>
    <rPh sb="0" eb="1">
      <t>zi s</t>
    </rPh>
    <rPh sb="2" eb="3">
      <t>she x s</t>
    </rPh>
    <phoneticPr fontId="9" type="noConversion"/>
  </si>
  <si>
    <t>人</t>
    <phoneticPr fontId="3" type="noConversion"/>
  </si>
  <si>
    <t>摇臂</t>
    <phoneticPr fontId="3" type="noConversion"/>
  </si>
  <si>
    <t>项</t>
    <phoneticPr fontId="3" type="noConversion"/>
  </si>
  <si>
    <t>导播</t>
    <rPh sb="0" eb="1">
      <t>dao bo</t>
    </rPh>
    <phoneticPr fontId="9" type="noConversion"/>
  </si>
  <si>
    <t>此项费用合计：元</t>
    <phoneticPr fontId="9" type="noConversion"/>
  </si>
  <si>
    <t>第六部分</t>
    <rPh sb="0" eb="1">
      <t>di si bu f</t>
    </rPh>
    <rPh sb="1" eb="2">
      <t>liu</t>
    </rPh>
    <phoneticPr fontId="9" type="noConversion"/>
  </si>
  <si>
    <t>新人礼品</t>
  </si>
  <si>
    <t>周大福／施华洛世奇</t>
    <rPh sb="0" eb="1">
      <t>zhou da fu</t>
    </rPh>
    <rPh sb="4" eb="5">
      <t>shi hua luo shi qi</t>
    </rPh>
    <phoneticPr fontId="9" type="noConversion"/>
  </si>
  <si>
    <t>周大福-心心相印铂金吊坠+925银链子/施华洛世奇-项链或手链</t>
    <rPh sb="0" eb="1">
      <t>zhou da fu</t>
    </rPh>
    <phoneticPr fontId="9" type="noConversion"/>
  </si>
  <si>
    <t>个</t>
    <phoneticPr fontId="9" type="noConversion"/>
  </si>
  <si>
    <t>税费（6%）</t>
    <phoneticPr fontId="3" type="noConversion"/>
  </si>
  <si>
    <t>此项费用合计：元（注：此项无服务费）</t>
    <phoneticPr fontId="9" type="noConversion"/>
  </si>
  <si>
    <t>第七部分</t>
    <rPh sb="0" eb="1">
      <t>di wu bu f</t>
    </rPh>
    <rPh sb="1" eb="2">
      <t>qi</t>
    </rPh>
    <phoneticPr fontId="9" type="noConversion"/>
  </si>
  <si>
    <t>电子邀请函</t>
    <phoneticPr fontId="9" type="noConversion"/>
  </si>
  <si>
    <t>H5</t>
    <phoneticPr fontId="9" type="noConversion"/>
  </si>
  <si>
    <t>婚礼电子版邀请函H5制作</t>
    <rPh sb="0" eb="1">
      <t>hun li</t>
    </rPh>
    <rPh sb="2" eb="3">
      <t>dian zi ban</t>
    </rPh>
    <rPh sb="5" eb="6">
      <t>yao qing han</t>
    </rPh>
    <rPh sb="10" eb="11">
      <t>zhi z</t>
    </rPh>
    <phoneticPr fontId="9" type="noConversion"/>
  </si>
  <si>
    <t>手绘、动画</t>
    <rPh sb="0" eb="1">
      <t>shou hui</t>
    </rPh>
    <rPh sb="3" eb="4">
      <t>dong hua</t>
    </rPh>
    <phoneticPr fontId="9" type="noConversion"/>
  </si>
  <si>
    <t>第三方人员费用</t>
    <rPh sb="0" eb="1">
      <t>di san f</t>
    </rPh>
    <phoneticPr fontId="9" type="noConversion"/>
  </si>
  <si>
    <t>演职人员</t>
    <phoneticPr fontId="9" type="noConversion"/>
  </si>
  <si>
    <t>阿卡贝拉人声合唱</t>
    <rPh sb="0" eb="1">
      <t>ge shou</t>
    </rPh>
    <phoneticPr fontId="9" type="noConversion"/>
  </si>
  <si>
    <t>5人组合</t>
    <rPh sb="1" eb="2">
      <t>nan</t>
    </rPh>
    <rPh sb="3" eb="4">
      <t>nü</t>
    </rPh>
    <phoneticPr fontId="9" type="noConversion"/>
  </si>
  <si>
    <t>钢琴伴奏</t>
    <phoneticPr fontId="9" type="noConversion"/>
  </si>
  <si>
    <t>钢琴租赁、运输、钢琴演奏</t>
    <rPh sb="10" eb="11">
      <t>yan zou</t>
    </rPh>
    <phoneticPr fontId="3" type="noConversion"/>
  </si>
  <si>
    <t>项</t>
    <phoneticPr fontId="9" type="noConversion"/>
  </si>
  <si>
    <t>婚姻的意义宣讲员</t>
    <rPh sb="0" eb="1">
      <t>jin hun</t>
    </rPh>
    <rPh sb="2" eb="3">
      <t>fu fu</t>
    </rPh>
    <rPh sb="5" eb="6">
      <t>yan yuan</t>
    </rPh>
    <phoneticPr fontId="9" type="noConversion"/>
  </si>
  <si>
    <t>人</t>
    <rPh sb="0" eb="1">
      <t>ren</t>
    </rPh>
    <phoneticPr fontId="3" type="noConversion"/>
  </si>
  <si>
    <t>舞蹈串烧</t>
    <rPh sb="0" eb="1">
      <t>wu tai</t>
    </rPh>
    <rPh sb="2" eb="3">
      <t>chuan shao</t>
    </rPh>
    <phoneticPr fontId="3" type="noConversion"/>
  </si>
  <si>
    <t>服装、彩排、10人演员、提前排练</t>
    <rPh sb="0" eb="1">
      <t>fu z</t>
    </rPh>
    <rPh sb="3" eb="4">
      <t>cai pai</t>
    </rPh>
    <rPh sb="8" eb="9">
      <t>ren</t>
    </rPh>
    <rPh sb="9" eb="10">
      <t>yan yuan</t>
    </rPh>
    <rPh sb="12" eb="13">
      <t>ti qian</t>
    </rPh>
    <rPh sb="14" eb="15">
      <t>pai l</t>
    </rPh>
    <phoneticPr fontId="9" type="noConversion"/>
  </si>
  <si>
    <t>项</t>
    <rPh sb="0" eb="1">
      <t>xiang</t>
    </rPh>
    <phoneticPr fontId="3" type="noConversion"/>
  </si>
  <si>
    <t>合唱老师</t>
    <rPh sb="0" eb="1">
      <t>he chang</t>
    </rPh>
    <rPh sb="2" eb="3">
      <t>lao shi</t>
    </rPh>
    <phoneticPr fontId="9" type="noConversion"/>
  </si>
  <si>
    <t>学生培训</t>
    <rPh sb="0" eb="1">
      <t>xue s</t>
    </rPh>
    <rPh sb="2" eb="3">
      <t>pei xun</t>
    </rPh>
    <phoneticPr fontId="9" type="noConversion"/>
  </si>
  <si>
    <t>First dance 舞蹈老师</t>
    <rPh sb="12" eb="13">
      <t>wu dao</t>
    </rPh>
    <rPh sb="14" eb="15">
      <t>lao shi</t>
    </rPh>
    <phoneticPr fontId="3" type="noConversion"/>
  </si>
  <si>
    <t>提前排练4小时，彩排当日排练2小时</t>
    <rPh sb="0" eb="1">
      <t>ti qian</t>
    </rPh>
    <rPh sb="2" eb="3">
      <t>pai lian</t>
    </rPh>
    <rPh sb="5" eb="6">
      <t>xiao shi</t>
    </rPh>
    <rPh sb="8" eb="9">
      <t>cai p</t>
    </rPh>
    <rPh sb="10" eb="11">
      <t>dang ri</t>
    </rPh>
    <rPh sb="12" eb="13">
      <t>pai lian</t>
    </rPh>
    <rPh sb="15" eb="16">
      <t>xaio shi</t>
    </rPh>
    <phoneticPr fontId="9" type="noConversion"/>
  </si>
  <si>
    <t>项</t>
    <rPh sb="0" eb="1">
      <t>xiao shi</t>
    </rPh>
    <phoneticPr fontId="9" type="noConversion"/>
  </si>
  <si>
    <t>化妆师</t>
    <phoneticPr fontId="9" type="noConversion"/>
  </si>
  <si>
    <t>新人化妆师（30人）</t>
    <rPh sb="0" eb="1">
      <t>xin ren</t>
    </rPh>
    <rPh sb="2" eb="3">
      <t>hua z s</t>
    </rPh>
    <rPh sb="4" eb="5">
      <t>shi</t>
    </rPh>
    <phoneticPr fontId="9" type="noConversion"/>
  </si>
  <si>
    <t>主持人</t>
    <phoneticPr fontId="3" type="noConversion"/>
  </si>
  <si>
    <t>包括提前一天彩排</t>
    <rPh sb="0" eb="1">
      <t>bao k</t>
    </rPh>
    <rPh sb="2" eb="3">
      <t>ti qian</t>
    </rPh>
    <rPh sb="4" eb="5">
      <t>yi t</t>
    </rPh>
    <rPh sb="6" eb="7">
      <t>cai pai</t>
    </rPh>
    <phoneticPr fontId="9" type="noConversion"/>
  </si>
  <si>
    <t>兼职</t>
    <rPh sb="0" eb="1">
      <t>jian zhi</t>
    </rPh>
    <phoneticPr fontId="9" type="noConversion"/>
  </si>
  <si>
    <t>邀约日2人*1天，15人*2天，提前一天彩排和活动日当天</t>
    <rPh sb="16" eb="17">
      <t>ti qian</t>
    </rPh>
    <rPh sb="18" eb="19">
      <t>yi t</t>
    </rPh>
    <rPh sb="20" eb="21">
      <t>cai pai</t>
    </rPh>
    <rPh sb="22" eb="23">
      <t>he</t>
    </rPh>
    <rPh sb="23" eb="24">
      <t>huo dong ri</t>
    </rPh>
    <rPh sb="26" eb="27">
      <t>dang tian</t>
    </rPh>
    <phoneticPr fontId="9" type="noConversion"/>
  </si>
  <si>
    <t>保洁</t>
    <rPh sb="0" eb="1">
      <t>bao jie</t>
    </rPh>
    <phoneticPr fontId="9" type="noConversion"/>
  </si>
  <si>
    <t>5人，2天</t>
    <rPh sb="1" eb="2">
      <t>ren</t>
    </rPh>
    <rPh sb="4" eb="5">
      <t>tian</t>
    </rPh>
    <phoneticPr fontId="9" type="noConversion"/>
  </si>
  <si>
    <t>采购物料</t>
  </si>
  <si>
    <t>活动物料</t>
    <rPh sb="0" eb="1">
      <t>huo dong</t>
    </rPh>
    <rPh sb="2" eb="3">
      <t>wu liao</t>
    </rPh>
    <phoneticPr fontId="9" type="noConversion"/>
  </si>
  <si>
    <t>新娘服装</t>
    <phoneticPr fontId="9" type="noConversion"/>
  </si>
  <si>
    <t>淘宝</t>
    <rPh sb="0" eb="1">
      <t>tao bao</t>
    </rPh>
    <phoneticPr fontId="9" type="noConversion"/>
  </si>
  <si>
    <t>人</t>
    <phoneticPr fontId="9" type="noConversion"/>
  </si>
  <si>
    <t>新娘头纱</t>
    <rPh sb="0" eb="1">
      <t>xin niang</t>
    </rPh>
    <rPh sb="2" eb="3">
      <t>tou sha</t>
    </rPh>
    <phoneticPr fontId="9" type="noConversion"/>
  </si>
  <si>
    <t>人</t>
    <phoneticPr fontId="9" type="noConversion"/>
  </si>
  <si>
    <t>新娘头饰</t>
    <rPh sb="0" eb="1">
      <t>xin niang</t>
    </rPh>
    <rPh sb="2" eb="3">
      <t>tou shi</t>
    </rPh>
    <phoneticPr fontId="9" type="noConversion"/>
  </si>
  <si>
    <t>新娘手套</t>
    <rPh sb="0" eb="1">
      <t>xin niang</t>
    </rPh>
    <rPh sb="2" eb="3">
      <t>shou tao</t>
    </rPh>
    <phoneticPr fontId="9" type="noConversion"/>
  </si>
  <si>
    <t>套</t>
    <rPh sb="0" eb="1">
      <t>tao</t>
    </rPh>
    <phoneticPr fontId="9" type="noConversion"/>
  </si>
  <si>
    <t>新郎西装套装</t>
    <rPh sb="2" eb="3">
      <t>xi zhuang</t>
    </rPh>
    <rPh sb="4" eb="5">
      <t>tao zhuang</t>
    </rPh>
    <phoneticPr fontId="9" type="noConversion"/>
  </si>
  <si>
    <t>新人戒指</t>
    <rPh sb="0" eb="1">
      <t>xin ren</t>
    </rPh>
    <rPh sb="2" eb="3">
      <t>jie zhi</t>
    </rPh>
    <phoneticPr fontId="9" type="noConversion"/>
  </si>
  <si>
    <t>对</t>
    <rPh sb="0" eb="1">
      <t>dui</t>
    </rPh>
    <phoneticPr fontId="9" type="noConversion"/>
  </si>
  <si>
    <t>戒枕</t>
    <rPh sb="0" eb="1">
      <t>jie zhi</t>
    </rPh>
    <rPh sb="1" eb="2">
      <t>zhen</t>
    </rPh>
    <phoneticPr fontId="9" type="noConversion"/>
  </si>
  <si>
    <t>喜糖盒子</t>
    <rPh sb="0" eb="1">
      <t>xi tang</t>
    </rPh>
    <rPh sb="2" eb="3">
      <t>he zi</t>
    </rPh>
    <phoneticPr fontId="9" type="noConversion"/>
  </si>
  <si>
    <t>淘宝，包括邀约活动的360个</t>
    <rPh sb="0" eb="1">
      <t>tao bao</t>
    </rPh>
    <rPh sb="3" eb="4">
      <t>bao kuo</t>
    </rPh>
    <rPh sb="5" eb="6">
      <t>yao yue</t>
    </rPh>
    <rPh sb="7" eb="8">
      <t>huo dong</t>
    </rPh>
    <rPh sb="9" eb="10">
      <t>d</t>
    </rPh>
    <rPh sb="13" eb="14">
      <t>ge</t>
    </rPh>
    <phoneticPr fontId="9" type="noConversion"/>
  </si>
  <si>
    <t>喜糖-徐福记牛奶糖</t>
    <rPh sb="3" eb="4">
      <t>xu fu ji</t>
    </rPh>
    <rPh sb="6" eb="7">
      <t>niu nai tang</t>
    </rPh>
    <phoneticPr fontId="9" type="noConversion"/>
  </si>
  <si>
    <t>淘宝，包括邀约活动的360个喜糖</t>
    <rPh sb="0" eb="1">
      <t>tao bao</t>
    </rPh>
    <rPh sb="14" eb="15">
      <t>xi tang</t>
    </rPh>
    <phoneticPr fontId="9" type="noConversion"/>
  </si>
  <si>
    <t>斤</t>
    <rPh sb="0" eb="1">
      <t>jin</t>
    </rPh>
    <phoneticPr fontId="9" type="noConversion"/>
  </si>
  <si>
    <t>伴手礼</t>
    <rPh sb="0" eb="1">
      <t>ban shou li</t>
    </rPh>
    <phoneticPr fontId="9" type="noConversion"/>
  </si>
  <si>
    <t>套装</t>
    <rPh sb="0" eb="1">
      <t>tao z</t>
    </rPh>
    <phoneticPr fontId="9" type="noConversion"/>
  </si>
  <si>
    <t>羽毛笔</t>
    <rPh sb="0" eb="1">
      <t>yu mao</t>
    </rPh>
    <rPh sb="2" eb="3">
      <t>bi</t>
    </rPh>
    <phoneticPr fontId="9" type="noConversion"/>
  </si>
  <si>
    <t>金色油漆笔</t>
    <rPh sb="0" eb="1">
      <t>jin se</t>
    </rPh>
    <rPh sb="2" eb="3">
      <t>you qi bi</t>
    </rPh>
    <phoneticPr fontId="9" type="noConversion"/>
  </si>
  <si>
    <t>只</t>
    <rPh sb="0" eb="1">
      <t>zhi</t>
    </rPh>
    <phoneticPr fontId="9" type="noConversion"/>
  </si>
  <si>
    <t>暖场游戏道具</t>
    <rPh sb="0" eb="1">
      <t>nuan chang</t>
    </rPh>
    <rPh sb="2" eb="3">
      <t>you xi</t>
    </rPh>
    <rPh sb="4" eb="5">
      <t>dao ju</t>
    </rPh>
    <phoneticPr fontId="9" type="noConversion"/>
  </si>
  <si>
    <t>穿衣镜</t>
    <rPh sb="0" eb="1">
      <t>chuan yi j</t>
    </rPh>
    <phoneticPr fontId="9" type="noConversion"/>
  </si>
  <si>
    <t>化妆镜子</t>
    <rPh sb="0" eb="1">
      <t>hua z</t>
    </rPh>
    <rPh sb="2" eb="3">
      <t>jing zi</t>
    </rPh>
    <phoneticPr fontId="9" type="noConversion"/>
  </si>
  <si>
    <t>花童花篮</t>
    <rPh sb="0" eb="1">
      <t>hua tong</t>
    </rPh>
    <rPh sb="2" eb="3">
      <t>hua lan</t>
    </rPh>
    <phoneticPr fontId="9" type="noConversion"/>
  </si>
  <si>
    <t>花童服装</t>
    <rPh sb="0" eb="1">
      <t>hua tong</t>
    </rPh>
    <rPh sb="2" eb="3">
      <t>fu zhuang</t>
    </rPh>
    <phoneticPr fontId="9" type="noConversion"/>
  </si>
  <si>
    <t>公益活动</t>
    <rPh sb="0" eb="1">
      <t>gong yi</t>
    </rPh>
    <rPh sb="2" eb="3">
      <t>huo dong</t>
    </rPh>
    <phoneticPr fontId="9" type="noConversion"/>
  </si>
  <si>
    <t>定制公益服装</t>
    <rPh sb="0" eb="1">
      <t>ding zhi</t>
    </rPh>
    <rPh sb="2" eb="3">
      <t>gong yi</t>
    </rPh>
    <rPh sb="4" eb="5">
      <t>fu zhaung</t>
    </rPh>
    <phoneticPr fontId="9" type="noConversion"/>
  </si>
  <si>
    <t>淘宝，新人+工作人员服装</t>
    <rPh sb="0" eb="1">
      <t>tao bao</t>
    </rPh>
    <rPh sb="3" eb="4">
      <t>xin ren</t>
    </rPh>
    <phoneticPr fontId="9" type="noConversion"/>
  </si>
  <si>
    <t>件</t>
    <rPh sb="0" eb="1">
      <t>jian</t>
    </rPh>
    <phoneticPr fontId="9" type="noConversion"/>
  </si>
  <si>
    <t>教室装饰</t>
    <phoneticPr fontId="9" type="noConversion"/>
  </si>
  <si>
    <t>15间教室</t>
    <phoneticPr fontId="9" type="noConversion"/>
  </si>
  <si>
    <t>项</t>
    <phoneticPr fontId="9" type="noConversion"/>
  </si>
  <si>
    <t>活动纪念品及零食</t>
    <phoneticPr fontId="9" type="noConversion"/>
  </si>
  <si>
    <t>书包、笔袋、零食</t>
    <phoneticPr fontId="9" type="noConversion"/>
  </si>
  <si>
    <t>项</t>
    <phoneticPr fontId="9" type="noConversion"/>
  </si>
  <si>
    <t>邀约活动</t>
    <rPh sb="0" eb="1">
      <t>yao yue</t>
    </rPh>
    <rPh sb="2" eb="3">
      <t>huo dong</t>
    </rPh>
    <phoneticPr fontId="9" type="noConversion"/>
  </si>
  <si>
    <t>印泥</t>
    <rPh sb="0" eb="1">
      <t>yin ni</t>
    </rPh>
    <phoneticPr fontId="9" type="noConversion"/>
  </si>
  <si>
    <t>拍秒器</t>
    <phoneticPr fontId="9" type="noConversion"/>
  </si>
  <si>
    <t>气球</t>
    <phoneticPr fontId="3" type="noConversion"/>
  </si>
  <si>
    <t>淘宝，定制icon</t>
    <rPh sb="0" eb="1">
      <t>tao bao</t>
    </rPh>
    <rPh sb="3" eb="4">
      <t>ding z</t>
    </rPh>
    <phoneticPr fontId="9" type="noConversion"/>
  </si>
  <si>
    <t>VIP相关物料</t>
    <rPh sb="3" eb="4">
      <t>xiang guan</t>
    </rPh>
    <rPh sb="5" eb="6">
      <t>wu liao</t>
    </rPh>
    <phoneticPr fontId="9" type="noConversion"/>
  </si>
  <si>
    <t>VIP服装</t>
    <rPh sb="3" eb="4">
      <t>fu zhuang</t>
    </rPh>
    <phoneticPr fontId="9" type="noConversion"/>
  </si>
  <si>
    <t>淘宝，夹克</t>
    <rPh sb="0" eb="1">
      <t>tao bao</t>
    </rPh>
    <rPh sb="3" eb="4">
      <t>jia ke</t>
    </rPh>
    <phoneticPr fontId="9" type="noConversion"/>
  </si>
  <si>
    <t>VIP礼盒（含暖场活动奖品和邀约活动奖品）</t>
    <rPh sb="3" eb="4">
      <t>li he</t>
    </rPh>
    <phoneticPr fontId="9" type="noConversion"/>
  </si>
  <si>
    <t>外包装盒子、手提袋，内置费列罗、蜂蜜、茶包、盒子、请柬</t>
    <rPh sb="0" eb="1">
      <t>wai bao z</t>
    </rPh>
    <rPh sb="3" eb="4">
      <t>he zi</t>
    </rPh>
    <rPh sb="6" eb="7">
      <t>shou ti dai</t>
    </rPh>
    <rPh sb="10" eb="11">
      <t>nei zhi</t>
    </rPh>
    <rPh sb="12" eb="13">
      <t>fei lie l</t>
    </rPh>
    <rPh sb="16" eb="17">
      <t>feng mi</t>
    </rPh>
    <rPh sb="19" eb="20">
      <t>cha bao</t>
    </rPh>
    <rPh sb="22" eb="23">
      <t>he zi</t>
    </rPh>
    <rPh sb="25" eb="26">
      <t>qing jian</t>
    </rPh>
    <phoneticPr fontId="9" type="noConversion"/>
  </si>
  <si>
    <t>打印制作物料</t>
    <rPh sb="0" eb="1">
      <t>da yin</t>
    </rPh>
    <rPh sb="2" eb="3">
      <t>zhi zuo</t>
    </rPh>
    <rPh sb="4" eb="5">
      <t>wu liao</t>
    </rPh>
    <phoneticPr fontId="9" type="noConversion"/>
  </si>
  <si>
    <t>臂贴</t>
    <rPh sb="0" eb="1">
      <t>bi</t>
    </rPh>
    <rPh sb="1" eb="2">
      <t>tie</t>
    </rPh>
    <phoneticPr fontId="9" type="noConversion"/>
  </si>
  <si>
    <t>张</t>
    <rPh sb="0" eb="1">
      <t>zhang</t>
    </rPh>
    <phoneticPr fontId="9" type="noConversion"/>
  </si>
  <si>
    <t>主持人手卡</t>
    <rPh sb="0" eb="1">
      <t>zhu chi r</t>
    </rPh>
    <rPh sb="3" eb="4">
      <t>shou ka</t>
    </rPh>
    <phoneticPr fontId="9" type="noConversion"/>
  </si>
  <si>
    <t>麦克风套</t>
    <rPh sb="0" eb="1">
      <t>mai ke f</t>
    </rPh>
    <rPh sb="3" eb="4">
      <t>tao</t>
    </rPh>
    <phoneticPr fontId="9" type="noConversion"/>
  </si>
  <si>
    <t>领导椅背贴</t>
    <rPh sb="0" eb="1">
      <t>ling dao</t>
    </rPh>
    <phoneticPr fontId="9" type="noConversion"/>
  </si>
  <si>
    <t>VIP流程单</t>
    <rPh sb="3" eb="4">
      <t>liu cheng</t>
    </rPh>
    <rPh sb="5" eb="6">
      <t>dan</t>
    </rPh>
    <phoneticPr fontId="9" type="noConversion"/>
  </si>
  <si>
    <t>新人誓约书</t>
    <rPh sb="0" eb="1">
      <t>xin ren</t>
    </rPh>
    <rPh sb="2" eb="3">
      <t>shi ci</t>
    </rPh>
    <rPh sb="3" eb="4">
      <t>yue</t>
    </rPh>
    <rPh sb="4" eb="5">
      <t>shu</t>
    </rPh>
    <phoneticPr fontId="9" type="noConversion"/>
  </si>
  <si>
    <t>特种纸</t>
    <rPh sb="0" eb="1">
      <t>te zhong zhi</t>
    </rPh>
    <phoneticPr fontId="9" type="noConversion"/>
  </si>
  <si>
    <t>条幅 7米</t>
    <rPh sb="0" eb="1">
      <t>tiao fu</t>
    </rPh>
    <rPh sb="4" eb="5">
      <t>mi</t>
    </rPh>
    <phoneticPr fontId="9" type="noConversion"/>
  </si>
  <si>
    <t>箱贴</t>
    <rPh sb="0" eb="1">
      <t>xiang tie</t>
    </rPh>
    <phoneticPr fontId="9" type="noConversion"/>
  </si>
  <si>
    <t>交通</t>
    <rPh sb="0" eb="1">
      <t>jiao tong</t>
    </rPh>
    <phoneticPr fontId="9" type="noConversion"/>
  </si>
  <si>
    <t>租车</t>
    <phoneticPr fontId="9" type="noConversion"/>
  </si>
  <si>
    <t>55座大巴</t>
    <rPh sb="2" eb="3">
      <t>zuo</t>
    </rPh>
    <rPh sb="3" eb="4">
      <t>da ba</t>
    </rPh>
    <phoneticPr fontId="9" type="noConversion"/>
  </si>
  <si>
    <t>公益日1辆*1天</t>
    <rPh sb="2" eb="3">
      <t>ri</t>
    </rPh>
    <rPh sb="4" eb="5">
      <t>liang</t>
    </rPh>
    <rPh sb="7" eb="8">
      <t>tian</t>
    </rPh>
    <phoneticPr fontId="9" type="noConversion"/>
  </si>
  <si>
    <t>辆</t>
    <rPh sb="0" eb="1">
      <t>liang</t>
    </rPh>
    <phoneticPr fontId="9" type="noConversion"/>
  </si>
  <si>
    <t>55座大巴车</t>
    <rPh sb="2" eb="3">
      <t>zuo</t>
    </rPh>
    <rPh sb="3" eb="4">
      <t>da ba</t>
    </rPh>
    <rPh sb="5" eb="6">
      <t>che</t>
    </rPh>
    <phoneticPr fontId="9" type="noConversion"/>
  </si>
  <si>
    <t>昌平新源小学学生彩排1辆*1天</t>
    <rPh sb="0" eb="1">
      <t>chang p</t>
    </rPh>
    <rPh sb="2" eb="3">
      <t>xin nneg y</t>
    </rPh>
    <rPh sb="5" eb="6">
      <t>xiao xue</t>
    </rPh>
    <phoneticPr fontId="9" type="noConversion"/>
  </si>
  <si>
    <t>昌平新源小学学生婚礼当天1辆*1天</t>
    <phoneticPr fontId="9" type="noConversion"/>
  </si>
  <si>
    <t>其他及后勤</t>
    <rPh sb="0" eb="1">
      <t>qi ta</t>
    </rPh>
    <rPh sb="2" eb="3">
      <t>ji</t>
    </rPh>
    <rPh sb="3" eb="4">
      <t>hou qin</t>
    </rPh>
    <phoneticPr fontId="9" type="noConversion"/>
  </si>
  <si>
    <t>新人视频拍摄</t>
    <phoneticPr fontId="9" type="noConversion"/>
  </si>
  <si>
    <t>视频拍摄午餐&amp;晚餐</t>
    <phoneticPr fontId="9" type="noConversion"/>
  </si>
  <si>
    <t>公益活动</t>
    <phoneticPr fontId="9" type="noConversion"/>
  </si>
  <si>
    <t>午餐盒饭</t>
    <rPh sb="0" eb="1">
      <t>wu can</t>
    </rPh>
    <rPh sb="2" eb="3">
      <t>he f</t>
    </rPh>
    <phoneticPr fontId="9" type="noConversion"/>
  </si>
  <si>
    <t>活动当天早餐</t>
    <phoneticPr fontId="9" type="noConversion"/>
  </si>
  <si>
    <t>10月27日相关人员早餐</t>
    <phoneticPr fontId="9" type="noConversion"/>
  </si>
  <si>
    <t>新人/工作人员/演员/主持人/保洁/兼职/学生</t>
    <phoneticPr fontId="9" type="noConversion"/>
  </si>
  <si>
    <t>对讲机</t>
    <rPh sb="0" eb="1">
      <t>dui jaing ji</t>
    </rPh>
    <phoneticPr fontId="9" type="noConversion"/>
  </si>
  <si>
    <t>打印机</t>
    <rPh sb="0" eb="1">
      <t>da yin ji</t>
    </rPh>
    <phoneticPr fontId="9" type="noConversion"/>
  </si>
  <si>
    <t>药箱</t>
    <rPh sb="0" eb="1">
      <t>yao xiang</t>
    </rPh>
    <phoneticPr fontId="9" type="noConversion"/>
  </si>
  <si>
    <t>矿泉水</t>
    <rPh sb="0" eb="1">
      <t>kuang quan shui</t>
    </rPh>
    <phoneticPr fontId="9" type="noConversion"/>
  </si>
  <si>
    <t>24瓶／箱</t>
    <rPh sb="2" eb="3">
      <t>ping</t>
    </rPh>
    <rPh sb="4" eb="5">
      <t>xiang</t>
    </rPh>
    <phoneticPr fontId="9" type="noConversion"/>
  </si>
  <si>
    <t>箱</t>
    <rPh sb="0" eb="1">
      <t>xiang</t>
    </rPh>
    <phoneticPr fontId="9" type="noConversion"/>
  </si>
  <si>
    <t>办公用品</t>
    <rPh sb="0" eb="1">
      <t>ban gong</t>
    </rPh>
    <rPh sb="2" eb="3">
      <t>yong pin</t>
    </rPh>
    <phoneticPr fontId="9" type="noConversion"/>
  </si>
  <si>
    <t>第三方人员餐饮</t>
    <rPh sb="0" eb="1">
      <t>di san f</t>
    </rPh>
    <rPh sb="3" eb="4">
      <t>ren yuan</t>
    </rPh>
    <rPh sb="5" eb="6">
      <t>can y</t>
    </rPh>
    <phoneticPr fontId="9" type="noConversion"/>
  </si>
  <si>
    <t>现场康辉工作人员+360工作人员+（主持人1+兼职15人+保洁5人）*2天</t>
    <rPh sb="0" eb="1">
      <t>xian c</t>
    </rPh>
    <rPh sb="2" eb="3">
      <t>kang hui</t>
    </rPh>
    <rPh sb="4" eb="5">
      <t>gong z ren yuan</t>
    </rPh>
    <rPh sb="10" eb="11">
      <t>zhu chi r</t>
    </rPh>
    <rPh sb="15" eb="16">
      <t>jian zhi</t>
    </rPh>
    <rPh sb="21" eb="22">
      <t>bao jie</t>
    </rPh>
    <rPh sb="24" eb="25">
      <t>ren</t>
    </rPh>
    <rPh sb="35" eb="36">
      <t>rentian</t>
    </rPh>
    <phoneticPr fontId="9" type="noConversion"/>
  </si>
  <si>
    <t>演职人员服装</t>
    <phoneticPr fontId="9" type="noConversion"/>
  </si>
  <si>
    <t>舞蹈演员、学生等</t>
    <phoneticPr fontId="9" type="noConversion"/>
  </si>
  <si>
    <t>其他物料</t>
    <phoneticPr fontId="9" type="noConversion"/>
  </si>
  <si>
    <t>纸巾/湿巾/小发卡/别针及其他物料</t>
    <phoneticPr fontId="9" type="noConversion"/>
  </si>
  <si>
    <t>项</t>
    <phoneticPr fontId="9" type="noConversion"/>
  </si>
  <si>
    <t>后勤物料打包运输</t>
    <rPh sb="0" eb="1">
      <t>hou qin</t>
    </rPh>
    <rPh sb="2" eb="3">
      <t>wu liao</t>
    </rPh>
    <rPh sb="4" eb="5">
      <t>da bao</t>
    </rPh>
    <rPh sb="6" eb="7">
      <t>yun shu</t>
    </rPh>
    <phoneticPr fontId="9" type="noConversion"/>
  </si>
  <si>
    <t>360公司物料运输</t>
    <rPh sb="3" eb="4">
      <t>gong si</t>
    </rPh>
    <rPh sb="5" eb="6">
      <t>wu liao</t>
    </rPh>
    <rPh sb="7" eb="8">
      <t>yun shu</t>
    </rPh>
    <phoneticPr fontId="9" type="noConversion"/>
  </si>
  <si>
    <t>ibm桌、一米栏、折叠椅、托盘</t>
    <rPh sb="3" eb="4">
      <t>zhuo</t>
    </rPh>
    <rPh sb="5" eb="6">
      <t>yi mi lan</t>
    </rPh>
    <rPh sb="9" eb="10">
      <t>zhe die yi</t>
    </rPh>
    <rPh sb="13" eb="14">
      <t>tuo pan</t>
    </rPh>
    <phoneticPr fontId="9" type="noConversion"/>
  </si>
  <si>
    <t>工作人员交通</t>
    <phoneticPr fontId="9" type="noConversion"/>
  </si>
  <si>
    <t>10人，2天</t>
    <phoneticPr fontId="9" type="noConversion"/>
  </si>
  <si>
    <t>合计</t>
    <phoneticPr fontId="9" type="noConversion"/>
  </si>
  <si>
    <t>服务费（10%）</t>
    <phoneticPr fontId="3" type="noConversion"/>
  </si>
  <si>
    <t>税费（6%）</t>
    <phoneticPr fontId="3" type="noConversion"/>
  </si>
  <si>
    <t>第八部分</t>
    <rPh sb="0" eb="1">
      <t>di si bu f</t>
    </rPh>
    <rPh sb="1" eb="2">
      <t>liu</t>
    </rPh>
    <phoneticPr fontId="9" type="noConversion"/>
  </si>
  <si>
    <t>设计费用</t>
    <phoneticPr fontId="9" type="noConversion"/>
  </si>
  <si>
    <t>设计费</t>
    <rPh sb="0" eb="1">
      <t>xin ren</t>
    </rPh>
    <rPh sb="2" eb="3">
      <t>li pin</t>
    </rPh>
    <phoneticPr fontId="9" type="noConversion"/>
  </si>
  <si>
    <t>平面及3D费用</t>
    <rPh sb="0" eb="1">
      <t>zhou da fu</t>
    </rPh>
    <rPh sb="4" eb="5">
      <t>shi hua luo shi qi</t>
    </rPh>
    <phoneticPr fontId="9" type="noConversion"/>
  </si>
  <si>
    <t>税费（6%）</t>
    <phoneticPr fontId="3" type="noConversion"/>
  </si>
  <si>
    <t>此项费用合计：元（注：此项无服务费）</t>
    <phoneticPr fontId="9" type="noConversion"/>
  </si>
  <si>
    <t>以上所有项目总费用：元</t>
  </si>
  <si>
    <t>个</t>
    <rPh sb="0" eb="1">
      <t>ge</t>
    </rPh>
    <phoneticPr fontId="2" type="noConversion"/>
  </si>
  <si>
    <t>平米</t>
    <rPh sb="0" eb="1">
      <t>ping mi</t>
    </rPh>
    <phoneticPr fontId="2" type="noConversion"/>
  </si>
  <si>
    <t>实际花费</t>
    <rPh sb="0" eb="1">
      <t>shi ji</t>
    </rPh>
    <rPh sb="2" eb="3">
      <t>hua fei</t>
    </rPh>
    <phoneticPr fontId="2" type="noConversion"/>
  </si>
  <si>
    <t>差价</t>
    <rPh sb="0" eb="1">
      <t>cha jia</t>
    </rPh>
    <phoneticPr fontId="2" type="noConversion"/>
  </si>
  <si>
    <t>地毯</t>
    <rPh sb="0" eb="1">
      <t>di tan</t>
    </rPh>
    <phoneticPr fontId="2" type="noConversion"/>
  </si>
  <si>
    <t>游戏说明牌</t>
    <rPh sb="0" eb="1">
      <t>you xi</t>
    </rPh>
    <rPh sb="2" eb="3">
      <t>shuo ming pai</t>
    </rPh>
    <phoneticPr fontId="2" type="noConversion"/>
  </si>
  <si>
    <t>pvc掏掏空</t>
    <rPh sb="3" eb="4">
      <t>tao</t>
    </rPh>
    <rPh sb="4" eb="5">
      <t>tao kong</t>
    </rPh>
    <phoneticPr fontId="2" type="noConversion"/>
  </si>
  <si>
    <t>喜糖圆贴</t>
    <rPh sb="0" eb="1">
      <t>xi tang</t>
    </rPh>
    <phoneticPr fontId="2" type="noConversion"/>
  </si>
  <si>
    <t>项</t>
    <rPh sb="0" eb="1">
      <t>xiang</t>
    </rPh>
    <phoneticPr fontId="2" type="noConversion"/>
  </si>
  <si>
    <t>新人专访视频-51年后你还爱我吗？</t>
    <rPh sb="9" eb="10">
      <t>nian</t>
    </rPh>
    <rPh sb="10" eb="11">
      <t>hou</t>
    </rPh>
    <rPh sb="11" eb="12">
      <t>ni</t>
    </rPh>
    <rPh sb="12" eb="13">
      <t>hai</t>
    </rPh>
    <rPh sb="13" eb="14">
      <t>ai wo</t>
    </rPh>
    <rPh sb="15" eb="16">
      <t>ma</t>
    </rPh>
    <phoneticPr fontId="9" type="noConversion"/>
  </si>
  <si>
    <t>爱心角画架kt板</t>
    <rPh sb="0" eb="1">
      <t>ai xin jiao</t>
    </rPh>
    <rPh sb="3" eb="4">
      <t>hua jia</t>
    </rPh>
    <rPh sb="7" eb="8">
      <t>ban</t>
    </rPh>
    <phoneticPr fontId="9" type="noConversion"/>
  </si>
  <si>
    <t>邀约背景板</t>
    <phoneticPr fontId="9" type="noConversion"/>
  </si>
  <si>
    <t>场地户外门头</t>
    <rPh sb="0" eb="1">
      <t>chang di</t>
    </rPh>
    <rPh sb="2" eb="3">
      <t>hu wai</t>
    </rPh>
    <rPh sb="4" eb="5">
      <t>men tou</t>
    </rPh>
    <phoneticPr fontId="9" type="noConversion"/>
  </si>
  <si>
    <t>黑丝绒遮挡</t>
    <rPh sb="0" eb="1">
      <t>hei si rong</t>
    </rPh>
    <rPh sb="3" eb="4">
      <t>zhe dang</t>
    </rPh>
    <phoneticPr fontId="9" type="noConversion"/>
  </si>
  <si>
    <t>签到异型背板</t>
    <rPh sb="0" eb="1">
      <t>qian dao</t>
    </rPh>
    <rPh sb="2" eb="3">
      <t>yi xing</t>
    </rPh>
    <rPh sb="3" eb="4">
      <t>xing</t>
    </rPh>
    <rPh sb="4" eb="5">
      <t>bei ban</t>
    </rPh>
    <phoneticPr fontId="9" type="noConversion"/>
  </si>
  <si>
    <t>黑丝绒遮挡立柱</t>
    <rPh sb="0" eb="1">
      <t>hei si rong</t>
    </rPh>
    <rPh sb="3" eb="4">
      <t>zhe dang</t>
    </rPh>
    <rPh sb="5" eb="6">
      <t>li zhu</t>
    </rPh>
    <phoneticPr fontId="9" type="noConversion"/>
  </si>
  <si>
    <t>2.5*2.5米*2块，木质结构裱双面画面</t>
    <rPh sb="7" eb="8">
      <t>mi</t>
    </rPh>
    <rPh sb="10" eb="11">
      <t>kuai</t>
    </rPh>
    <rPh sb="17" eb="18">
      <t>shuang mian</t>
    </rPh>
    <phoneticPr fontId="2" type="noConversion"/>
  </si>
  <si>
    <t>5*4米*2块，木质结构裱双面画面，内置钢架结构</t>
    <rPh sb="3" eb="4">
      <t>mi</t>
    </rPh>
    <rPh sb="6" eb="7">
      <t>kuai</t>
    </rPh>
    <phoneticPr fontId="2" type="noConversion"/>
  </si>
  <si>
    <t>新人剪影雕刻</t>
    <rPh sb="0" eb="1">
      <t>xin r</t>
    </rPh>
    <rPh sb="2" eb="3">
      <t>jian ying</t>
    </rPh>
    <rPh sb="4" eb="5">
      <t>diao ke</t>
    </rPh>
    <phoneticPr fontId="2" type="noConversion"/>
  </si>
  <si>
    <t>城堡雕刻</t>
    <rPh sb="0" eb="1">
      <t>cheng bao</t>
    </rPh>
    <rPh sb="2" eb="3">
      <t>diao ke</t>
    </rPh>
    <phoneticPr fontId="2" type="noConversion"/>
  </si>
  <si>
    <t>pvc雕刻，1.7*3米</t>
    <rPh sb="3" eb="4">
      <t>diao ke</t>
    </rPh>
    <rPh sb="11" eb="12">
      <t>mi</t>
    </rPh>
    <phoneticPr fontId="2" type="noConversion"/>
  </si>
  <si>
    <t>序厅进入仪式区，pvc版雕刻，3.5米*4米</t>
    <rPh sb="2" eb="3">
      <t>jin ru</t>
    </rPh>
    <rPh sb="4" eb="5">
      <t>yi shi qu</t>
    </rPh>
    <rPh sb="11" eb="12">
      <t>ban</t>
    </rPh>
    <rPh sb="12" eb="13">
      <t>diao ke</t>
    </rPh>
    <rPh sb="18" eb="19">
      <t>mi</t>
    </rPh>
    <rPh sb="21" eb="22">
      <t>mi</t>
    </rPh>
    <phoneticPr fontId="9" type="noConversion"/>
  </si>
  <si>
    <t>VIP邀请函内页</t>
    <rPh sb="3" eb="4">
      <t>yao qing han</t>
    </rPh>
    <rPh sb="6" eb="7">
      <t>nei ye</t>
    </rPh>
    <phoneticPr fontId="2" type="noConversion"/>
  </si>
  <si>
    <t>条幅 7米-搭建</t>
    <rPh sb="0" eb="1">
      <t>tiao fu</t>
    </rPh>
    <rPh sb="4" eb="5">
      <t>mi</t>
    </rPh>
    <rPh sb="6" eb="7">
      <t>da jian</t>
    </rPh>
    <phoneticPr fontId="9" type="noConversion"/>
  </si>
  <si>
    <t>麦克风套-搭建</t>
    <rPh sb="0" eb="1">
      <t>mai ke f</t>
    </rPh>
    <rPh sb="3" eb="4">
      <t>tao</t>
    </rPh>
    <rPh sb="5" eb="6">
      <t>da jian</t>
    </rPh>
    <phoneticPr fontId="9" type="noConversion"/>
  </si>
  <si>
    <t>对讲机-搭建</t>
    <rPh sb="0" eb="1">
      <t>dui jaing ji</t>
    </rPh>
    <rPh sb="4" eb="5">
      <t>da jian</t>
    </rPh>
    <phoneticPr fontId="9" type="noConversion"/>
  </si>
  <si>
    <t>360公司物料运输-搭建</t>
    <rPh sb="3" eb="4">
      <t>gong si</t>
    </rPh>
    <rPh sb="5" eb="6">
      <t>wu liao</t>
    </rPh>
    <rPh sb="7" eb="8">
      <t>yun shu</t>
    </rPh>
    <rPh sb="10" eb="11">
      <t>da jian</t>
    </rPh>
    <phoneticPr fontId="9" type="noConversion"/>
  </si>
  <si>
    <t>资深摄像师，3人*2天</t>
    <rPh sb="0" eb="1">
      <t>zi s</t>
    </rPh>
    <rPh sb="2" eb="3">
      <t>she x s</t>
    </rPh>
    <rPh sb="7" eb="8">
      <t>ren</t>
    </rPh>
    <rPh sb="10" eb="11">
      <t>tian</t>
    </rPh>
    <phoneticPr fontId="9" type="noConversion"/>
  </si>
  <si>
    <t>助理</t>
    <rPh sb="0" eb="1">
      <t>zhu li</t>
    </rPh>
    <phoneticPr fontId="2" type="noConversion"/>
  </si>
  <si>
    <t>讯道</t>
    <rPh sb="0" eb="1">
      <t>xun dao</t>
    </rPh>
    <phoneticPr fontId="2" type="noConversion"/>
  </si>
  <si>
    <t>设备运输</t>
    <rPh sb="0" eb="1">
      <t>she bei</t>
    </rPh>
    <rPh sb="2" eb="3">
      <t>yun s</t>
    </rPh>
    <phoneticPr fontId="2" type="noConversion"/>
  </si>
  <si>
    <t>高清讯道</t>
    <rPh sb="0" eb="1">
      <t>gao qing</t>
    </rPh>
    <rPh sb="2" eb="3">
      <t>xun</t>
    </rPh>
    <rPh sb="3" eb="4">
      <t>dao</t>
    </rPh>
    <phoneticPr fontId="2" type="noConversion"/>
  </si>
  <si>
    <t>切换台</t>
    <rPh sb="0" eb="1">
      <t>qie huan tai</t>
    </rPh>
    <phoneticPr fontId="2" type="noConversion"/>
  </si>
  <si>
    <t>台</t>
    <rPh sb="0" eb="1">
      <t>tai</t>
    </rPh>
    <phoneticPr fontId="2" type="noConversion"/>
  </si>
  <si>
    <t>趟</t>
    <rPh sb="0" eb="1">
      <t>tang</t>
    </rPh>
    <phoneticPr fontId="2" type="noConversion"/>
  </si>
  <si>
    <t>1台*2天，含摇臂摄影师</t>
    <rPh sb="1" eb="2">
      <t>tai</t>
    </rPh>
    <rPh sb="4" eb="5">
      <t>tian</t>
    </rPh>
    <rPh sb="6" eb="7">
      <t>han</t>
    </rPh>
    <rPh sb="7" eb="8">
      <t>yao bi</t>
    </rPh>
    <rPh sb="9" eb="10">
      <t>she y s</t>
    </rPh>
    <phoneticPr fontId="2" type="noConversion"/>
  </si>
  <si>
    <t>1人*2天</t>
    <rPh sb="1" eb="2">
      <t>ren</t>
    </rPh>
    <rPh sb="4" eb="5">
      <t>tian</t>
    </rPh>
    <phoneticPr fontId="2" type="noConversion"/>
  </si>
  <si>
    <t>人次</t>
    <rPh sb="0" eb="1">
      <t>ren ci</t>
    </rPh>
    <phoneticPr fontId="2" type="noConversion"/>
  </si>
  <si>
    <t>人次</t>
    <rPh sb="0" eb="1">
      <t>ren ci</t>
    </rPh>
    <phoneticPr fontId="3" type="noConversion"/>
  </si>
  <si>
    <t>台</t>
    <rPh sb="0" eb="1">
      <t>tai</t>
    </rPh>
    <phoneticPr fontId="3" type="noConversion"/>
  </si>
  <si>
    <t>1台，2天</t>
    <rPh sb="1" eb="2">
      <t>tai</t>
    </rPh>
    <rPh sb="4" eb="5">
      <t>tian</t>
    </rPh>
    <phoneticPr fontId="2" type="noConversion"/>
  </si>
  <si>
    <t>场地费</t>
    <rPh sb="0" eb="1">
      <t>chang di fei</t>
    </rPh>
    <phoneticPr fontId="2" type="noConversion"/>
  </si>
  <si>
    <t>热气球雕刻</t>
    <rPh sb="0" eb="1">
      <t>re qi qi</t>
    </rPh>
    <rPh sb="2" eb="3">
      <t>qiu</t>
    </rPh>
    <rPh sb="3" eb="4">
      <t>diao ke</t>
    </rPh>
    <phoneticPr fontId="2" type="noConversion"/>
  </si>
  <si>
    <t>互动kt版</t>
    <rPh sb="0" eb="1">
      <t>hu dong</t>
    </rPh>
    <rPh sb="4" eb="5">
      <t>ban</t>
    </rPh>
    <phoneticPr fontId="2" type="noConversion"/>
  </si>
  <si>
    <t>pvc雕刻，1.7*2米，新人照片</t>
    <rPh sb="3" eb="4">
      <t>diao ke</t>
    </rPh>
    <rPh sb="11" eb="12">
      <t>mi</t>
    </rPh>
    <rPh sb="13" eb="14">
      <t>xin r</t>
    </rPh>
    <rPh sb="15" eb="16">
      <t>zhao p</t>
    </rPh>
    <phoneticPr fontId="2" type="noConversion"/>
  </si>
  <si>
    <t>4*11米黑丝绒，truss架，truss包黑</t>
    <rPh sb="4" eb="5">
      <t>mi</t>
    </rPh>
    <rPh sb="5" eb="6">
      <t>hei si rong</t>
    </rPh>
    <rPh sb="14" eb="15">
      <t>jia</t>
    </rPh>
    <rPh sb="21" eb="22">
      <t>bao</t>
    </rPh>
    <rPh sb="22" eb="23">
      <t>hei</t>
    </rPh>
    <phoneticPr fontId="9" type="noConversion"/>
  </si>
  <si>
    <t>6米直径</t>
    <rPh sb="1" eb="2">
      <t>mi</t>
    </rPh>
    <rPh sb="2" eb="3">
      <t>zhi jing</t>
    </rPh>
    <phoneticPr fontId="9" type="noConversion"/>
  </si>
  <si>
    <t>数控互动球</t>
    <rPh sb="0" eb="1">
      <t>shu kong</t>
    </rPh>
    <rPh sb="2" eb="3">
      <t>hu dong</t>
    </rPh>
    <rPh sb="4" eb="5">
      <t>qiu</t>
    </rPh>
    <phoneticPr fontId="9" type="noConversion"/>
  </si>
  <si>
    <t>数控互动球编程设备</t>
    <rPh sb="0" eb="1">
      <t>shu k</t>
    </rPh>
    <rPh sb="2" eb="3">
      <t>hu dong qiu</t>
    </rPh>
    <rPh sb="5" eb="6">
      <t>bian cheng</t>
    </rPh>
    <rPh sb="7" eb="8">
      <t>she bei</t>
    </rPh>
    <phoneticPr fontId="9" type="noConversion"/>
  </si>
  <si>
    <t>新增项目</t>
    <rPh sb="0" eb="1">
      <t>xin zeng</t>
    </rPh>
    <rPh sb="2" eb="3">
      <t>xiang mu</t>
    </rPh>
    <phoneticPr fontId="2" type="noConversion"/>
  </si>
  <si>
    <t>减少项目</t>
    <rPh sb="0" eb="1">
      <t>jian s</t>
    </rPh>
    <rPh sb="2" eb="3">
      <t>xiang my</t>
    </rPh>
    <phoneticPr fontId="2" type="noConversion"/>
  </si>
  <si>
    <t>新人照片</t>
    <rPh sb="0" eb="1">
      <t>xin ren</t>
    </rPh>
    <rPh sb="2" eb="3">
      <t>zhao p</t>
    </rPh>
    <phoneticPr fontId="2" type="noConversion"/>
  </si>
  <si>
    <t>新人备场间</t>
    <rPh sb="0" eb="1">
      <t>xin ren</t>
    </rPh>
    <phoneticPr fontId="2" type="noConversion"/>
  </si>
  <si>
    <t>gopro设备，9月22日拍摄增加4台gopro</t>
    <rPh sb="5" eb="6">
      <t>she bei</t>
    </rPh>
    <phoneticPr fontId="2" type="noConversion"/>
  </si>
  <si>
    <t>活动记录、随机采访，增加1人拍摄采访</t>
    <rPh sb="0" eb="1">
      <t>huo d</t>
    </rPh>
    <rPh sb="2" eb="3">
      <t>ji lu</t>
    </rPh>
    <rPh sb="5" eb="6">
      <t>sui ji</t>
    </rPh>
    <rPh sb="7" eb="8">
      <t>cai fang</t>
    </rPh>
    <phoneticPr fontId="9" type="noConversion"/>
  </si>
  <si>
    <t>21日2人，由于22日新人拍摄人数增加，为加快进度摄影助理2人至4人</t>
    <rPh sb="2" eb="3">
      <t>ri</t>
    </rPh>
    <rPh sb="4" eb="5">
      <t>ren</t>
    </rPh>
    <rPh sb="6" eb="7">
      <t>you yu</t>
    </rPh>
    <rPh sb="11" eb="12">
      <t>xin ren</t>
    </rPh>
    <rPh sb="13" eb="14">
      <t>pai s</t>
    </rPh>
    <rPh sb="15" eb="16">
      <t>ren shu</t>
    </rPh>
    <rPh sb="17" eb="18">
      <t>zeng jia</t>
    </rPh>
    <rPh sb="20" eb="21">
      <t>wei</t>
    </rPh>
    <rPh sb="21" eb="22">
      <t>jia kuai</t>
    </rPh>
    <rPh sb="23" eb="24">
      <t>jin du</t>
    </rPh>
    <rPh sb="25" eb="26">
      <t>she y</t>
    </rPh>
    <rPh sb="27" eb="28">
      <t>zhu li</t>
    </rPh>
    <rPh sb="30" eb="31">
      <t>ren</t>
    </rPh>
    <rPh sb="31" eb="32">
      <t>zhi</t>
    </rPh>
    <rPh sb="33" eb="34">
      <t>ren</t>
    </rPh>
    <phoneticPr fontId="9" type="noConversion"/>
  </si>
  <si>
    <t>前期拍摄1人取消，活动当天2人</t>
    <rPh sb="0" eb="1">
      <t>qian qi</t>
    </rPh>
    <rPh sb="2" eb="3">
      <t>pai she</t>
    </rPh>
    <rPh sb="5" eb="6">
      <t>ren</t>
    </rPh>
    <rPh sb="6" eb="7">
      <t>qu xiao</t>
    </rPh>
    <rPh sb="9" eb="10">
      <t>huo d</t>
    </rPh>
    <rPh sb="11" eb="12">
      <t>dang t</t>
    </rPh>
    <rPh sb="14" eb="15">
      <t>ren</t>
    </rPh>
    <phoneticPr fontId="3" type="noConversion"/>
  </si>
  <si>
    <t>4讯道，2天</t>
    <rPh sb="1" eb="2">
      <t>xun dao</t>
    </rPh>
    <rPh sb="5" eb="6">
      <t>tian</t>
    </rPh>
    <phoneticPr fontId="2" type="noConversion"/>
  </si>
  <si>
    <t>2人*2天</t>
    <rPh sb="1" eb="2">
      <t>ren</t>
    </rPh>
    <rPh sb="4" eb="5">
      <t>tian</t>
    </rPh>
    <phoneticPr fontId="2" type="noConversion"/>
  </si>
  <si>
    <t>60*90cm</t>
    <phoneticPr fontId="2" type="noConversion"/>
  </si>
  <si>
    <t>邮件已确认花费</t>
    <rPh sb="0" eb="1">
      <t>you jian</t>
    </rPh>
    <rPh sb="2" eb="3">
      <t>yi</t>
    </rPh>
    <rPh sb="3" eb="4">
      <t>que ren</t>
    </rPh>
    <rPh sb="5" eb="6">
      <t>hua fei</t>
    </rPh>
    <phoneticPr fontId="2" type="noConversion"/>
  </si>
  <si>
    <t>进度</t>
    <rPh sb="0" eb="1">
      <t>jin du</t>
    </rPh>
    <phoneticPr fontId="2" type="noConversion"/>
  </si>
  <si>
    <t>已付款</t>
    <rPh sb="0" eb="1">
      <t>yi fu kuan</t>
    </rPh>
    <phoneticPr fontId="2" type="noConversion"/>
  </si>
  <si>
    <t>京东采买，已付款</t>
    <rPh sb="0" eb="1">
      <t>jing dong</t>
    </rPh>
    <rPh sb="2" eb="3">
      <t>cai mai</t>
    </rPh>
    <rPh sb="5" eb="6">
      <t>yi fu kuan</t>
    </rPh>
    <phoneticPr fontId="2" type="noConversion"/>
  </si>
  <si>
    <t>淘宝采买，已付款</t>
    <rPh sb="0" eb="1">
      <t>tao bao</t>
    </rPh>
    <rPh sb="2" eb="3">
      <t>cai mai</t>
    </rPh>
    <rPh sb="5" eb="6">
      <t>yi fu k</t>
    </rPh>
    <phoneticPr fontId="2" type="noConversion"/>
  </si>
  <si>
    <t>对公，已付款</t>
    <rPh sb="0" eb="1">
      <t>dui gong</t>
    </rPh>
    <rPh sb="1" eb="2">
      <t>gong</t>
    </rPh>
    <rPh sb="3" eb="4">
      <t>yi fu k</t>
    </rPh>
    <phoneticPr fontId="2" type="noConversion"/>
  </si>
  <si>
    <t>已完成合同流程</t>
    <rPh sb="0" eb="1">
      <t>yi</t>
    </rPh>
    <rPh sb="1" eb="2">
      <t>wan c</t>
    </rPh>
    <rPh sb="3" eb="4">
      <t>he tong</t>
    </rPh>
    <rPh sb="5" eb="6">
      <t>liu c</t>
    </rPh>
    <phoneticPr fontId="2" type="noConversion"/>
  </si>
  <si>
    <t>合同预算</t>
    <rPh sb="0" eb="1">
      <t>he tong</t>
    </rPh>
    <phoneticPr fontId="2" type="noConversion"/>
  </si>
  <si>
    <t>已付款，已完成报批流程</t>
    <rPh sb="0" eb="1">
      <t>yi</t>
    </rPh>
    <rPh sb="1" eb="2">
      <t>fu kuan</t>
    </rPh>
    <rPh sb="4" eb="5">
      <t>yi</t>
    </rPh>
    <rPh sb="5" eb="6">
      <t>wan cheng</t>
    </rPh>
    <rPh sb="7" eb="8">
      <t>bao pi</t>
    </rPh>
    <rPh sb="9" eb="10">
      <t>liu c</t>
    </rPh>
    <phoneticPr fontId="2" type="noConversion"/>
  </si>
  <si>
    <t>已完成合同流程
23日付全款</t>
    <rPh sb="0" eb="1">
      <t>yi</t>
    </rPh>
    <rPh sb="1" eb="2">
      <t>wan c</t>
    </rPh>
    <rPh sb="3" eb="4">
      <t>he tong</t>
    </rPh>
    <rPh sb="5" eb="6">
      <t>liu c</t>
    </rPh>
    <rPh sb="10" eb="11">
      <t>ri</t>
    </rPh>
    <rPh sb="11" eb="12">
      <t>fu quan kuan</t>
    </rPh>
    <phoneticPr fontId="2" type="noConversion"/>
  </si>
  <si>
    <t>新人备场间</t>
    <rPh sb="0" eb="1">
      <t>xin ren</t>
    </rPh>
    <rPh sb="2" eb="3">
      <t>bei chang jian</t>
    </rPh>
    <phoneticPr fontId="2" type="noConversion"/>
  </si>
  <si>
    <t>欧式铁艺大门租赁、喷金漆、加工制作拱门</t>
    <rPh sb="0" eb="1">
      <t>ou shi</t>
    </rPh>
    <rPh sb="2" eb="3">
      <t>tie yi</t>
    </rPh>
    <rPh sb="4" eb="5">
      <t>da men</t>
    </rPh>
    <rPh sb="6" eb="7">
      <t>zu lin</t>
    </rPh>
    <rPh sb="9" eb="10">
      <t>pen</t>
    </rPh>
    <rPh sb="10" eb="11">
      <t>jin qi</t>
    </rPh>
    <rPh sb="11" eb="12">
      <t>qi</t>
    </rPh>
    <rPh sb="13" eb="14">
      <t>jia gong</t>
    </rPh>
    <rPh sb="15" eb="16">
      <t>zhi zuo</t>
    </rPh>
    <rPh sb="17" eb="18">
      <t>gong men</t>
    </rPh>
    <phoneticPr fontId="2" type="noConversion"/>
  </si>
  <si>
    <t>3厘米直径，300克特种纸烫金工艺，包括打样</t>
    <rPh sb="1" eb="2">
      <t>li mi</t>
    </rPh>
    <rPh sb="3" eb="4">
      <t>zhi jing</t>
    </rPh>
    <rPh sb="9" eb="10">
      <t>ke</t>
    </rPh>
    <rPh sb="10" eb="11">
      <t>te zhong zhi</t>
    </rPh>
    <rPh sb="13" eb="14">
      <t>tang jin</t>
    </rPh>
    <rPh sb="15" eb="16">
      <t>gong yi</t>
    </rPh>
    <rPh sb="18" eb="19">
      <t>bao kuo</t>
    </rPh>
    <rPh sb="20" eb="21">
      <t>da yng</t>
    </rPh>
    <phoneticPr fontId="2" type="noConversion"/>
  </si>
  <si>
    <t>网线</t>
    <rPh sb="0" eb="1">
      <t>wang xian</t>
    </rPh>
    <phoneticPr fontId="2" type="noConversion"/>
  </si>
  <si>
    <t>已完成合同流程</t>
    <rPh sb="0" eb="1">
      <t>yi wan chng</t>
    </rPh>
    <rPh sb="3" eb="4">
      <t>he tong liu cheng</t>
    </rPh>
    <phoneticPr fontId="2" type="noConversion"/>
  </si>
  <si>
    <t>仿真花辫</t>
    <rPh sb="0" eb="1">
      <t>fang zhen</t>
    </rPh>
    <rPh sb="2" eb="3">
      <t>hua bian</t>
    </rPh>
    <phoneticPr fontId="2" type="noConversion"/>
  </si>
  <si>
    <t>淘宝</t>
    <rPh sb="0" eb="1">
      <t>tao bao</t>
    </rPh>
    <phoneticPr fontId="2" type="noConversion"/>
  </si>
  <si>
    <t xml:space="preserve">S云顶定制 </t>
    <rPh sb="3" eb="4">
      <t>ding z</t>
    </rPh>
    <phoneticPr fontId="9" type="noConversion"/>
  </si>
  <si>
    <t>S云顶</t>
    <rPh sb="2" eb="3">
      <t>ding</t>
    </rPh>
    <phoneticPr fontId="9" type="noConversion"/>
  </si>
  <si>
    <t>红色，薄地毯，3米宽*25米</t>
    <rPh sb="0" eb="1">
      <t>hong se</t>
    </rPh>
    <rPh sb="3" eb="4">
      <t>bo di tan</t>
    </rPh>
    <rPh sb="8" eb="9">
      <t>mi</t>
    </rPh>
    <rPh sb="9" eb="10">
      <t>kuan</t>
    </rPh>
    <rPh sb="13" eb="14">
      <t>mi</t>
    </rPh>
    <phoneticPr fontId="2" type="noConversion"/>
  </si>
  <si>
    <t>成本</t>
    <rPh sb="0" eb="1">
      <t>cheng ben</t>
    </rPh>
    <phoneticPr fontId="2" type="noConversion"/>
  </si>
  <si>
    <t>第三方</t>
    <rPh sb="0" eb="1">
      <t>di san fang</t>
    </rPh>
    <phoneticPr fontId="2" type="noConversion"/>
  </si>
  <si>
    <t>王琪</t>
    <rPh sb="0" eb="1">
      <t>wang qi</t>
    </rPh>
    <phoneticPr fontId="2" type="noConversion"/>
  </si>
  <si>
    <t>杨振</t>
    <rPh sb="0" eb="1">
      <t>yang zhen</t>
    </rPh>
    <phoneticPr fontId="2" type="noConversion"/>
  </si>
  <si>
    <t>设计、竞标</t>
    <rPh sb="0" eb="1">
      <t>she ji</t>
    </rPh>
    <rPh sb="3" eb="4">
      <t>jing biao</t>
    </rPh>
    <phoneticPr fontId="2" type="noConversion"/>
  </si>
  <si>
    <t>追加</t>
    <rPh sb="0" eb="1">
      <t>zhui jia</t>
    </rPh>
    <phoneticPr fontId="2" type="noConversion"/>
  </si>
  <si>
    <t>总成本</t>
    <rPh sb="0" eb="1">
      <t>zong cheng ben</t>
    </rPh>
    <phoneticPr fontId="2" type="noConversion"/>
  </si>
  <si>
    <t>利润</t>
    <rPh sb="0" eb="1">
      <t>li run</t>
    </rPh>
    <phoneticPr fontId="2" type="noConversion"/>
  </si>
  <si>
    <t>利润率</t>
    <rPh sb="0" eb="1">
      <t>li run lü</t>
    </rPh>
    <phoneticPr fontId="2" type="noConversion"/>
  </si>
  <si>
    <t>已完成合同，预付已付</t>
    <rPh sb="0" eb="1">
      <t>yi wan cheng</t>
    </rPh>
    <rPh sb="3" eb="4">
      <t>he tong</t>
    </rPh>
    <rPh sb="6" eb="7">
      <t>yu fu</t>
    </rPh>
    <rPh sb="8" eb="9">
      <t>yi jing</t>
    </rPh>
    <rPh sb="9" eb="10">
      <t>fu</t>
    </rPh>
    <phoneticPr fontId="2" type="noConversion"/>
  </si>
  <si>
    <t>灯光架子</t>
    <phoneticPr fontId="9" type="noConversion"/>
  </si>
  <si>
    <t xml:space="preserve">300*400truss架   </t>
    <phoneticPr fontId="9" type="noConversion"/>
  </si>
  <si>
    <t>米</t>
    <rPh sb="0" eb="1">
      <t>mi</t>
    </rPh>
    <phoneticPr fontId="2" type="noConversion"/>
  </si>
  <si>
    <t>电动葫芦</t>
    <phoneticPr fontId="9" type="noConversion"/>
  </si>
  <si>
    <t xml:space="preserve">300*400truss架   </t>
    <phoneticPr fontId="9" type="noConversion"/>
  </si>
  <si>
    <t>10月底风大，为保障活动正常进行使用木质涂漆，固定pvc雕刻</t>
    <rPh sb="2" eb="3">
      <t>yue</t>
    </rPh>
    <rPh sb="3" eb="4">
      <t>di</t>
    </rPh>
    <rPh sb="4" eb="5">
      <t>feng da</t>
    </rPh>
    <rPh sb="7" eb="8">
      <t>wei</t>
    </rPh>
    <rPh sb="8" eb="9">
      <t>bao z</t>
    </rPh>
    <rPh sb="10" eb="11">
      <t>huo do</t>
    </rPh>
    <rPh sb="12" eb="13">
      <t>zheng c</t>
    </rPh>
    <rPh sb="14" eb="15">
      <t>jin xing</t>
    </rPh>
    <rPh sb="16" eb="17">
      <t>shi y</t>
    </rPh>
    <rPh sb="18" eb="19">
      <t>mu zhi</t>
    </rPh>
    <rPh sb="20" eb="21">
      <t>tu qi</t>
    </rPh>
    <rPh sb="23" eb="24">
      <t>gu ding</t>
    </rPh>
    <rPh sb="28" eb="29">
      <t>diao ke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</si>
</sst>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21" x14ac:knownFonts="1">
    <font>
      <sz val="11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微软雅黑"/>
      <family val="3"/>
      <charset val="134"/>
    </font>
    <font>
      <sz val="20"/>
      <color theme="1"/>
      <name val="微软雅黑"/>
      <family val="2"/>
      <charset val="134"/>
    </font>
    <font>
      <sz val="9"/>
      <color theme="1"/>
      <name val="DengXian"/>
      <family val="2"/>
      <charset val="134"/>
      <scheme val="minor"/>
    </font>
    <font>
      <b/>
      <sz val="9"/>
      <color theme="0"/>
      <name val="微软雅黑"/>
      <family val="2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DengXian"/>
      <family val="2"/>
      <charset val="134"/>
      <scheme val="minor"/>
    </font>
    <font>
      <b/>
      <sz val="9"/>
      <color theme="1"/>
      <name val="DengXian"/>
      <family val="2"/>
      <charset val="134"/>
      <scheme val="minor"/>
    </font>
    <font>
      <sz val="9"/>
      <color rgb="FF00B05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6"/>
      <color rgb="FFFF0000"/>
      <name val="微软雅黑"/>
      <family val="3"/>
      <charset val="134"/>
    </font>
    <font>
      <b/>
      <sz val="16"/>
      <color rgb="FF00B050"/>
      <name val="微软雅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0" fontId="4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0" fontId="7" fillId="2" borderId="0" xfId="0" applyNumberFormat="1" applyFont="1" applyFill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10" fillId="2" borderId="4" xfId="0" applyFont="1" applyFill="1" applyBorder="1">
      <alignment vertical="center"/>
    </xf>
    <xf numFmtId="40" fontId="10" fillId="2" borderId="4" xfId="0" applyNumberFormat="1" applyFont="1" applyFill="1" applyBorder="1" applyAlignment="1">
      <alignment horizontal="left" vertical="center"/>
    </xf>
    <xf numFmtId="40" fontId="8" fillId="3" borderId="4" xfId="0" applyNumberFormat="1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40" fontId="11" fillId="3" borderId="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40" fontId="10" fillId="0" borderId="4" xfId="0" applyNumberFormat="1" applyFont="1" applyFill="1" applyBorder="1" applyAlignment="1">
      <alignment horizontal="center" vertical="center"/>
    </xf>
    <xf numFmtId="40" fontId="10" fillId="0" borderId="4" xfId="0" applyNumberFormat="1" applyFont="1" applyBorder="1" applyAlignment="1">
      <alignment horizontal="center" vertical="center"/>
    </xf>
    <xf numFmtId="40" fontId="12" fillId="5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0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0" fontId="13" fillId="0" borderId="4" xfId="0" applyNumberFormat="1" applyFont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center" vertical="center"/>
    </xf>
    <xf numFmtId="176" fontId="12" fillId="5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/>
    </xf>
    <xf numFmtId="40" fontId="13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 wrapText="1"/>
    </xf>
    <xf numFmtId="40" fontId="10" fillId="6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40" fontId="10" fillId="2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 wrapText="1"/>
    </xf>
    <xf numFmtId="40" fontId="13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4" xfId="0" applyFont="1" applyFill="1" applyBorder="1" applyAlignment="1">
      <alignment vertical="center" wrapText="1"/>
    </xf>
    <xf numFmtId="176" fontId="11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0" fontId="7" fillId="0" borderId="0" xfId="0" applyNumberFormat="1" applyFo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0" fontId="16" fillId="0" borderId="4" xfId="0" applyNumberFormat="1" applyFont="1" applyFill="1" applyBorder="1" applyAlignment="1">
      <alignment horizontal="center" vertical="center"/>
    </xf>
    <xf numFmtId="176" fontId="12" fillId="8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40" fontId="13" fillId="0" borderId="4" xfId="0" applyNumberFormat="1" applyFont="1" applyFill="1" applyBorder="1" applyAlignment="1">
      <alignment horizontal="center" vertical="center"/>
    </xf>
    <xf numFmtId="40" fontId="10" fillId="0" borderId="3" xfId="0" applyNumberFormat="1" applyFont="1" applyBorder="1" applyAlignment="1">
      <alignment horizontal="center" vertical="center"/>
    </xf>
    <xf numFmtId="40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0" fontId="10" fillId="2" borderId="1" xfId="0" applyNumberFormat="1" applyFont="1" applyFill="1" applyBorder="1">
      <alignment vertical="center"/>
    </xf>
    <xf numFmtId="40" fontId="16" fillId="2" borderId="1" xfId="0" applyNumberFormat="1" applyFont="1" applyFill="1" applyBorder="1">
      <alignment vertical="center"/>
    </xf>
    <xf numFmtId="40" fontId="16" fillId="0" borderId="3" xfId="0" applyNumberFormat="1" applyFont="1" applyFill="1" applyBorder="1" applyAlignment="1">
      <alignment horizontal="center" vertical="center"/>
    </xf>
    <xf numFmtId="40" fontId="10" fillId="0" borderId="3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40" fontId="12" fillId="5" borderId="0" xfId="0" applyNumberFormat="1" applyFont="1" applyFill="1" applyBorder="1" applyAlignment="1">
      <alignment horizontal="center" vertical="center"/>
    </xf>
    <xf numFmtId="176" fontId="12" fillId="5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40" fontId="10" fillId="2" borderId="0" xfId="0" applyNumberFormat="1" applyFont="1" applyFill="1" applyBorder="1" applyAlignment="1">
      <alignment vertical="center"/>
    </xf>
    <xf numFmtId="40" fontId="8" fillId="2" borderId="0" xfId="0" applyNumberFormat="1" applyFont="1" applyFill="1" applyBorder="1" applyAlignment="1">
      <alignment vertical="center"/>
    </xf>
    <xf numFmtId="40" fontId="11" fillId="3" borderId="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0" fontId="12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6" fontId="11" fillId="7" borderId="0" xfId="0" applyNumberFormat="1" applyFont="1" applyFill="1" applyBorder="1" applyAlignment="1">
      <alignment horizontal="center" vertical="center"/>
    </xf>
    <xf numFmtId="176" fontId="11" fillId="7" borderId="4" xfId="0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176" fontId="12" fillId="8" borderId="4" xfId="0" applyNumberFormat="1" applyFont="1" applyFill="1" applyBorder="1" applyAlignment="1">
      <alignment horizontal="right" vertical="center"/>
    </xf>
    <xf numFmtId="40" fontId="13" fillId="0" borderId="1" xfId="0" applyNumberFormat="1" applyFont="1" applyFill="1" applyBorder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76" fontId="11" fillId="9" borderId="4" xfId="0" applyNumberFormat="1" applyFont="1" applyFill="1" applyBorder="1" applyAlignment="1">
      <alignment horizontal="center" vertical="center"/>
    </xf>
    <xf numFmtId="40" fontId="13" fillId="0" borderId="3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0" fontId="10" fillId="2" borderId="0" xfId="0" applyNumberFormat="1" applyFont="1" applyFill="1">
      <alignment vertical="center"/>
    </xf>
    <xf numFmtId="0" fontId="10" fillId="2" borderId="0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6" fillId="2" borderId="0" xfId="0" applyFont="1" applyFill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8" borderId="4" xfId="0" applyFont="1" applyFill="1" applyBorder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0" borderId="0" xfId="0" applyFont="1">
      <alignment vertical="center"/>
    </xf>
    <xf numFmtId="0" fontId="10" fillId="7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0" fontId="10" fillId="0" borderId="0" xfId="0" applyNumberFormat="1" applyFont="1">
      <alignment vertical="center"/>
    </xf>
    <xf numFmtId="40" fontId="10" fillId="0" borderId="1" xfId="0" applyNumberFormat="1" applyFont="1" applyFill="1" applyBorder="1">
      <alignment vertical="center"/>
    </xf>
    <xf numFmtId="40" fontId="16" fillId="0" borderId="1" xfId="0" applyNumberFormat="1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2" fillId="0" borderId="4" xfId="0" applyFont="1" applyBorder="1">
      <alignment vertical="center"/>
    </xf>
    <xf numFmtId="0" fontId="10" fillId="9" borderId="4" xfId="0" applyFont="1" applyFill="1" applyBorder="1" applyAlignment="1">
      <alignment vertical="center"/>
    </xf>
    <xf numFmtId="0" fontId="10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center" vertical="center"/>
    </xf>
    <xf numFmtId="40" fontId="10" fillId="9" borderId="4" xfId="0" applyNumberFormat="1" applyFont="1" applyFill="1" applyBorder="1" applyAlignment="1">
      <alignment horizontal="center" vertical="center"/>
    </xf>
    <xf numFmtId="40" fontId="10" fillId="2" borderId="1" xfId="0" applyNumberFormat="1" applyFont="1" applyFill="1" applyBorder="1" applyAlignment="1">
      <alignment horizontal="right" vertical="center"/>
    </xf>
    <xf numFmtId="40" fontId="10" fillId="0" borderId="1" xfId="0" applyNumberFormat="1" applyFont="1" applyFill="1" applyBorder="1" applyAlignment="1">
      <alignment horizontal="right" vertical="center"/>
    </xf>
    <xf numFmtId="40" fontId="13" fillId="2" borderId="1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0" fontId="10" fillId="2" borderId="4" xfId="0" applyNumberFormat="1" applyFont="1" applyFill="1" applyBorder="1">
      <alignment vertical="center"/>
    </xf>
    <xf numFmtId="40" fontId="13" fillId="2" borderId="4" xfId="0" applyNumberFormat="1" applyFont="1" applyFill="1" applyBorder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>
      <alignment horizontal="right" vertical="center"/>
    </xf>
    <xf numFmtId="40" fontId="10" fillId="2" borderId="11" xfId="0" applyNumberFormat="1" applyFont="1" applyFill="1" applyBorder="1">
      <alignment vertical="center"/>
    </xf>
    <xf numFmtId="40" fontId="10" fillId="0" borderId="1" xfId="0" applyNumberFormat="1" applyFont="1" applyFill="1" applyBorder="1" applyAlignment="1">
      <alignment horizontal="center" vertical="center"/>
    </xf>
    <xf numFmtId="40" fontId="10" fillId="0" borderId="1" xfId="0" applyNumberFormat="1" applyFont="1" applyBorder="1" applyAlignment="1">
      <alignment horizontal="center" vertical="center"/>
    </xf>
    <xf numFmtId="40" fontId="13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2" fillId="8" borderId="1" xfId="0" applyNumberFormat="1" applyFont="1" applyFill="1" applyBorder="1" applyAlignment="1">
      <alignment horizontal="center" vertical="center"/>
    </xf>
    <xf numFmtId="176" fontId="12" fillId="8" borderId="2" xfId="0" applyNumberFormat="1" applyFont="1" applyFill="1" applyBorder="1" applyAlignment="1">
      <alignment horizontal="right" vertical="center"/>
    </xf>
    <xf numFmtId="40" fontId="10" fillId="0" borderId="9" xfId="0" applyNumberFormat="1" applyFont="1" applyFill="1" applyBorder="1">
      <alignment vertical="center"/>
    </xf>
    <xf numFmtId="40" fontId="10" fillId="2" borderId="21" xfId="0" applyNumberFormat="1" applyFont="1" applyFill="1" applyBorder="1">
      <alignment vertical="center"/>
    </xf>
    <xf numFmtId="176" fontId="12" fillId="8" borderId="21" xfId="0" applyNumberFormat="1" applyFont="1" applyFill="1" applyBorder="1" applyAlignment="1">
      <alignment horizontal="right" vertical="center"/>
    </xf>
    <xf numFmtId="40" fontId="10" fillId="0" borderId="25" xfId="0" applyNumberFormat="1" applyFont="1" applyFill="1" applyBorder="1">
      <alignment vertical="center"/>
    </xf>
    <xf numFmtId="176" fontId="12" fillId="8" borderId="9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>
      <alignment vertical="center"/>
    </xf>
    <xf numFmtId="0" fontId="1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7" fillId="9" borderId="13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0" fontId="10" fillId="2" borderId="10" xfId="0" applyNumberFormat="1" applyFont="1" applyFill="1" applyBorder="1" applyAlignment="1">
      <alignment horizontal="right" vertical="center"/>
    </xf>
    <xf numFmtId="40" fontId="16" fillId="2" borderId="10" xfId="0" applyNumberFormat="1" applyFont="1" applyFill="1" applyBorder="1" applyAlignment="1">
      <alignment horizontal="right" vertical="center"/>
    </xf>
    <xf numFmtId="40" fontId="10" fillId="2" borderId="11" xfId="0" applyNumberFormat="1" applyFont="1" applyFill="1" applyBorder="1" applyAlignment="1">
      <alignment horizontal="right" vertical="center"/>
    </xf>
    <xf numFmtId="40" fontId="10" fillId="9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10" fontId="10" fillId="2" borderId="0" xfId="0" applyNumberFormat="1" applyFont="1" applyFill="1" applyAlignment="1">
      <alignment horizontal="right" vertical="center"/>
    </xf>
    <xf numFmtId="40" fontId="13" fillId="0" borderId="25" xfId="0" applyNumberFormat="1" applyFont="1" applyFill="1" applyBorder="1" applyAlignment="1">
      <alignment horizontal="right" vertical="center"/>
    </xf>
    <xf numFmtId="40" fontId="10" fillId="0" borderId="25" xfId="0" applyNumberFormat="1" applyFont="1" applyFill="1" applyBorder="1" applyAlignment="1">
      <alignment horizontal="right" vertical="center"/>
    </xf>
    <xf numFmtId="40" fontId="10" fillId="2" borderId="25" xfId="0" applyNumberFormat="1" applyFont="1" applyFill="1" applyBorder="1" applyAlignment="1">
      <alignment horizontal="right" vertical="center"/>
    </xf>
    <xf numFmtId="40" fontId="16" fillId="2" borderId="25" xfId="0" applyNumberFormat="1" applyFont="1" applyFill="1" applyBorder="1" applyAlignment="1">
      <alignment horizontal="right" vertical="center"/>
    </xf>
    <xf numFmtId="0" fontId="10" fillId="2" borderId="5" xfId="0" applyFont="1" applyFill="1" applyBorder="1">
      <alignment vertical="center"/>
    </xf>
    <xf numFmtId="0" fontId="12" fillId="5" borderId="1" xfId="0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right" vertical="center"/>
    </xf>
    <xf numFmtId="0" fontId="12" fillId="5" borderId="3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40" fontId="10" fillId="0" borderId="21" xfId="0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40" fontId="10" fillId="2" borderId="22" xfId="0" applyNumberFormat="1" applyFont="1" applyFill="1" applyBorder="1" applyAlignment="1">
      <alignment horizontal="right" vertical="center"/>
    </xf>
    <xf numFmtId="40" fontId="10" fillId="2" borderId="2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0" fontId="13" fillId="0" borderId="1" xfId="0" applyNumberFormat="1" applyFont="1" applyFill="1" applyBorder="1" applyAlignment="1">
      <alignment horizontal="center" vertical="center"/>
    </xf>
    <xf numFmtId="40" fontId="10" fillId="6" borderId="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2"/>
  <sheetViews>
    <sheetView topLeftCell="A95" zoomScale="84" workbookViewId="0">
      <selection activeCell="L21" sqref="L21"/>
    </sheetView>
  </sheetViews>
  <sheetFormatPr baseColWidth="10" defaultColWidth="9.6640625" defaultRowHeight="12" x14ac:dyDescent="0.25"/>
  <cols>
    <col min="1" max="1" width="9.6640625" style="17"/>
    <col min="2" max="2" width="14.5" style="17" customWidth="1"/>
    <col min="3" max="3" width="17.83203125" style="63" customWidth="1"/>
    <col min="4" max="4" width="43.1640625" style="63" customWidth="1"/>
    <col min="5" max="5" width="51.5" style="64" customWidth="1"/>
    <col min="6" max="6" width="10.33203125" style="17" customWidth="1"/>
    <col min="7" max="7" width="9.6640625" style="17"/>
    <col min="8" max="8" width="11" style="65" customWidth="1"/>
    <col min="9" max="9" width="14.83203125" style="65" bestFit="1" customWidth="1"/>
    <col min="10" max="25" width="9.6640625" style="6"/>
    <col min="26" max="16384" width="9.6640625" style="17"/>
  </cols>
  <sheetData>
    <row r="1" spans="1:17" s="2" customFormat="1" ht="31" x14ac:dyDescent="0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1"/>
      <c r="K1" s="1"/>
      <c r="L1" s="1"/>
      <c r="M1" s="1"/>
      <c r="N1" s="1"/>
      <c r="O1" s="1"/>
      <c r="P1" s="1"/>
      <c r="Q1" s="1"/>
    </row>
    <row r="2" spans="1:17" s="2" customFormat="1" ht="27" customHeight="1" x14ac:dyDescent="0.25">
      <c r="A2" s="243" t="s">
        <v>1</v>
      </c>
      <c r="B2" s="243"/>
      <c r="C2" s="243"/>
      <c r="D2" s="243"/>
      <c r="E2" s="243"/>
      <c r="F2" s="243"/>
      <c r="G2" s="243"/>
      <c r="H2" s="243"/>
      <c r="I2" s="243"/>
    </row>
    <row r="3" spans="1:17" s="2" customFormat="1" ht="27" customHeight="1" x14ac:dyDescent="0.25">
      <c r="A3" s="243" t="s">
        <v>2</v>
      </c>
      <c r="B3" s="243"/>
      <c r="C3" s="243"/>
      <c r="D3" s="3"/>
      <c r="E3" s="4"/>
      <c r="F3" s="4"/>
      <c r="G3" s="4"/>
      <c r="H3" s="5"/>
      <c r="I3" s="5"/>
    </row>
    <row r="4" spans="1:17" s="2" customFormat="1" ht="27" customHeight="1" x14ac:dyDescent="0.25">
      <c r="A4" s="244" t="s">
        <v>3</v>
      </c>
      <c r="B4" s="244"/>
      <c r="C4" s="244"/>
      <c r="D4" s="3"/>
      <c r="E4" s="4"/>
      <c r="F4" s="4"/>
      <c r="G4" s="4"/>
      <c r="H4" s="5"/>
      <c r="I4" s="5"/>
    </row>
    <row r="5" spans="1:17" s="6" customFormat="1" x14ac:dyDescent="0.25">
      <c r="C5" s="7"/>
      <c r="D5" s="7"/>
      <c r="E5" s="8"/>
      <c r="H5" s="9"/>
      <c r="I5" s="9"/>
    </row>
    <row r="6" spans="1:17" s="6" customFormat="1" ht="14" x14ac:dyDescent="0.25">
      <c r="A6" s="245" t="s">
        <v>4</v>
      </c>
      <c r="B6" s="246"/>
      <c r="C6" s="247"/>
      <c r="D6" s="10"/>
      <c r="E6" s="11"/>
      <c r="H6" s="9"/>
      <c r="I6" s="9"/>
    </row>
    <row r="7" spans="1:17" s="6" customFormat="1" ht="14" x14ac:dyDescent="0.25">
      <c r="A7" s="12" t="s">
        <v>5</v>
      </c>
      <c r="B7" s="12" t="s">
        <v>6</v>
      </c>
      <c r="C7" s="13">
        <f>I23</f>
        <v>183380</v>
      </c>
      <c r="D7" s="10"/>
      <c r="E7" s="11"/>
      <c r="H7" s="9"/>
      <c r="I7" s="9"/>
    </row>
    <row r="8" spans="1:17" s="6" customFormat="1" ht="14" x14ac:dyDescent="0.25">
      <c r="A8" s="12" t="s">
        <v>7</v>
      </c>
      <c r="B8" s="12" t="s">
        <v>8</v>
      </c>
      <c r="C8" s="13">
        <f>I29</f>
        <v>53000</v>
      </c>
      <c r="D8" s="10"/>
      <c r="E8" s="11"/>
      <c r="H8" s="9"/>
      <c r="I8" s="9"/>
    </row>
    <row r="9" spans="1:17" s="6" customFormat="1" ht="14" x14ac:dyDescent="0.25">
      <c r="A9" s="12" t="s">
        <v>9</v>
      </c>
      <c r="B9" s="12" t="s">
        <v>10</v>
      </c>
      <c r="C9" s="13">
        <f>I110</f>
        <v>726462.30800000008</v>
      </c>
      <c r="D9" s="10"/>
      <c r="E9" s="11"/>
      <c r="H9" s="9"/>
      <c r="I9" s="9"/>
    </row>
    <row r="10" spans="1:17" s="6" customFormat="1" ht="14" x14ac:dyDescent="0.25">
      <c r="A10" s="12" t="s">
        <v>11</v>
      </c>
      <c r="B10" s="12" t="s">
        <v>12</v>
      </c>
      <c r="C10" s="13">
        <f>I123</f>
        <v>171168.8</v>
      </c>
      <c r="D10" s="10"/>
      <c r="E10" s="11"/>
      <c r="H10" s="9"/>
      <c r="I10" s="9"/>
    </row>
    <row r="11" spans="1:17" s="6" customFormat="1" ht="14" x14ac:dyDescent="0.25">
      <c r="A11" s="12" t="s">
        <v>13</v>
      </c>
      <c r="B11" s="12" t="s">
        <v>14</v>
      </c>
      <c r="C11" s="13">
        <f>I148</f>
        <v>193206.2</v>
      </c>
      <c r="D11" s="10"/>
      <c r="E11" s="11"/>
      <c r="H11" s="9"/>
      <c r="I11" s="9"/>
    </row>
    <row r="12" spans="1:17" s="6" customFormat="1" ht="14" x14ac:dyDescent="0.25">
      <c r="A12" s="12" t="s">
        <v>15</v>
      </c>
      <c r="B12" s="12" t="s">
        <v>16</v>
      </c>
      <c r="C12" s="13">
        <f>I151</f>
        <v>38160</v>
      </c>
      <c r="D12" s="10"/>
      <c r="E12" s="11"/>
      <c r="H12" s="9"/>
      <c r="I12" s="9"/>
    </row>
    <row r="13" spans="1:17" s="6" customFormat="1" ht="14" x14ac:dyDescent="0.25">
      <c r="A13" s="12" t="s">
        <v>17</v>
      </c>
      <c r="B13" s="12" t="s">
        <v>18</v>
      </c>
      <c r="C13" s="13">
        <f>I216</f>
        <v>298768.84400000004</v>
      </c>
      <c r="D13" s="10"/>
      <c r="E13" s="11"/>
      <c r="H13" s="9"/>
      <c r="I13" s="9"/>
    </row>
    <row r="14" spans="1:17" s="6" customFormat="1" ht="14" x14ac:dyDescent="0.25">
      <c r="A14" s="12" t="s">
        <v>19</v>
      </c>
      <c r="B14" s="12" t="s">
        <v>20</v>
      </c>
      <c r="C14" s="13">
        <f>I219</f>
        <v>50880</v>
      </c>
      <c r="D14" s="10"/>
      <c r="E14" s="11"/>
      <c r="H14" s="9"/>
      <c r="I14" s="9"/>
    </row>
    <row r="15" spans="1:17" s="6" customFormat="1" ht="14" x14ac:dyDescent="0.25">
      <c r="A15" s="241" t="s">
        <v>21</v>
      </c>
      <c r="B15" s="241"/>
      <c r="C15" s="14">
        <f>SUM(C7:C14)</f>
        <v>1715026.152</v>
      </c>
      <c r="D15" s="10"/>
      <c r="E15" s="11"/>
      <c r="H15" s="9"/>
      <c r="I15" s="9"/>
    </row>
    <row r="16" spans="1:17" s="6" customFormat="1" x14ac:dyDescent="0.25">
      <c r="C16" s="7"/>
      <c r="D16" s="7"/>
      <c r="E16" s="8"/>
      <c r="H16" s="9"/>
      <c r="I16" s="9"/>
    </row>
    <row r="17" spans="1:25" s="6" customFormat="1" x14ac:dyDescent="0.25">
      <c r="C17" s="7"/>
      <c r="D17" s="7"/>
      <c r="E17" s="8"/>
      <c r="H17" s="9"/>
      <c r="I17" s="9"/>
    </row>
    <row r="18" spans="1:25" ht="25" customHeight="1" x14ac:dyDescent="0.25">
      <c r="A18" s="15" t="s">
        <v>22</v>
      </c>
      <c r="B18" s="15" t="s">
        <v>23</v>
      </c>
      <c r="C18" s="248" t="s">
        <v>24</v>
      </c>
      <c r="D18" s="248"/>
      <c r="E18" s="248"/>
      <c r="F18" s="15" t="s">
        <v>25</v>
      </c>
      <c r="G18" s="15" t="s">
        <v>26</v>
      </c>
      <c r="H18" s="16" t="s">
        <v>27</v>
      </c>
      <c r="I18" s="16" t="s">
        <v>28</v>
      </c>
    </row>
    <row r="19" spans="1:25" ht="14" x14ac:dyDescent="0.25">
      <c r="A19" s="214" t="s">
        <v>29</v>
      </c>
      <c r="B19" s="215" t="s">
        <v>30</v>
      </c>
      <c r="C19" s="222" t="s">
        <v>31</v>
      </c>
      <c r="D19" s="222"/>
      <c r="E19" s="18" t="s">
        <v>32</v>
      </c>
      <c r="F19" s="19" t="s">
        <v>33</v>
      </c>
      <c r="G19" s="19">
        <v>1</v>
      </c>
      <c r="H19" s="20">
        <v>168000</v>
      </c>
      <c r="I19" s="21">
        <f>G19*H19</f>
        <v>168000</v>
      </c>
    </row>
    <row r="20" spans="1:25" ht="15" customHeight="1" x14ac:dyDescent="0.25">
      <c r="A20" s="214"/>
      <c r="B20" s="249"/>
      <c r="C20" s="250" t="s">
        <v>34</v>
      </c>
      <c r="D20" s="251"/>
      <c r="E20" s="18" t="s">
        <v>35</v>
      </c>
      <c r="F20" s="19" t="s">
        <v>33</v>
      </c>
      <c r="G20" s="19">
        <v>1</v>
      </c>
      <c r="H20" s="21">
        <v>5000</v>
      </c>
      <c r="I20" s="21">
        <f>G20*H20</f>
        <v>5000</v>
      </c>
    </row>
    <row r="21" spans="1:25" ht="15" customHeight="1" x14ac:dyDescent="0.25">
      <c r="A21" s="214"/>
      <c r="B21" s="249"/>
      <c r="C21" s="252" t="s">
        <v>36</v>
      </c>
      <c r="D21" s="253"/>
      <c r="E21" s="253"/>
      <c r="F21" s="253"/>
      <c r="G21" s="253"/>
      <c r="H21" s="254"/>
      <c r="I21" s="21">
        <f>SUM(I19:I20)</f>
        <v>173000</v>
      </c>
    </row>
    <row r="22" spans="1:25" ht="14" x14ac:dyDescent="0.25">
      <c r="A22" s="214"/>
      <c r="B22" s="216"/>
      <c r="C22" s="217" t="s">
        <v>37</v>
      </c>
      <c r="D22" s="217"/>
      <c r="E22" s="217"/>
      <c r="F22" s="217"/>
      <c r="G22" s="217"/>
      <c r="H22" s="217"/>
      <c r="I22" s="20">
        <f>(I21)*0.06</f>
        <v>10380</v>
      </c>
    </row>
    <row r="23" spans="1:25" ht="15.75" customHeight="1" x14ac:dyDescent="0.25">
      <c r="A23" s="214"/>
      <c r="B23" s="218" t="s">
        <v>38</v>
      </c>
      <c r="C23" s="219"/>
      <c r="D23" s="219"/>
      <c r="E23" s="219"/>
      <c r="F23" s="219"/>
      <c r="G23" s="219"/>
      <c r="H23" s="220"/>
      <c r="I23" s="22">
        <f>I22+I21</f>
        <v>183380</v>
      </c>
    </row>
    <row r="24" spans="1:25" ht="14" x14ac:dyDescent="0.25">
      <c r="A24" s="214" t="s">
        <v>39</v>
      </c>
      <c r="B24" s="215" t="s">
        <v>8</v>
      </c>
      <c r="C24" s="222" t="s">
        <v>40</v>
      </c>
      <c r="D24" s="222"/>
      <c r="E24" s="18" t="s">
        <v>41</v>
      </c>
      <c r="F24" s="19" t="s">
        <v>33</v>
      </c>
      <c r="G24" s="19">
        <v>1</v>
      </c>
      <c r="H24" s="21">
        <v>10000</v>
      </c>
      <c r="I24" s="21">
        <f>G24*H24</f>
        <v>10000</v>
      </c>
    </row>
    <row r="25" spans="1:25" ht="14" x14ac:dyDescent="0.25">
      <c r="A25" s="214"/>
      <c r="B25" s="249"/>
      <c r="C25" s="250" t="s">
        <v>42</v>
      </c>
      <c r="D25" s="251"/>
      <c r="E25" s="18" t="s">
        <v>41</v>
      </c>
      <c r="F25" s="19" t="s">
        <v>43</v>
      </c>
      <c r="G25" s="19">
        <v>20</v>
      </c>
      <c r="H25" s="21">
        <v>1000</v>
      </c>
      <c r="I25" s="21">
        <f t="shared" ref="I25:I26" si="0">G25*H25</f>
        <v>20000</v>
      </c>
    </row>
    <row r="26" spans="1:25" ht="14" x14ac:dyDescent="0.25">
      <c r="A26" s="214"/>
      <c r="B26" s="249"/>
      <c r="C26" s="250" t="s">
        <v>44</v>
      </c>
      <c r="D26" s="251"/>
      <c r="E26" s="18" t="s">
        <v>41</v>
      </c>
      <c r="F26" s="19" t="s">
        <v>33</v>
      </c>
      <c r="G26" s="19">
        <v>1</v>
      </c>
      <c r="H26" s="21">
        <v>20000</v>
      </c>
      <c r="I26" s="21">
        <f t="shared" si="0"/>
        <v>20000</v>
      </c>
    </row>
    <row r="27" spans="1:25" ht="14" x14ac:dyDescent="0.25">
      <c r="A27" s="214"/>
      <c r="B27" s="249"/>
      <c r="C27" s="252" t="s">
        <v>36</v>
      </c>
      <c r="D27" s="253"/>
      <c r="E27" s="253"/>
      <c r="F27" s="253"/>
      <c r="G27" s="253"/>
      <c r="H27" s="254"/>
      <c r="I27" s="21">
        <f>SUM(I24:I26)</f>
        <v>50000</v>
      </c>
    </row>
    <row r="28" spans="1:25" ht="14" x14ac:dyDescent="0.25">
      <c r="A28" s="214"/>
      <c r="B28" s="216"/>
      <c r="C28" s="217" t="s">
        <v>45</v>
      </c>
      <c r="D28" s="217"/>
      <c r="E28" s="217"/>
      <c r="F28" s="217"/>
      <c r="G28" s="217"/>
      <c r="H28" s="217"/>
      <c r="I28" s="20">
        <f>I27*0.06</f>
        <v>3000</v>
      </c>
    </row>
    <row r="29" spans="1:25" ht="14" x14ac:dyDescent="0.25">
      <c r="A29" s="214"/>
      <c r="B29" s="218" t="s">
        <v>46</v>
      </c>
      <c r="C29" s="219"/>
      <c r="D29" s="219"/>
      <c r="E29" s="219"/>
      <c r="F29" s="219"/>
      <c r="G29" s="219"/>
      <c r="H29" s="220"/>
      <c r="I29" s="22">
        <f>SUM(I27:I28)</f>
        <v>53000</v>
      </c>
    </row>
    <row r="30" spans="1:25" ht="14" x14ac:dyDescent="0.25">
      <c r="A30" s="214" t="s">
        <v>47</v>
      </c>
      <c r="B30" s="234" t="s">
        <v>48</v>
      </c>
      <c r="C30" s="222" t="s">
        <v>49</v>
      </c>
      <c r="D30" s="66" t="s">
        <v>50</v>
      </c>
      <c r="E30" s="24"/>
      <c r="F30" s="67" t="s">
        <v>51</v>
      </c>
      <c r="G30" s="67">
        <v>5</v>
      </c>
      <c r="H30" s="21">
        <v>80</v>
      </c>
      <c r="I30" s="21">
        <f>G30*H30</f>
        <v>400</v>
      </c>
    </row>
    <row r="31" spans="1:25" ht="17" customHeight="1" x14ac:dyDescent="0.25">
      <c r="A31" s="214"/>
      <c r="B31" s="234"/>
      <c r="C31" s="222"/>
      <c r="D31" s="66" t="s">
        <v>52</v>
      </c>
      <c r="E31" s="24" t="s">
        <v>53</v>
      </c>
      <c r="F31" s="67" t="s">
        <v>54</v>
      </c>
      <c r="G31" s="67">
        <v>21</v>
      </c>
      <c r="H31" s="21">
        <v>160</v>
      </c>
      <c r="I31" s="21">
        <f t="shared" ref="I31:I94" si="1">G31*H31</f>
        <v>3360</v>
      </c>
    </row>
    <row r="32" spans="1:25" s="28" customFormat="1" ht="17" customHeight="1" x14ac:dyDescent="0.25">
      <c r="A32" s="214"/>
      <c r="B32" s="234"/>
      <c r="C32" s="222"/>
      <c r="D32" s="25" t="s">
        <v>55</v>
      </c>
      <c r="E32" s="26" t="s">
        <v>56</v>
      </c>
      <c r="F32" s="27" t="s">
        <v>33</v>
      </c>
      <c r="G32" s="27">
        <v>1</v>
      </c>
      <c r="H32" s="20">
        <v>3500</v>
      </c>
      <c r="I32" s="21">
        <f t="shared" si="1"/>
        <v>3500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7" customHeight="1" x14ac:dyDescent="0.25">
      <c r="A33" s="214"/>
      <c r="B33" s="234"/>
      <c r="C33" s="222"/>
      <c r="D33" s="66" t="s">
        <v>57</v>
      </c>
      <c r="E33" s="24" t="s">
        <v>58</v>
      </c>
      <c r="F33" s="67" t="s">
        <v>59</v>
      </c>
      <c r="G33" s="67">
        <v>7.2</v>
      </c>
      <c r="H33" s="21">
        <v>260</v>
      </c>
      <c r="I33" s="21">
        <f t="shared" si="1"/>
        <v>1872</v>
      </c>
    </row>
    <row r="34" spans="1:25" ht="17" customHeight="1" x14ac:dyDescent="0.25">
      <c r="A34" s="214"/>
      <c r="B34" s="234"/>
      <c r="C34" s="222"/>
      <c r="D34" s="66" t="s">
        <v>60</v>
      </c>
      <c r="E34" s="24" t="s">
        <v>61</v>
      </c>
      <c r="F34" s="67" t="s">
        <v>54</v>
      </c>
      <c r="G34" s="67">
        <v>18</v>
      </c>
      <c r="H34" s="21">
        <v>120</v>
      </c>
      <c r="I34" s="21">
        <f t="shared" si="1"/>
        <v>2160</v>
      </c>
    </row>
    <row r="35" spans="1:25" ht="17" customHeight="1" x14ac:dyDescent="0.25">
      <c r="A35" s="214"/>
      <c r="B35" s="234"/>
      <c r="C35" s="222"/>
      <c r="D35" s="66" t="s">
        <v>62</v>
      </c>
      <c r="E35" s="24"/>
      <c r="F35" s="67" t="s">
        <v>43</v>
      </c>
      <c r="G35" s="67">
        <v>4</v>
      </c>
      <c r="H35" s="21">
        <v>300</v>
      </c>
      <c r="I35" s="21">
        <f t="shared" si="1"/>
        <v>1200</v>
      </c>
    </row>
    <row r="36" spans="1:25" ht="17" customHeight="1" x14ac:dyDescent="0.25">
      <c r="A36" s="214"/>
      <c r="B36" s="234"/>
      <c r="C36" s="222"/>
      <c r="D36" s="66" t="s">
        <v>63</v>
      </c>
      <c r="E36" s="24"/>
      <c r="F36" s="67" t="s">
        <v>64</v>
      </c>
      <c r="G36" s="67">
        <v>2</v>
      </c>
      <c r="H36" s="21">
        <v>800</v>
      </c>
      <c r="I36" s="21">
        <f t="shared" si="1"/>
        <v>1600</v>
      </c>
    </row>
    <row r="37" spans="1:25" ht="17" customHeight="1" x14ac:dyDescent="0.25">
      <c r="A37" s="214"/>
      <c r="B37" s="234"/>
      <c r="C37" s="29" t="s">
        <v>65</v>
      </c>
      <c r="D37" s="66" t="s">
        <v>66</v>
      </c>
      <c r="E37" s="24" t="s">
        <v>67</v>
      </c>
      <c r="F37" s="67" t="s">
        <v>33</v>
      </c>
      <c r="G37" s="67">
        <v>1</v>
      </c>
      <c r="H37" s="21">
        <v>3500</v>
      </c>
      <c r="I37" s="21">
        <f t="shared" si="1"/>
        <v>3500</v>
      </c>
    </row>
    <row r="38" spans="1:25" s="35" customFormat="1" ht="17" customHeight="1" x14ac:dyDescent="0.25">
      <c r="A38" s="214"/>
      <c r="B38" s="234"/>
      <c r="C38" s="222" t="s">
        <v>68</v>
      </c>
      <c r="D38" s="66" t="s">
        <v>69</v>
      </c>
      <c r="E38" s="24" t="s">
        <v>70</v>
      </c>
      <c r="F38" s="67" t="s">
        <v>33</v>
      </c>
      <c r="G38" s="67">
        <v>1</v>
      </c>
      <c r="H38" s="21">
        <v>3000</v>
      </c>
      <c r="I38" s="21">
        <f t="shared" si="1"/>
        <v>3000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 s="35" customFormat="1" ht="17" customHeight="1" x14ac:dyDescent="0.25">
      <c r="A39" s="214"/>
      <c r="B39" s="234"/>
      <c r="C39" s="222"/>
      <c r="D39" s="66" t="s">
        <v>71</v>
      </c>
      <c r="E39" s="24" t="s">
        <v>72</v>
      </c>
      <c r="F39" s="67" t="s">
        <v>54</v>
      </c>
      <c r="G39" s="67">
        <v>23.1</v>
      </c>
      <c r="H39" s="21">
        <v>260</v>
      </c>
      <c r="I39" s="21">
        <f t="shared" si="1"/>
        <v>6006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1:25" s="37" customFormat="1" ht="17" customHeight="1" x14ac:dyDescent="0.25">
      <c r="A40" s="214"/>
      <c r="B40" s="234"/>
      <c r="C40" s="240" t="s">
        <v>73</v>
      </c>
      <c r="D40" s="25" t="s">
        <v>74</v>
      </c>
      <c r="E40" s="26" t="s">
        <v>75</v>
      </c>
      <c r="F40" s="27" t="s">
        <v>33</v>
      </c>
      <c r="G40" s="27">
        <v>2</v>
      </c>
      <c r="H40" s="20">
        <v>3000</v>
      </c>
      <c r="I40" s="21">
        <f t="shared" si="1"/>
        <v>6000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s="28" customFormat="1" ht="17" customHeight="1" x14ac:dyDescent="0.25">
      <c r="A41" s="214"/>
      <c r="B41" s="234"/>
      <c r="C41" s="222"/>
      <c r="D41" s="25" t="s">
        <v>76</v>
      </c>
      <c r="E41" s="26" t="s">
        <v>77</v>
      </c>
      <c r="F41" s="27" t="s">
        <v>78</v>
      </c>
      <c r="G41" s="27">
        <v>40</v>
      </c>
      <c r="H41" s="20">
        <v>450</v>
      </c>
      <c r="I41" s="21">
        <f t="shared" si="1"/>
        <v>18000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s="6" customFormat="1" ht="17" customHeight="1" x14ac:dyDescent="0.25">
      <c r="A42" s="214"/>
      <c r="B42" s="234"/>
      <c r="C42" s="222"/>
      <c r="D42" s="25" t="s">
        <v>79</v>
      </c>
      <c r="E42" s="24" t="s">
        <v>80</v>
      </c>
      <c r="F42" s="27" t="s">
        <v>33</v>
      </c>
      <c r="G42" s="27">
        <v>1</v>
      </c>
      <c r="H42" s="20">
        <v>3000</v>
      </c>
      <c r="I42" s="20">
        <f t="shared" si="1"/>
        <v>3000</v>
      </c>
    </row>
    <row r="43" spans="1:25" s="6" customFormat="1" ht="17" customHeight="1" x14ac:dyDescent="0.25">
      <c r="A43" s="214"/>
      <c r="B43" s="234"/>
      <c r="C43" s="222"/>
      <c r="D43" s="25" t="s">
        <v>81</v>
      </c>
      <c r="E43" s="26" t="s">
        <v>82</v>
      </c>
      <c r="F43" s="27" t="s">
        <v>33</v>
      </c>
      <c r="G43" s="27">
        <v>2</v>
      </c>
      <c r="H43" s="20">
        <v>1500</v>
      </c>
      <c r="I43" s="20">
        <f t="shared" si="1"/>
        <v>3000</v>
      </c>
    </row>
    <row r="44" spans="1:25" s="28" customFormat="1" ht="17" customHeight="1" x14ac:dyDescent="0.25">
      <c r="A44" s="214"/>
      <c r="B44" s="234"/>
      <c r="C44" s="222"/>
      <c r="D44" s="25" t="s">
        <v>83</v>
      </c>
      <c r="E44" s="26" t="s">
        <v>84</v>
      </c>
      <c r="F44" s="27" t="s">
        <v>54</v>
      </c>
      <c r="G44" s="27">
        <v>21</v>
      </c>
      <c r="H44" s="20">
        <v>260</v>
      </c>
      <c r="I44" s="20">
        <f t="shared" si="1"/>
        <v>5460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5" s="6" customFormat="1" ht="17" customHeight="1" x14ac:dyDescent="0.25">
      <c r="A45" s="214"/>
      <c r="B45" s="234"/>
      <c r="C45" s="222"/>
      <c r="D45" s="25" t="s">
        <v>85</v>
      </c>
      <c r="E45" s="26" t="s">
        <v>86</v>
      </c>
      <c r="F45" s="27" t="s">
        <v>78</v>
      </c>
      <c r="G45" s="27">
        <v>3</v>
      </c>
      <c r="H45" s="20">
        <v>9000</v>
      </c>
      <c r="I45" s="20">
        <f t="shared" si="1"/>
        <v>27000</v>
      </c>
    </row>
    <row r="46" spans="1:25" ht="17" customHeight="1" x14ac:dyDescent="0.25">
      <c r="A46" s="214"/>
      <c r="B46" s="234"/>
      <c r="C46" s="222"/>
      <c r="D46" s="66" t="s">
        <v>87</v>
      </c>
      <c r="E46" s="24" t="s">
        <v>88</v>
      </c>
      <c r="F46" s="67" t="s">
        <v>33</v>
      </c>
      <c r="G46" s="38">
        <v>1</v>
      </c>
      <c r="H46" s="21">
        <v>300</v>
      </c>
      <c r="I46" s="21">
        <f t="shared" si="1"/>
        <v>300</v>
      </c>
    </row>
    <row r="47" spans="1:25" ht="17" customHeight="1" x14ac:dyDescent="0.25">
      <c r="A47" s="214"/>
      <c r="B47" s="234"/>
      <c r="C47" s="240" t="s">
        <v>89</v>
      </c>
      <c r="D47" s="66" t="s">
        <v>90</v>
      </c>
      <c r="E47" s="24" t="s">
        <v>91</v>
      </c>
      <c r="F47" s="67" t="s">
        <v>92</v>
      </c>
      <c r="G47" s="67">
        <v>484</v>
      </c>
      <c r="H47" s="21">
        <v>160</v>
      </c>
      <c r="I47" s="21">
        <f t="shared" si="1"/>
        <v>77440</v>
      </c>
    </row>
    <row r="48" spans="1:25" ht="17" customHeight="1" x14ac:dyDescent="0.25">
      <c r="A48" s="214"/>
      <c r="B48" s="234"/>
      <c r="C48" s="222"/>
      <c r="D48" s="66" t="s">
        <v>93</v>
      </c>
      <c r="E48" s="24" t="s">
        <v>94</v>
      </c>
      <c r="F48" s="67" t="s">
        <v>95</v>
      </c>
      <c r="G48" s="67">
        <v>80</v>
      </c>
      <c r="H48" s="21">
        <v>160</v>
      </c>
      <c r="I48" s="21">
        <f t="shared" si="1"/>
        <v>12800</v>
      </c>
    </row>
    <row r="49" spans="1:22" s="17" customFormat="1" ht="17" customHeight="1" x14ac:dyDescent="0.25">
      <c r="A49" s="214"/>
      <c r="B49" s="234"/>
      <c r="C49" s="222"/>
      <c r="D49" s="66" t="s">
        <v>96</v>
      </c>
      <c r="E49" s="24" t="s">
        <v>97</v>
      </c>
      <c r="F49" s="67" t="s">
        <v>98</v>
      </c>
      <c r="G49" s="67">
        <v>600</v>
      </c>
      <c r="H49" s="21">
        <v>25</v>
      </c>
      <c r="I49" s="21">
        <f t="shared" si="1"/>
        <v>15000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28" customFormat="1" ht="17" customHeight="1" x14ac:dyDescent="0.25">
      <c r="A50" s="214"/>
      <c r="B50" s="234"/>
      <c r="C50" s="222"/>
      <c r="D50" s="25" t="s">
        <v>99</v>
      </c>
      <c r="E50" s="26" t="s">
        <v>100</v>
      </c>
      <c r="F50" s="27" t="s">
        <v>33</v>
      </c>
      <c r="G50" s="27">
        <v>1</v>
      </c>
      <c r="H50" s="20">
        <v>9000</v>
      </c>
      <c r="I50" s="20">
        <f t="shared" si="1"/>
        <v>9000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s="17" customFormat="1" ht="17" customHeight="1" x14ac:dyDescent="0.25">
      <c r="A51" s="214"/>
      <c r="B51" s="234"/>
      <c r="C51" s="222"/>
      <c r="D51" s="66" t="s">
        <v>101</v>
      </c>
      <c r="E51" s="24" t="s">
        <v>102</v>
      </c>
      <c r="F51" s="67" t="s">
        <v>33</v>
      </c>
      <c r="G51" s="67">
        <v>1</v>
      </c>
      <c r="H51" s="21">
        <v>15000</v>
      </c>
      <c r="I51" s="21">
        <f t="shared" si="1"/>
        <v>15000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17" customFormat="1" ht="17" customHeight="1" x14ac:dyDescent="0.25">
      <c r="A52" s="214"/>
      <c r="B52" s="234"/>
      <c r="C52" s="222"/>
      <c r="D52" s="66" t="s">
        <v>103</v>
      </c>
      <c r="E52" s="24" t="s">
        <v>104</v>
      </c>
      <c r="F52" s="67" t="s">
        <v>105</v>
      </c>
      <c r="G52" s="67">
        <v>6</v>
      </c>
      <c r="H52" s="21">
        <v>1500</v>
      </c>
      <c r="I52" s="21">
        <f t="shared" si="1"/>
        <v>9000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17" customFormat="1" ht="17" customHeight="1" x14ac:dyDescent="0.25">
      <c r="A53" s="214"/>
      <c r="B53" s="234"/>
      <c r="C53" s="222"/>
      <c r="D53" s="66" t="s">
        <v>106</v>
      </c>
      <c r="E53" s="24" t="s">
        <v>107</v>
      </c>
      <c r="F53" s="67" t="s">
        <v>33</v>
      </c>
      <c r="G53" s="67">
        <v>1</v>
      </c>
      <c r="H53" s="21">
        <v>3500</v>
      </c>
      <c r="I53" s="21">
        <f t="shared" si="1"/>
        <v>3500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17" customFormat="1" ht="17" customHeight="1" x14ac:dyDescent="0.25">
      <c r="A54" s="214"/>
      <c r="B54" s="234"/>
      <c r="C54" s="222"/>
      <c r="D54" s="66" t="s">
        <v>108</v>
      </c>
      <c r="E54" s="24" t="s">
        <v>109</v>
      </c>
      <c r="F54" s="67" t="s">
        <v>33</v>
      </c>
      <c r="G54" s="67">
        <v>1</v>
      </c>
      <c r="H54" s="21">
        <v>1500</v>
      </c>
      <c r="I54" s="21">
        <f t="shared" si="1"/>
        <v>1500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s="17" customFormat="1" ht="17" customHeight="1" x14ac:dyDescent="0.25">
      <c r="A55" s="214"/>
      <c r="B55" s="234"/>
      <c r="C55" s="222"/>
      <c r="D55" s="66" t="s">
        <v>110</v>
      </c>
      <c r="E55" s="24" t="s">
        <v>111</v>
      </c>
      <c r="F55" s="67" t="s">
        <v>98</v>
      </c>
      <c r="G55" s="67">
        <v>100</v>
      </c>
      <c r="H55" s="21">
        <v>260</v>
      </c>
      <c r="I55" s="21">
        <f t="shared" si="1"/>
        <v>26000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s="17" customFormat="1" ht="17" customHeight="1" x14ac:dyDescent="0.25">
      <c r="A56" s="214"/>
      <c r="B56" s="234"/>
      <c r="C56" s="222"/>
      <c r="D56" s="66" t="s">
        <v>112</v>
      </c>
      <c r="E56" s="24" t="s">
        <v>113</v>
      </c>
      <c r="F56" s="67" t="s">
        <v>78</v>
      </c>
      <c r="G56" s="27">
        <v>40</v>
      </c>
      <c r="H56" s="21">
        <v>500</v>
      </c>
      <c r="I56" s="21">
        <f t="shared" si="1"/>
        <v>20000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17" customFormat="1" ht="17" customHeight="1" x14ac:dyDescent="0.25">
      <c r="A57" s="214"/>
      <c r="B57" s="234"/>
      <c r="C57" s="222"/>
      <c r="D57" s="66" t="s">
        <v>114</v>
      </c>
      <c r="E57" s="24" t="s">
        <v>115</v>
      </c>
      <c r="F57" s="67" t="s">
        <v>78</v>
      </c>
      <c r="G57" s="67">
        <v>1</v>
      </c>
      <c r="H57" s="21">
        <v>8000</v>
      </c>
      <c r="I57" s="21">
        <f t="shared" si="1"/>
        <v>8000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s="17" customFormat="1" ht="17" customHeight="1" x14ac:dyDescent="0.25">
      <c r="A58" s="214"/>
      <c r="B58" s="234"/>
      <c r="C58" s="222"/>
      <c r="D58" s="66" t="s">
        <v>116</v>
      </c>
      <c r="E58" s="24" t="s">
        <v>117</v>
      </c>
      <c r="F58" s="67" t="s">
        <v>118</v>
      </c>
      <c r="G58" s="67">
        <v>168</v>
      </c>
      <c r="H58" s="21">
        <v>280</v>
      </c>
      <c r="I58" s="21">
        <f t="shared" si="1"/>
        <v>47040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s="17" customFormat="1" ht="17" customHeight="1" x14ac:dyDescent="0.25">
      <c r="A59" s="214"/>
      <c r="B59" s="234"/>
      <c r="C59" s="222"/>
      <c r="D59" s="66" t="s">
        <v>119</v>
      </c>
      <c r="E59" s="24" t="s">
        <v>120</v>
      </c>
      <c r="F59" s="67" t="s">
        <v>78</v>
      </c>
      <c r="G59" s="67">
        <v>1</v>
      </c>
      <c r="H59" s="21">
        <v>8000</v>
      </c>
      <c r="I59" s="21">
        <f t="shared" si="1"/>
        <v>8000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s="17" customFormat="1" ht="17" customHeight="1" x14ac:dyDescent="0.25">
      <c r="A60" s="214"/>
      <c r="B60" s="234"/>
      <c r="C60" s="222"/>
      <c r="D60" s="66" t="s">
        <v>121</v>
      </c>
      <c r="E60" s="24" t="s">
        <v>122</v>
      </c>
      <c r="F60" s="67" t="s">
        <v>123</v>
      </c>
      <c r="G60" s="67">
        <v>60</v>
      </c>
      <c r="H60" s="21">
        <v>300</v>
      </c>
      <c r="I60" s="21">
        <f t="shared" si="1"/>
        <v>18000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s="17" customFormat="1" ht="17" customHeight="1" x14ac:dyDescent="0.25">
      <c r="A61" s="214"/>
      <c r="B61" s="234"/>
      <c r="C61" s="222"/>
      <c r="D61" s="66" t="s">
        <v>124</v>
      </c>
      <c r="E61" s="24"/>
      <c r="F61" s="67" t="s">
        <v>125</v>
      </c>
      <c r="G61" s="67">
        <v>4</v>
      </c>
      <c r="H61" s="21">
        <v>1500</v>
      </c>
      <c r="I61" s="21">
        <f t="shared" si="1"/>
        <v>6000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s="17" customFormat="1" ht="17" customHeight="1" x14ac:dyDescent="0.25">
      <c r="A62" s="214"/>
      <c r="B62" s="229" t="s">
        <v>126</v>
      </c>
      <c r="C62" s="222" t="s">
        <v>127</v>
      </c>
      <c r="D62" s="222" t="s">
        <v>128</v>
      </c>
      <c r="E62" s="18" t="s">
        <v>129</v>
      </c>
      <c r="F62" s="19" t="s">
        <v>130</v>
      </c>
      <c r="G62" s="19">
        <v>16</v>
      </c>
      <c r="H62" s="21">
        <v>800</v>
      </c>
      <c r="I62" s="21">
        <f t="shared" si="1"/>
        <v>12800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s="17" customFormat="1" ht="17" customHeight="1" x14ac:dyDescent="0.25">
      <c r="A63" s="214"/>
      <c r="B63" s="230"/>
      <c r="C63" s="222"/>
      <c r="D63" s="222"/>
      <c r="E63" s="18" t="s">
        <v>131</v>
      </c>
      <c r="F63" s="19" t="s">
        <v>132</v>
      </c>
      <c r="G63" s="19">
        <v>8</v>
      </c>
      <c r="H63" s="21">
        <v>650</v>
      </c>
      <c r="I63" s="21">
        <f t="shared" si="1"/>
        <v>5200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s="17" customFormat="1" ht="17" customHeight="1" x14ac:dyDescent="0.25">
      <c r="A64" s="214"/>
      <c r="B64" s="230"/>
      <c r="C64" s="222"/>
      <c r="D64" s="222"/>
      <c r="E64" s="18" t="s">
        <v>133</v>
      </c>
      <c r="F64" s="19" t="s">
        <v>134</v>
      </c>
      <c r="G64" s="19">
        <v>6</v>
      </c>
      <c r="H64" s="21">
        <v>400</v>
      </c>
      <c r="I64" s="21">
        <f t="shared" si="1"/>
        <v>2400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s="17" customFormat="1" ht="17" customHeight="1" x14ac:dyDescent="0.25">
      <c r="A65" s="214"/>
      <c r="B65" s="230"/>
      <c r="C65" s="222"/>
      <c r="D65" s="222"/>
      <c r="E65" s="18" t="s">
        <v>135</v>
      </c>
      <c r="F65" s="19" t="s">
        <v>136</v>
      </c>
      <c r="G65" s="19">
        <v>8</v>
      </c>
      <c r="H65" s="21">
        <v>400</v>
      </c>
      <c r="I65" s="21">
        <f t="shared" si="1"/>
        <v>3200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s="17" customFormat="1" ht="17" customHeight="1" x14ac:dyDescent="0.25">
      <c r="A66" s="214"/>
      <c r="B66" s="230"/>
      <c r="C66" s="222"/>
      <c r="D66" s="222"/>
      <c r="E66" s="18" t="s">
        <v>137</v>
      </c>
      <c r="F66" s="19" t="s">
        <v>138</v>
      </c>
      <c r="G66" s="19">
        <v>1</v>
      </c>
      <c r="H66" s="21">
        <v>1500</v>
      </c>
      <c r="I66" s="21">
        <f t="shared" si="1"/>
        <v>1500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s="17" customFormat="1" ht="17" customHeight="1" x14ac:dyDescent="0.25">
      <c r="A67" s="214"/>
      <c r="B67" s="230"/>
      <c r="C67" s="222"/>
      <c r="D67" s="222"/>
      <c r="E67" s="18" t="s">
        <v>139</v>
      </c>
      <c r="F67" s="19" t="s">
        <v>140</v>
      </c>
      <c r="G67" s="19">
        <v>6</v>
      </c>
      <c r="H67" s="21">
        <v>200</v>
      </c>
      <c r="I67" s="21">
        <f t="shared" si="1"/>
        <v>1200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s="17" customFormat="1" ht="17" customHeight="1" x14ac:dyDescent="0.25">
      <c r="A68" s="214"/>
      <c r="B68" s="230"/>
      <c r="C68" s="222"/>
      <c r="D68" s="222"/>
      <c r="E68" s="18" t="s">
        <v>141</v>
      </c>
      <c r="F68" s="19" t="s">
        <v>138</v>
      </c>
      <c r="G68" s="19">
        <v>4</v>
      </c>
      <c r="H68" s="21">
        <v>500</v>
      </c>
      <c r="I68" s="21">
        <f t="shared" si="1"/>
        <v>2000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s="17" customFormat="1" ht="17" customHeight="1" x14ac:dyDescent="0.25">
      <c r="A69" s="214"/>
      <c r="B69" s="230"/>
      <c r="C69" s="222"/>
      <c r="D69" s="222"/>
      <c r="E69" s="18" t="s">
        <v>142</v>
      </c>
      <c r="F69" s="19" t="s">
        <v>136</v>
      </c>
      <c r="G69" s="19">
        <v>6</v>
      </c>
      <c r="H69" s="21">
        <v>200</v>
      </c>
      <c r="I69" s="21">
        <f t="shared" si="1"/>
        <v>1200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s="17" customFormat="1" ht="17" customHeight="1" x14ac:dyDescent="0.25">
      <c r="A70" s="214"/>
      <c r="B70" s="230"/>
      <c r="C70" s="222"/>
      <c r="D70" s="222"/>
      <c r="E70" s="18" t="s">
        <v>143</v>
      </c>
      <c r="F70" s="19" t="s">
        <v>144</v>
      </c>
      <c r="G70" s="19">
        <v>1</v>
      </c>
      <c r="H70" s="21">
        <v>500</v>
      </c>
      <c r="I70" s="21">
        <f t="shared" si="1"/>
        <v>500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s="17" customFormat="1" ht="17" customHeight="1" x14ac:dyDescent="0.25">
      <c r="A71" s="214"/>
      <c r="B71" s="230"/>
      <c r="C71" s="222"/>
      <c r="D71" s="222" t="s">
        <v>145</v>
      </c>
      <c r="E71" s="18" t="s">
        <v>146</v>
      </c>
      <c r="F71" s="19" t="s">
        <v>147</v>
      </c>
      <c r="G71" s="19">
        <v>30</v>
      </c>
      <c r="H71" s="21">
        <v>400</v>
      </c>
      <c r="I71" s="21">
        <f t="shared" si="1"/>
        <v>12000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s="17" customFormat="1" ht="17" customHeight="1" x14ac:dyDescent="0.25">
      <c r="A72" s="214"/>
      <c r="B72" s="230"/>
      <c r="C72" s="222"/>
      <c r="D72" s="222"/>
      <c r="E72" s="18" t="s">
        <v>148</v>
      </c>
      <c r="F72" s="19" t="s">
        <v>149</v>
      </c>
      <c r="G72" s="19">
        <v>6</v>
      </c>
      <c r="H72" s="21">
        <v>1000</v>
      </c>
      <c r="I72" s="21">
        <f t="shared" si="1"/>
        <v>6000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s="17" customFormat="1" ht="17" customHeight="1" x14ac:dyDescent="0.25">
      <c r="A73" s="214"/>
      <c r="B73" s="230"/>
      <c r="C73" s="222"/>
      <c r="D73" s="222"/>
      <c r="E73" s="18" t="s">
        <v>150</v>
      </c>
      <c r="F73" s="19" t="s">
        <v>151</v>
      </c>
      <c r="G73" s="19">
        <v>2</v>
      </c>
      <c r="H73" s="21">
        <v>1000</v>
      </c>
      <c r="I73" s="21">
        <f t="shared" si="1"/>
        <v>2000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s="17" customFormat="1" ht="17" customHeight="1" x14ac:dyDescent="0.25">
      <c r="A74" s="214"/>
      <c r="B74" s="230"/>
      <c r="C74" s="222"/>
      <c r="D74" s="222"/>
      <c r="E74" s="18" t="s">
        <v>152</v>
      </c>
      <c r="F74" s="19" t="s">
        <v>138</v>
      </c>
      <c r="G74" s="19">
        <v>1</v>
      </c>
      <c r="H74" s="21">
        <v>10000</v>
      </c>
      <c r="I74" s="21">
        <f t="shared" si="1"/>
        <v>10000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s="17" customFormat="1" ht="17" customHeight="1" x14ac:dyDescent="0.25">
      <c r="A75" s="214"/>
      <c r="B75" s="230"/>
      <c r="C75" s="222"/>
      <c r="D75" s="222"/>
      <c r="E75" s="18" t="s">
        <v>153</v>
      </c>
      <c r="F75" s="19" t="s">
        <v>151</v>
      </c>
      <c r="G75" s="19">
        <v>1</v>
      </c>
      <c r="H75" s="21">
        <v>12000</v>
      </c>
      <c r="I75" s="21">
        <f t="shared" si="1"/>
        <v>12000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s="17" customFormat="1" ht="17" customHeight="1" x14ac:dyDescent="0.25">
      <c r="A76" s="214"/>
      <c r="B76" s="230"/>
      <c r="C76" s="222"/>
      <c r="D76" s="222"/>
      <c r="E76" s="18" t="s">
        <v>154</v>
      </c>
      <c r="F76" s="19" t="s">
        <v>155</v>
      </c>
      <c r="G76" s="19">
        <v>1</v>
      </c>
      <c r="H76" s="21">
        <v>5000</v>
      </c>
      <c r="I76" s="21">
        <f t="shared" si="1"/>
        <v>5000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s="17" customFormat="1" ht="17" customHeight="1" x14ac:dyDescent="0.25">
      <c r="A77" s="214"/>
      <c r="B77" s="230"/>
      <c r="C77" s="222"/>
      <c r="D77" s="222"/>
      <c r="E77" s="18" t="s">
        <v>156</v>
      </c>
      <c r="F77" s="19" t="s">
        <v>138</v>
      </c>
      <c r="G77" s="19">
        <v>4</v>
      </c>
      <c r="H77" s="21">
        <v>300</v>
      </c>
      <c r="I77" s="21">
        <f t="shared" si="1"/>
        <v>1200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s="17" customFormat="1" ht="17" customHeight="1" x14ac:dyDescent="0.25">
      <c r="A78" s="214"/>
      <c r="B78" s="230"/>
      <c r="C78" s="222"/>
      <c r="D78" s="222"/>
      <c r="E78" s="18" t="s">
        <v>157</v>
      </c>
      <c r="F78" s="19" t="s">
        <v>138</v>
      </c>
      <c r="G78" s="19">
        <v>2</v>
      </c>
      <c r="H78" s="21">
        <v>100</v>
      </c>
      <c r="I78" s="21">
        <f t="shared" si="1"/>
        <v>200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s="17" customFormat="1" ht="17" customHeight="1" x14ac:dyDescent="0.25">
      <c r="A79" s="214"/>
      <c r="B79" s="230"/>
      <c r="C79" s="222"/>
      <c r="D79" s="222"/>
      <c r="E79" s="18" t="s">
        <v>158</v>
      </c>
      <c r="F79" s="19" t="s">
        <v>51</v>
      </c>
      <c r="G79" s="19">
        <v>4</v>
      </c>
      <c r="H79" s="21">
        <v>800</v>
      </c>
      <c r="I79" s="21">
        <f t="shared" si="1"/>
        <v>3200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s="17" customFormat="1" ht="17" customHeight="1" x14ac:dyDescent="0.25">
      <c r="A80" s="214"/>
      <c r="B80" s="230"/>
      <c r="C80" s="222"/>
      <c r="D80" s="222"/>
      <c r="E80" s="18" t="s">
        <v>159</v>
      </c>
      <c r="F80" s="19" t="s">
        <v>160</v>
      </c>
      <c r="G80" s="19">
        <v>4</v>
      </c>
      <c r="H80" s="21">
        <v>200</v>
      </c>
      <c r="I80" s="21">
        <f t="shared" si="1"/>
        <v>800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5" ht="17" customHeight="1" x14ac:dyDescent="0.25">
      <c r="A81" s="214"/>
      <c r="B81" s="230"/>
      <c r="C81" s="222"/>
      <c r="D81" s="222"/>
      <c r="E81" s="18" t="s">
        <v>161</v>
      </c>
      <c r="F81" s="19" t="s">
        <v>138</v>
      </c>
      <c r="G81" s="19">
        <v>4</v>
      </c>
      <c r="H81" s="21">
        <v>200</v>
      </c>
      <c r="I81" s="21">
        <f t="shared" si="1"/>
        <v>800</v>
      </c>
    </row>
    <row r="82" spans="1:25" ht="17" customHeight="1" x14ac:dyDescent="0.25">
      <c r="A82" s="214"/>
      <c r="B82" s="230"/>
      <c r="C82" s="222"/>
      <c r="D82" s="222"/>
      <c r="E82" s="18" t="s">
        <v>162</v>
      </c>
      <c r="F82" s="19" t="s">
        <v>144</v>
      </c>
      <c r="G82" s="19">
        <v>1</v>
      </c>
      <c r="H82" s="21">
        <v>500</v>
      </c>
      <c r="I82" s="21">
        <f t="shared" si="1"/>
        <v>500</v>
      </c>
    </row>
    <row r="83" spans="1:25" ht="17" customHeight="1" x14ac:dyDescent="0.25">
      <c r="A83" s="214"/>
      <c r="B83" s="230"/>
      <c r="C83" s="222"/>
      <c r="D83" s="240" t="s">
        <v>163</v>
      </c>
      <c r="E83" s="18" t="s">
        <v>164</v>
      </c>
      <c r="F83" s="67" t="s">
        <v>149</v>
      </c>
      <c r="G83" s="67">
        <v>26</v>
      </c>
      <c r="H83" s="21">
        <v>400</v>
      </c>
      <c r="I83" s="21">
        <f t="shared" si="1"/>
        <v>10400</v>
      </c>
    </row>
    <row r="84" spans="1:25" ht="17" customHeight="1" x14ac:dyDescent="0.25">
      <c r="A84" s="214"/>
      <c r="B84" s="230"/>
      <c r="C84" s="222"/>
      <c r="D84" s="240"/>
      <c r="E84" s="18" t="s">
        <v>165</v>
      </c>
      <c r="F84" s="67" t="s">
        <v>140</v>
      </c>
      <c r="G84" s="67">
        <v>12</v>
      </c>
      <c r="H84" s="21">
        <v>450</v>
      </c>
      <c r="I84" s="21">
        <f t="shared" si="1"/>
        <v>5400</v>
      </c>
    </row>
    <row r="85" spans="1:25" ht="17" customHeight="1" x14ac:dyDescent="0.25">
      <c r="A85" s="214"/>
      <c r="B85" s="230"/>
      <c r="C85" s="222"/>
      <c r="D85" s="240"/>
      <c r="E85" s="18" t="s">
        <v>166</v>
      </c>
      <c r="F85" s="67" t="s">
        <v>167</v>
      </c>
      <c r="G85" s="67">
        <v>30</v>
      </c>
      <c r="H85" s="21">
        <v>250</v>
      </c>
      <c r="I85" s="21">
        <f t="shared" si="1"/>
        <v>7500</v>
      </c>
    </row>
    <row r="86" spans="1:25" ht="16.5" customHeight="1" x14ac:dyDescent="0.25">
      <c r="A86" s="214"/>
      <c r="B86" s="230"/>
      <c r="C86" s="222"/>
      <c r="D86" s="240"/>
      <c r="E86" s="18" t="s">
        <v>168</v>
      </c>
      <c r="F86" s="67" t="s">
        <v>130</v>
      </c>
      <c r="G86" s="67">
        <v>12</v>
      </c>
      <c r="H86" s="21">
        <v>350</v>
      </c>
      <c r="I86" s="21">
        <f t="shared" si="1"/>
        <v>4200</v>
      </c>
    </row>
    <row r="87" spans="1:25" s="28" customFormat="1" ht="17" customHeight="1" x14ac:dyDescent="0.25">
      <c r="A87" s="214"/>
      <c r="B87" s="230"/>
      <c r="C87" s="222"/>
      <c r="D87" s="240"/>
      <c r="E87" s="61" t="s">
        <v>169</v>
      </c>
      <c r="F87" s="27" t="s">
        <v>78</v>
      </c>
      <c r="G87" s="27">
        <v>60</v>
      </c>
      <c r="H87" s="20">
        <v>700</v>
      </c>
      <c r="I87" s="21">
        <f t="shared" si="1"/>
        <v>42000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s="28" customFormat="1" ht="17" customHeight="1" x14ac:dyDescent="0.25">
      <c r="A88" s="214"/>
      <c r="B88" s="230"/>
      <c r="C88" s="222"/>
      <c r="D88" s="240"/>
      <c r="E88" s="61" t="s">
        <v>170</v>
      </c>
      <c r="F88" s="27" t="s">
        <v>33</v>
      </c>
      <c r="G88" s="27">
        <v>1</v>
      </c>
      <c r="H88" s="20">
        <v>5000</v>
      </c>
      <c r="I88" s="21">
        <f t="shared" si="1"/>
        <v>5000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7" customHeight="1" x14ac:dyDescent="0.25">
      <c r="A89" s="214"/>
      <c r="B89" s="230"/>
      <c r="C89" s="222"/>
      <c r="D89" s="240"/>
      <c r="E89" s="18" t="s">
        <v>171</v>
      </c>
      <c r="F89" s="67" t="s">
        <v>78</v>
      </c>
      <c r="G89" s="67">
        <v>2</v>
      </c>
      <c r="H89" s="21">
        <v>2000</v>
      </c>
      <c r="I89" s="21">
        <f t="shared" si="1"/>
        <v>4000</v>
      </c>
    </row>
    <row r="90" spans="1:25" ht="17" customHeight="1" x14ac:dyDescent="0.25">
      <c r="A90" s="214"/>
      <c r="B90" s="230"/>
      <c r="C90" s="222"/>
      <c r="D90" s="240"/>
      <c r="E90" s="18" t="s">
        <v>172</v>
      </c>
      <c r="F90" s="67" t="s">
        <v>151</v>
      </c>
      <c r="G90" s="67">
        <v>1</v>
      </c>
      <c r="H90" s="21">
        <v>3000</v>
      </c>
      <c r="I90" s="21">
        <f t="shared" si="1"/>
        <v>3000</v>
      </c>
    </row>
    <row r="91" spans="1:25" ht="17" customHeight="1" x14ac:dyDescent="0.25">
      <c r="A91" s="214"/>
      <c r="B91" s="230"/>
      <c r="C91" s="222"/>
      <c r="D91" s="240"/>
      <c r="E91" s="18" t="s">
        <v>173</v>
      </c>
      <c r="F91" s="67" t="s">
        <v>140</v>
      </c>
      <c r="G91" s="67">
        <v>6</v>
      </c>
      <c r="H91" s="21">
        <v>300</v>
      </c>
      <c r="I91" s="21">
        <f t="shared" si="1"/>
        <v>1800</v>
      </c>
    </row>
    <row r="92" spans="1:25" ht="17" customHeight="1" x14ac:dyDescent="0.25">
      <c r="A92" s="214"/>
      <c r="B92" s="230"/>
      <c r="C92" s="222"/>
      <c r="D92" s="240"/>
      <c r="E92" s="18" t="s">
        <v>174</v>
      </c>
      <c r="F92" s="67" t="s">
        <v>151</v>
      </c>
      <c r="G92" s="67">
        <v>4</v>
      </c>
      <c r="H92" s="21">
        <v>300</v>
      </c>
      <c r="I92" s="21">
        <f t="shared" si="1"/>
        <v>1200</v>
      </c>
    </row>
    <row r="93" spans="1:25" ht="17" customHeight="1" x14ac:dyDescent="0.25">
      <c r="A93" s="214"/>
      <c r="B93" s="230"/>
      <c r="C93" s="222"/>
      <c r="D93" s="240"/>
      <c r="E93" s="18" t="s">
        <v>175</v>
      </c>
      <c r="F93" s="67" t="s">
        <v>176</v>
      </c>
      <c r="G93" s="67">
        <v>120</v>
      </c>
      <c r="H93" s="21">
        <v>90</v>
      </c>
      <c r="I93" s="21">
        <f t="shared" si="1"/>
        <v>10800</v>
      </c>
    </row>
    <row r="94" spans="1:25" ht="17" customHeight="1" x14ac:dyDescent="0.25">
      <c r="A94" s="214"/>
      <c r="B94" s="230"/>
      <c r="C94" s="222"/>
      <c r="D94" s="240"/>
      <c r="E94" s="18" t="s">
        <v>177</v>
      </c>
      <c r="F94" s="67" t="s">
        <v>178</v>
      </c>
      <c r="G94" s="67">
        <v>6</v>
      </c>
      <c r="H94" s="21">
        <v>500</v>
      </c>
      <c r="I94" s="21">
        <f t="shared" si="1"/>
        <v>3000</v>
      </c>
    </row>
    <row r="95" spans="1:25" ht="17" customHeight="1" x14ac:dyDescent="0.25">
      <c r="A95" s="214"/>
      <c r="B95" s="230"/>
      <c r="C95" s="222"/>
      <c r="D95" s="240"/>
      <c r="E95" s="18" t="s">
        <v>179</v>
      </c>
      <c r="F95" s="67" t="s">
        <v>180</v>
      </c>
      <c r="G95" s="67">
        <v>40</v>
      </c>
      <c r="H95" s="21">
        <v>350</v>
      </c>
      <c r="I95" s="21">
        <f t="shared" ref="I95:I106" si="2">G95*H95</f>
        <v>14000</v>
      </c>
    </row>
    <row r="96" spans="1:25" ht="17" customHeight="1" x14ac:dyDescent="0.25">
      <c r="A96" s="214"/>
      <c r="B96" s="230"/>
      <c r="C96" s="222"/>
      <c r="D96" s="240"/>
      <c r="E96" s="18" t="s">
        <v>181</v>
      </c>
      <c r="F96" s="67" t="s">
        <v>160</v>
      </c>
      <c r="G96" s="67">
        <v>2</v>
      </c>
      <c r="H96" s="21">
        <v>800</v>
      </c>
      <c r="I96" s="21">
        <f t="shared" si="2"/>
        <v>1600</v>
      </c>
    </row>
    <row r="97" spans="1:22" s="17" customFormat="1" ht="17" customHeight="1" x14ac:dyDescent="0.25">
      <c r="A97" s="214"/>
      <c r="B97" s="230"/>
      <c r="C97" s="222"/>
      <c r="D97" s="240"/>
      <c r="E97" s="18" t="s">
        <v>182</v>
      </c>
      <c r="F97" s="67" t="s">
        <v>183</v>
      </c>
      <c r="G97" s="67">
        <v>1</v>
      </c>
      <c r="H97" s="21">
        <v>500</v>
      </c>
      <c r="I97" s="21">
        <f t="shared" si="2"/>
        <v>500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s="17" customFormat="1" ht="17" customHeight="1" x14ac:dyDescent="0.25">
      <c r="A98" s="214"/>
      <c r="B98" s="230"/>
      <c r="C98" s="240" t="s">
        <v>184</v>
      </c>
      <c r="D98" s="240" t="s">
        <v>184</v>
      </c>
      <c r="E98" s="18" t="s">
        <v>185</v>
      </c>
      <c r="F98" s="19" t="s">
        <v>186</v>
      </c>
      <c r="G98" s="19">
        <v>3</v>
      </c>
      <c r="H98" s="21">
        <v>6000</v>
      </c>
      <c r="I98" s="21">
        <f t="shared" si="2"/>
        <v>18000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s="17" customFormat="1" ht="17" customHeight="1" x14ac:dyDescent="0.25">
      <c r="A99" s="214"/>
      <c r="B99" s="230"/>
      <c r="C99" s="240"/>
      <c r="D99" s="240"/>
      <c r="E99" s="18" t="s">
        <v>187</v>
      </c>
      <c r="F99" s="19" t="s">
        <v>132</v>
      </c>
      <c r="G99" s="19">
        <v>16</v>
      </c>
      <c r="H99" s="21">
        <v>450</v>
      </c>
      <c r="I99" s="21">
        <f t="shared" si="2"/>
        <v>7200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s="17" customFormat="1" ht="17" customHeight="1" x14ac:dyDescent="0.25">
      <c r="A100" s="214"/>
      <c r="B100" s="230"/>
      <c r="C100" s="240"/>
      <c r="D100" s="240"/>
      <c r="E100" s="18" t="s">
        <v>188</v>
      </c>
      <c r="F100" s="19" t="s">
        <v>180</v>
      </c>
      <c r="G100" s="19">
        <v>4</v>
      </c>
      <c r="H100" s="21">
        <v>500</v>
      </c>
      <c r="I100" s="21">
        <f t="shared" si="2"/>
        <v>2000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s="17" customFormat="1" ht="17" customHeight="1" x14ac:dyDescent="0.25">
      <c r="A101" s="214"/>
      <c r="B101" s="230"/>
      <c r="C101" s="240"/>
      <c r="D101" s="240"/>
      <c r="E101" s="18" t="s">
        <v>189</v>
      </c>
      <c r="F101" s="19" t="s">
        <v>132</v>
      </c>
      <c r="G101" s="19">
        <v>2</v>
      </c>
      <c r="H101" s="21">
        <v>800</v>
      </c>
      <c r="I101" s="21">
        <f t="shared" si="2"/>
        <v>1600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s="17" customFormat="1" ht="17" customHeight="1" x14ac:dyDescent="0.25">
      <c r="A102" s="214"/>
      <c r="B102" s="230"/>
      <c r="C102" s="240"/>
      <c r="D102" s="240"/>
      <c r="E102" s="18" t="s">
        <v>190</v>
      </c>
      <c r="F102" s="19" t="s">
        <v>191</v>
      </c>
      <c r="G102" s="19">
        <v>2</v>
      </c>
      <c r="H102" s="21">
        <v>650</v>
      </c>
      <c r="I102" s="21">
        <f t="shared" si="2"/>
        <v>1300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s="17" customFormat="1" ht="17" customHeight="1" x14ac:dyDescent="0.25">
      <c r="A103" s="214"/>
      <c r="B103" s="230"/>
      <c r="C103" s="222" t="s">
        <v>192</v>
      </c>
      <c r="D103" s="39" t="s">
        <v>193</v>
      </c>
      <c r="E103" s="18"/>
      <c r="F103" s="19" t="s">
        <v>194</v>
      </c>
      <c r="G103" s="19">
        <v>6</v>
      </c>
      <c r="H103" s="21">
        <v>1200</v>
      </c>
      <c r="I103" s="21">
        <f t="shared" si="2"/>
        <v>7200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s="17" customFormat="1" ht="17" customHeight="1" x14ac:dyDescent="0.25">
      <c r="A104" s="214"/>
      <c r="B104" s="230"/>
      <c r="C104" s="222"/>
      <c r="D104" s="39" t="s">
        <v>195</v>
      </c>
      <c r="E104" s="18"/>
      <c r="F104" s="19" t="s">
        <v>33</v>
      </c>
      <c r="G104" s="19">
        <v>1</v>
      </c>
      <c r="H104" s="21">
        <v>2000</v>
      </c>
      <c r="I104" s="21">
        <f t="shared" si="2"/>
        <v>2000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s="17" customFormat="1" ht="17" customHeight="1" x14ac:dyDescent="0.25">
      <c r="A105" s="214"/>
      <c r="B105" s="230"/>
      <c r="C105" s="222"/>
      <c r="D105" s="39" t="s">
        <v>196</v>
      </c>
      <c r="E105" s="24" t="s">
        <v>197</v>
      </c>
      <c r="F105" s="19" t="s">
        <v>198</v>
      </c>
      <c r="G105" s="19">
        <v>40</v>
      </c>
      <c r="H105" s="21">
        <v>300</v>
      </c>
      <c r="I105" s="21">
        <f t="shared" si="2"/>
        <v>12000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s="17" customFormat="1" ht="17" customHeight="1" x14ac:dyDescent="0.25">
      <c r="A106" s="214"/>
      <c r="B106" s="230"/>
      <c r="C106" s="222"/>
      <c r="D106" s="39" t="s">
        <v>199</v>
      </c>
      <c r="E106" s="24" t="s">
        <v>200</v>
      </c>
      <c r="F106" s="19" t="s">
        <v>201</v>
      </c>
      <c r="G106" s="19">
        <v>10</v>
      </c>
      <c r="H106" s="21">
        <v>800</v>
      </c>
      <c r="I106" s="21">
        <f t="shared" si="2"/>
        <v>8000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s="17" customFormat="1" ht="17" customHeight="1" x14ac:dyDescent="0.25">
      <c r="A107" s="214"/>
      <c r="B107" s="230"/>
      <c r="C107" s="217" t="s">
        <v>202</v>
      </c>
      <c r="D107" s="217"/>
      <c r="E107" s="217"/>
      <c r="F107" s="217"/>
      <c r="G107" s="217"/>
      <c r="H107" s="217"/>
      <c r="I107" s="40">
        <f>SUM(I30:I106)</f>
        <v>623038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s="17" customFormat="1" ht="17" customHeight="1" x14ac:dyDescent="0.25">
      <c r="A108" s="214"/>
      <c r="B108" s="230"/>
      <c r="C108" s="217" t="s">
        <v>203</v>
      </c>
      <c r="D108" s="217"/>
      <c r="E108" s="217"/>
      <c r="F108" s="217"/>
      <c r="G108" s="217"/>
      <c r="H108" s="217"/>
      <c r="I108" s="40">
        <f>I107*0.1</f>
        <v>62303.8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s="17" customFormat="1" ht="17" customHeight="1" x14ac:dyDescent="0.25">
      <c r="A109" s="214"/>
      <c r="B109" s="238"/>
      <c r="C109" s="217" t="s">
        <v>45</v>
      </c>
      <c r="D109" s="217"/>
      <c r="E109" s="217"/>
      <c r="F109" s="217"/>
      <c r="G109" s="217"/>
      <c r="H109" s="217"/>
      <c r="I109" s="40">
        <f>(I107+I108)*0.06</f>
        <v>41120.508000000002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s="17" customFormat="1" ht="17" customHeight="1" x14ac:dyDescent="0.25">
      <c r="A110" s="214"/>
      <c r="B110" s="211" t="s">
        <v>204</v>
      </c>
      <c r="C110" s="212"/>
      <c r="D110" s="212"/>
      <c r="E110" s="212"/>
      <c r="F110" s="212"/>
      <c r="G110" s="212"/>
      <c r="H110" s="213"/>
      <c r="I110" s="41">
        <f>SUM(I107:I109)</f>
        <v>726462.30800000008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s="17" customFormat="1" ht="14" x14ac:dyDescent="0.25">
      <c r="A111" s="214" t="s">
        <v>205</v>
      </c>
      <c r="B111" s="229" t="s">
        <v>206</v>
      </c>
      <c r="C111" s="222" t="s">
        <v>207</v>
      </c>
      <c r="D111" s="23" t="s">
        <v>208</v>
      </c>
      <c r="E111" s="24" t="s">
        <v>209</v>
      </c>
      <c r="F111" s="19" t="s">
        <v>33</v>
      </c>
      <c r="G111" s="19">
        <v>1</v>
      </c>
      <c r="H111" s="21">
        <v>6000</v>
      </c>
      <c r="I111" s="21">
        <f>G111*H111</f>
        <v>6000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s="17" customFormat="1" ht="14" x14ac:dyDescent="0.25">
      <c r="A112" s="214"/>
      <c r="B112" s="230"/>
      <c r="C112" s="222"/>
      <c r="D112" s="23" t="s">
        <v>210</v>
      </c>
      <c r="E112" s="24" t="s">
        <v>211</v>
      </c>
      <c r="F112" s="19" t="s">
        <v>33</v>
      </c>
      <c r="G112" s="19">
        <v>1</v>
      </c>
      <c r="H112" s="21">
        <v>4000</v>
      </c>
      <c r="I112" s="21">
        <f t="shared" ref="I112:I119" si="3">G112*H112</f>
        <v>4000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5" ht="14" x14ac:dyDescent="0.25">
      <c r="A113" s="214"/>
      <c r="B113" s="230"/>
      <c r="C113" s="222"/>
      <c r="D113" s="23" t="s">
        <v>212</v>
      </c>
      <c r="E113" s="24"/>
      <c r="F113" s="19" t="s">
        <v>64</v>
      </c>
      <c r="G113" s="19">
        <v>2</v>
      </c>
      <c r="H113" s="21">
        <v>800</v>
      </c>
      <c r="I113" s="21">
        <f t="shared" si="3"/>
        <v>1600</v>
      </c>
    </row>
    <row r="114" spans="1:25" s="6" customFormat="1" ht="14" x14ac:dyDescent="0.25">
      <c r="A114" s="214"/>
      <c r="B114" s="230"/>
      <c r="C114" s="42" t="s">
        <v>213</v>
      </c>
      <c r="D114" s="42" t="s">
        <v>214</v>
      </c>
      <c r="E114" s="43"/>
      <c r="F114" s="44" t="s">
        <v>183</v>
      </c>
      <c r="G114" s="44">
        <v>1</v>
      </c>
      <c r="H114" s="45">
        <v>17000</v>
      </c>
      <c r="I114" s="45">
        <f t="shared" si="3"/>
        <v>17000</v>
      </c>
    </row>
    <row r="115" spans="1:25" s="6" customFormat="1" ht="17.25" customHeight="1" x14ac:dyDescent="0.25">
      <c r="A115" s="214"/>
      <c r="B115" s="230"/>
      <c r="C115" s="42" t="s">
        <v>215</v>
      </c>
      <c r="D115" s="46" t="s">
        <v>216</v>
      </c>
      <c r="E115" s="43" t="s">
        <v>217</v>
      </c>
      <c r="F115" s="44" t="s">
        <v>183</v>
      </c>
      <c r="G115" s="44">
        <v>1</v>
      </c>
      <c r="H115" s="47">
        <v>77500</v>
      </c>
      <c r="I115" s="47">
        <f t="shared" si="3"/>
        <v>77500</v>
      </c>
    </row>
    <row r="116" spans="1:25" s="6" customFormat="1" ht="14" x14ac:dyDescent="0.25">
      <c r="A116" s="214"/>
      <c r="B116" s="230"/>
      <c r="C116" s="42" t="s">
        <v>218</v>
      </c>
      <c r="D116" s="42" t="s">
        <v>219</v>
      </c>
      <c r="E116" s="43" t="s">
        <v>220</v>
      </c>
      <c r="F116" s="44" t="s">
        <v>221</v>
      </c>
      <c r="G116" s="44">
        <v>1</v>
      </c>
      <c r="H116" s="45">
        <v>29000</v>
      </c>
      <c r="I116" s="45">
        <f t="shared" si="3"/>
        <v>29000</v>
      </c>
    </row>
    <row r="117" spans="1:25" s="6" customFormat="1" ht="14" x14ac:dyDescent="0.25">
      <c r="A117" s="214"/>
      <c r="B117" s="230"/>
      <c r="C117" s="222" t="s">
        <v>222</v>
      </c>
      <c r="D117" s="48" t="s">
        <v>223</v>
      </c>
      <c r="E117" s="49" t="s">
        <v>224</v>
      </c>
      <c r="F117" s="50" t="s">
        <v>225</v>
      </c>
      <c r="G117" s="50">
        <v>300</v>
      </c>
      <c r="H117" s="51">
        <v>23</v>
      </c>
      <c r="I117" s="51">
        <f t="shared" si="3"/>
        <v>6900</v>
      </c>
    </row>
    <row r="118" spans="1:25" ht="14" x14ac:dyDescent="0.25">
      <c r="A118" s="214"/>
      <c r="B118" s="230"/>
      <c r="C118" s="222"/>
      <c r="D118" s="23" t="s">
        <v>226</v>
      </c>
      <c r="E118" s="24" t="s">
        <v>227</v>
      </c>
      <c r="F118" s="27" t="s">
        <v>228</v>
      </c>
      <c r="G118" s="19">
        <v>1</v>
      </c>
      <c r="H118" s="21">
        <v>800</v>
      </c>
      <c r="I118" s="21">
        <f t="shared" si="3"/>
        <v>800</v>
      </c>
    </row>
    <row r="119" spans="1:25" ht="14" x14ac:dyDescent="0.25">
      <c r="A119" s="214"/>
      <c r="B119" s="230"/>
      <c r="C119" s="222"/>
      <c r="D119" s="23" t="s">
        <v>229</v>
      </c>
      <c r="E119" s="24"/>
      <c r="F119" s="19" t="s">
        <v>64</v>
      </c>
      <c r="G119" s="19">
        <v>2</v>
      </c>
      <c r="H119" s="21">
        <v>2000</v>
      </c>
      <c r="I119" s="21">
        <f t="shared" si="3"/>
        <v>4000</v>
      </c>
    </row>
    <row r="120" spans="1:25" ht="14" x14ac:dyDescent="0.25">
      <c r="A120" s="214"/>
      <c r="B120" s="230"/>
      <c r="C120" s="217" t="s">
        <v>202</v>
      </c>
      <c r="D120" s="217"/>
      <c r="E120" s="217"/>
      <c r="F120" s="217"/>
      <c r="G120" s="217"/>
      <c r="H120" s="217"/>
      <c r="I120" s="40">
        <f>SUM(I111:I119)</f>
        <v>146800</v>
      </c>
    </row>
    <row r="121" spans="1:25" ht="14" x14ac:dyDescent="0.25">
      <c r="A121" s="214"/>
      <c r="B121" s="230"/>
      <c r="C121" s="217" t="s">
        <v>230</v>
      </c>
      <c r="D121" s="217"/>
      <c r="E121" s="217"/>
      <c r="F121" s="217"/>
      <c r="G121" s="217"/>
      <c r="H121" s="217"/>
      <c r="I121" s="40">
        <f>I120*0.1</f>
        <v>14680</v>
      </c>
    </row>
    <row r="122" spans="1:25" ht="14" x14ac:dyDescent="0.25">
      <c r="A122" s="214"/>
      <c r="B122" s="238"/>
      <c r="C122" s="217" t="s">
        <v>231</v>
      </c>
      <c r="D122" s="217"/>
      <c r="E122" s="217"/>
      <c r="F122" s="217"/>
      <c r="G122" s="217"/>
      <c r="H122" s="217"/>
      <c r="I122" s="40">
        <f>(I120+I121)*0.06</f>
        <v>9688.7999999999993</v>
      </c>
    </row>
    <row r="123" spans="1:25" ht="14" x14ac:dyDescent="0.25">
      <c r="A123" s="214"/>
      <c r="B123" s="211" t="s">
        <v>232</v>
      </c>
      <c r="C123" s="212"/>
      <c r="D123" s="212"/>
      <c r="E123" s="212"/>
      <c r="F123" s="212"/>
      <c r="G123" s="212"/>
      <c r="H123" s="213"/>
      <c r="I123" s="41">
        <f>SUM(I120:I122)</f>
        <v>171168.8</v>
      </c>
    </row>
    <row r="124" spans="1:25" s="28" customFormat="1" ht="16" customHeight="1" x14ac:dyDescent="0.25">
      <c r="A124" s="235" t="s">
        <v>233</v>
      </c>
      <c r="B124" s="229" t="s">
        <v>234</v>
      </c>
      <c r="C124" s="23" t="s">
        <v>235</v>
      </c>
      <c r="D124" s="52"/>
      <c r="E124" s="52"/>
      <c r="F124" s="19" t="s">
        <v>43</v>
      </c>
      <c r="G124" s="19">
        <v>1</v>
      </c>
      <c r="H124" s="21">
        <v>20000</v>
      </c>
      <c r="I124" s="21">
        <f>G124*H124</f>
        <v>20000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7" customHeight="1" x14ac:dyDescent="0.25">
      <c r="A125" s="236"/>
      <c r="B125" s="230"/>
      <c r="C125" s="222" t="s">
        <v>236</v>
      </c>
      <c r="D125" s="23" t="s">
        <v>237</v>
      </c>
      <c r="E125" s="24" t="s">
        <v>238</v>
      </c>
      <c r="F125" s="19" t="s">
        <v>239</v>
      </c>
      <c r="G125" s="19">
        <v>6</v>
      </c>
      <c r="H125" s="21">
        <v>3000</v>
      </c>
      <c r="I125" s="21">
        <f>G125*H125</f>
        <v>18000</v>
      </c>
    </row>
    <row r="126" spans="1:25" ht="17" customHeight="1" x14ac:dyDescent="0.25">
      <c r="A126" s="236"/>
      <c r="B126" s="230"/>
      <c r="C126" s="222"/>
      <c r="D126" s="23" t="s">
        <v>240</v>
      </c>
      <c r="E126" s="24" t="s">
        <v>241</v>
      </c>
      <c r="F126" s="19" t="s">
        <v>242</v>
      </c>
      <c r="G126" s="19">
        <v>4</v>
      </c>
      <c r="H126" s="21">
        <v>800</v>
      </c>
      <c r="I126" s="21">
        <f t="shared" ref="I126:I144" si="4">G126*H126</f>
        <v>3200</v>
      </c>
    </row>
    <row r="127" spans="1:25" ht="17" customHeight="1" x14ac:dyDescent="0.25">
      <c r="A127" s="236"/>
      <c r="B127" s="230"/>
      <c r="C127" s="222"/>
      <c r="D127" s="23" t="s">
        <v>243</v>
      </c>
      <c r="E127" s="24" t="s">
        <v>244</v>
      </c>
      <c r="F127" s="19" t="s">
        <v>245</v>
      </c>
      <c r="G127" s="19">
        <v>4</v>
      </c>
      <c r="H127" s="21">
        <v>500</v>
      </c>
      <c r="I127" s="21">
        <f t="shared" si="4"/>
        <v>2000</v>
      </c>
    </row>
    <row r="128" spans="1:25" ht="17" customHeight="1" x14ac:dyDescent="0.25">
      <c r="A128" s="236"/>
      <c r="B128" s="230"/>
      <c r="C128" s="222"/>
      <c r="D128" s="23" t="s">
        <v>246</v>
      </c>
      <c r="E128" s="24" t="s">
        <v>247</v>
      </c>
      <c r="F128" s="19" t="s">
        <v>51</v>
      </c>
      <c r="G128" s="19">
        <v>4</v>
      </c>
      <c r="H128" s="21">
        <v>2000</v>
      </c>
      <c r="I128" s="21">
        <f t="shared" si="4"/>
        <v>8000</v>
      </c>
    </row>
    <row r="129" spans="1:25" s="6" customFormat="1" ht="17" customHeight="1" x14ac:dyDescent="0.25">
      <c r="A129" s="236"/>
      <c r="B129" s="230"/>
      <c r="C129" s="222"/>
      <c r="D129" s="42" t="s">
        <v>248</v>
      </c>
      <c r="E129" s="43" t="s">
        <v>249</v>
      </c>
      <c r="F129" s="44" t="s">
        <v>250</v>
      </c>
      <c r="G129" s="44">
        <v>1</v>
      </c>
      <c r="H129" s="45">
        <v>9000</v>
      </c>
      <c r="I129" s="45">
        <f t="shared" si="4"/>
        <v>9000</v>
      </c>
    </row>
    <row r="130" spans="1:25" ht="17" customHeight="1" x14ac:dyDescent="0.25">
      <c r="A130" s="236"/>
      <c r="B130" s="230"/>
      <c r="C130" s="222"/>
      <c r="D130" s="23" t="s">
        <v>251</v>
      </c>
      <c r="E130" s="24" t="s">
        <v>252</v>
      </c>
      <c r="F130" s="19" t="s">
        <v>253</v>
      </c>
      <c r="G130" s="19">
        <v>1</v>
      </c>
      <c r="H130" s="21">
        <v>8000</v>
      </c>
      <c r="I130" s="21">
        <f t="shared" si="4"/>
        <v>8000</v>
      </c>
    </row>
    <row r="131" spans="1:25" ht="15" customHeight="1" x14ac:dyDescent="0.25">
      <c r="A131" s="236"/>
      <c r="B131" s="230"/>
      <c r="C131" s="222"/>
      <c r="D131" s="23" t="s">
        <v>254</v>
      </c>
      <c r="E131" s="24" t="s">
        <v>255</v>
      </c>
      <c r="F131" s="19" t="s">
        <v>253</v>
      </c>
      <c r="G131" s="19">
        <v>1</v>
      </c>
      <c r="H131" s="21">
        <v>8000</v>
      </c>
      <c r="I131" s="21">
        <f t="shared" si="4"/>
        <v>8000</v>
      </c>
    </row>
    <row r="132" spans="1:25" ht="15" customHeight="1" x14ac:dyDescent="0.25">
      <c r="A132" s="236"/>
      <c r="B132" s="230"/>
      <c r="C132" s="222"/>
      <c r="D132" s="23" t="s">
        <v>256</v>
      </c>
      <c r="E132" s="24" t="s">
        <v>255</v>
      </c>
      <c r="F132" s="19" t="s">
        <v>253</v>
      </c>
      <c r="G132" s="19">
        <v>1</v>
      </c>
      <c r="H132" s="21">
        <v>8000</v>
      </c>
      <c r="I132" s="21">
        <f t="shared" si="4"/>
        <v>8000</v>
      </c>
    </row>
    <row r="133" spans="1:25" ht="17" customHeight="1" x14ac:dyDescent="0.25">
      <c r="A133" s="236"/>
      <c r="B133" s="230"/>
      <c r="C133" s="222"/>
      <c r="D133" s="23" t="s">
        <v>257</v>
      </c>
      <c r="E133" s="24" t="s">
        <v>258</v>
      </c>
      <c r="F133" s="19" t="s">
        <v>259</v>
      </c>
      <c r="G133" s="19">
        <v>1</v>
      </c>
      <c r="H133" s="21">
        <v>12000</v>
      </c>
      <c r="I133" s="21">
        <f t="shared" si="4"/>
        <v>12000</v>
      </c>
    </row>
    <row r="134" spans="1:25" ht="17" customHeight="1" x14ac:dyDescent="0.25">
      <c r="A134" s="236"/>
      <c r="B134" s="230"/>
      <c r="C134" s="222" t="s">
        <v>260</v>
      </c>
      <c r="D134" s="23" t="s">
        <v>261</v>
      </c>
      <c r="E134" s="24" t="s">
        <v>262</v>
      </c>
      <c r="F134" s="19" t="s">
        <v>263</v>
      </c>
      <c r="G134" s="19">
        <v>1</v>
      </c>
      <c r="H134" s="21">
        <v>3000</v>
      </c>
      <c r="I134" s="21">
        <f t="shared" si="4"/>
        <v>3000</v>
      </c>
    </row>
    <row r="135" spans="1:25" ht="15" customHeight="1" x14ac:dyDescent="0.25">
      <c r="A135" s="236"/>
      <c r="B135" s="230"/>
      <c r="C135" s="222"/>
      <c r="D135" s="23" t="s">
        <v>264</v>
      </c>
      <c r="E135" s="24" t="s">
        <v>265</v>
      </c>
      <c r="F135" s="19" t="s">
        <v>253</v>
      </c>
      <c r="G135" s="19">
        <v>1</v>
      </c>
      <c r="H135" s="21">
        <v>8000</v>
      </c>
      <c r="I135" s="21">
        <f t="shared" si="4"/>
        <v>8000</v>
      </c>
    </row>
    <row r="136" spans="1:25" s="28" customFormat="1" ht="17" customHeight="1" x14ac:dyDescent="0.25">
      <c r="A136" s="236"/>
      <c r="B136" s="230"/>
      <c r="C136" s="222" t="s">
        <v>266</v>
      </c>
      <c r="D136" s="25" t="s">
        <v>267</v>
      </c>
      <c r="E136" s="53" t="s">
        <v>268</v>
      </c>
      <c r="F136" s="27" t="s">
        <v>269</v>
      </c>
      <c r="G136" s="27">
        <v>3</v>
      </c>
      <c r="H136" s="20">
        <v>3000</v>
      </c>
      <c r="I136" s="21">
        <f t="shared" si="4"/>
        <v>9000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7" customHeight="1" x14ac:dyDescent="0.25">
      <c r="A137" s="236"/>
      <c r="B137" s="230"/>
      <c r="C137" s="222"/>
      <c r="D137" s="23" t="s">
        <v>270</v>
      </c>
      <c r="E137" s="24"/>
      <c r="F137" s="19" t="s">
        <v>245</v>
      </c>
      <c r="G137" s="19">
        <v>1</v>
      </c>
      <c r="H137" s="21">
        <v>500</v>
      </c>
      <c r="I137" s="21">
        <f t="shared" si="4"/>
        <v>500</v>
      </c>
    </row>
    <row r="138" spans="1:25" ht="17" customHeight="1" x14ac:dyDescent="0.25">
      <c r="A138" s="236"/>
      <c r="B138" s="238"/>
      <c r="C138" s="222"/>
      <c r="D138" s="23" t="s">
        <v>271</v>
      </c>
      <c r="E138" s="24" t="s">
        <v>272</v>
      </c>
      <c r="F138" s="19" t="s">
        <v>273</v>
      </c>
      <c r="G138" s="19">
        <v>1</v>
      </c>
      <c r="H138" s="21">
        <v>8000</v>
      </c>
      <c r="I138" s="21">
        <f t="shared" si="4"/>
        <v>8000</v>
      </c>
    </row>
    <row r="139" spans="1:25" ht="17" customHeight="1" x14ac:dyDescent="0.25">
      <c r="A139" s="236"/>
      <c r="B139" s="229" t="s">
        <v>274</v>
      </c>
      <c r="C139" s="23" t="s">
        <v>275</v>
      </c>
      <c r="D139" s="23" t="s">
        <v>276</v>
      </c>
      <c r="E139" s="24" t="s">
        <v>277</v>
      </c>
      <c r="F139" s="19" t="s">
        <v>253</v>
      </c>
      <c r="G139" s="19">
        <v>1</v>
      </c>
      <c r="H139" s="21">
        <v>8000</v>
      </c>
      <c r="I139" s="21">
        <f t="shared" si="4"/>
        <v>8000</v>
      </c>
    </row>
    <row r="140" spans="1:25" ht="17" customHeight="1" x14ac:dyDescent="0.25">
      <c r="A140" s="236"/>
      <c r="B140" s="230"/>
      <c r="C140" s="23" t="s">
        <v>278</v>
      </c>
      <c r="D140" s="23" t="s">
        <v>279</v>
      </c>
      <c r="E140" s="24" t="s">
        <v>272</v>
      </c>
      <c r="F140" s="19" t="s">
        <v>253</v>
      </c>
      <c r="G140" s="19">
        <v>1</v>
      </c>
      <c r="H140" s="21">
        <v>8000</v>
      </c>
      <c r="I140" s="21">
        <f t="shared" si="4"/>
        <v>8000</v>
      </c>
    </row>
    <row r="141" spans="1:25" s="28" customFormat="1" ht="17" customHeight="1" x14ac:dyDescent="0.25">
      <c r="A141" s="236"/>
      <c r="B141" s="239" t="s">
        <v>280</v>
      </c>
      <c r="C141" s="222" t="s">
        <v>281</v>
      </c>
      <c r="D141" s="25" t="s">
        <v>282</v>
      </c>
      <c r="E141" s="26" t="s">
        <v>283</v>
      </c>
      <c r="F141" s="27" t="s">
        <v>284</v>
      </c>
      <c r="G141" s="27">
        <v>2</v>
      </c>
      <c r="H141" s="20">
        <v>3000</v>
      </c>
      <c r="I141" s="21">
        <f t="shared" si="4"/>
        <v>6000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s="28" customFormat="1" ht="17" customHeight="1" x14ac:dyDescent="0.25">
      <c r="A142" s="236"/>
      <c r="B142" s="230"/>
      <c r="C142" s="222"/>
      <c r="D142" s="25" t="s">
        <v>237</v>
      </c>
      <c r="E142" s="26" t="s">
        <v>285</v>
      </c>
      <c r="F142" s="27" t="s">
        <v>286</v>
      </c>
      <c r="G142" s="27">
        <v>2</v>
      </c>
      <c r="H142" s="20">
        <v>3000</v>
      </c>
      <c r="I142" s="21">
        <f t="shared" si="4"/>
        <v>6000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7" customHeight="1" x14ac:dyDescent="0.25">
      <c r="A143" s="236"/>
      <c r="B143" s="230"/>
      <c r="C143" s="222"/>
      <c r="D143" s="23" t="s">
        <v>287</v>
      </c>
      <c r="E143" s="24"/>
      <c r="F143" s="19" t="s">
        <v>288</v>
      </c>
      <c r="G143" s="19">
        <v>1</v>
      </c>
      <c r="H143" s="21">
        <v>8000</v>
      </c>
      <c r="I143" s="21">
        <f t="shared" si="4"/>
        <v>8000</v>
      </c>
    </row>
    <row r="144" spans="1:25" ht="17" customHeight="1" x14ac:dyDescent="0.25">
      <c r="A144" s="236"/>
      <c r="B144" s="230"/>
      <c r="C144" s="222"/>
      <c r="D144" s="23" t="s">
        <v>289</v>
      </c>
      <c r="E144" s="24"/>
      <c r="F144" s="19" t="s">
        <v>33</v>
      </c>
      <c r="G144" s="19">
        <v>1</v>
      </c>
      <c r="H144" s="21">
        <v>5000</v>
      </c>
      <c r="I144" s="21">
        <f t="shared" si="4"/>
        <v>5000</v>
      </c>
    </row>
    <row r="145" spans="1:25" ht="17" customHeight="1" x14ac:dyDescent="0.25">
      <c r="A145" s="236"/>
      <c r="B145" s="230"/>
      <c r="C145" s="217" t="s">
        <v>202</v>
      </c>
      <c r="D145" s="217"/>
      <c r="E145" s="217"/>
      <c r="F145" s="217"/>
      <c r="G145" s="217"/>
      <c r="H145" s="217"/>
      <c r="I145" s="40">
        <f>SUM(I124:I144)</f>
        <v>165700</v>
      </c>
    </row>
    <row r="146" spans="1:25" ht="17" customHeight="1" x14ac:dyDescent="0.25">
      <c r="A146" s="236"/>
      <c r="B146" s="230"/>
      <c r="C146" s="217" t="s">
        <v>203</v>
      </c>
      <c r="D146" s="217"/>
      <c r="E146" s="217"/>
      <c r="F146" s="217"/>
      <c r="G146" s="217"/>
      <c r="H146" s="217"/>
      <c r="I146" s="40">
        <f>I145*0.1</f>
        <v>16570</v>
      </c>
    </row>
    <row r="147" spans="1:25" ht="17" customHeight="1" x14ac:dyDescent="0.25">
      <c r="A147" s="236"/>
      <c r="B147" s="230"/>
      <c r="C147" s="217" t="s">
        <v>231</v>
      </c>
      <c r="D147" s="217"/>
      <c r="E147" s="217"/>
      <c r="F147" s="217"/>
      <c r="G147" s="217"/>
      <c r="H147" s="217"/>
      <c r="I147" s="40">
        <f>(I145+I146)*0.06</f>
        <v>10936.199999999999</v>
      </c>
    </row>
    <row r="148" spans="1:25" ht="17" customHeight="1" x14ac:dyDescent="0.25">
      <c r="A148" s="237"/>
      <c r="B148" s="211" t="s">
        <v>290</v>
      </c>
      <c r="C148" s="212"/>
      <c r="D148" s="212"/>
      <c r="E148" s="212"/>
      <c r="F148" s="212"/>
      <c r="G148" s="212"/>
      <c r="H148" s="213"/>
      <c r="I148" s="41">
        <f>SUM(I145:I147)</f>
        <v>193206.2</v>
      </c>
    </row>
    <row r="149" spans="1:25" s="28" customFormat="1" ht="14" x14ac:dyDescent="0.25">
      <c r="A149" s="214" t="s">
        <v>291</v>
      </c>
      <c r="B149" s="215" t="s">
        <v>292</v>
      </c>
      <c r="C149" s="54" t="s">
        <v>16</v>
      </c>
      <c r="D149" s="46" t="s">
        <v>293</v>
      </c>
      <c r="E149" s="55" t="s">
        <v>294</v>
      </c>
      <c r="F149" s="44" t="s">
        <v>295</v>
      </c>
      <c r="G149" s="44">
        <v>40</v>
      </c>
      <c r="H149" s="47">
        <v>900</v>
      </c>
      <c r="I149" s="47">
        <f>G149*H149</f>
        <v>36000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4" x14ac:dyDescent="0.25">
      <c r="A150" s="214"/>
      <c r="B150" s="216"/>
      <c r="C150" s="217" t="s">
        <v>296</v>
      </c>
      <c r="D150" s="217"/>
      <c r="E150" s="217"/>
      <c r="F150" s="217"/>
      <c r="G150" s="217"/>
      <c r="H150" s="217"/>
      <c r="I150" s="40">
        <f>I149*0.06</f>
        <v>2160</v>
      </c>
    </row>
    <row r="151" spans="1:25" ht="14" x14ac:dyDescent="0.25">
      <c r="A151" s="214"/>
      <c r="B151" s="218" t="s">
        <v>297</v>
      </c>
      <c r="C151" s="219"/>
      <c r="D151" s="219"/>
      <c r="E151" s="219"/>
      <c r="F151" s="219"/>
      <c r="G151" s="219"/>
      <c r="H151" s="220"/>
      <c r="I151" s="41">
        <f>I149+I150</f>
        <v>38160</v>
      </c>
    </row>
    <row r="152" spans="1:25" s="6" customFormat="1" ht="17" customHeight="1" x14ac:dyDescent="0.25">
      <c r="A152" s="214" t="s">
        <v>298</v>
      </c>
      <c r="B152" s="50" t="s">
        <v>299</v>
      </c>
      <c r="C152" s="48" t="s">
        <v>300</v>
      </c>
      <c r="D152" s="42" t="s">
        <v>301</v>
      </c>
      <c r="E152" s="43" t="s">
        <v>302</v>
      </c>
      <c r="F152" s="44" t="s">
        <v>33</v>
      </c>
      <c r="G152" s="44">
        <v>1</v>
      </c>
      <c r="H152" s="47">
        <v>30000</v>
      </c>
      <c r="I152" s="47">
        <f>G152*H152</f>
        <v>30000</v>
      </c>
    </row>
    <row r="153" spans="1:25" s="6" customFormat="1" ht="15" customHeight="1" x14ac:dyDescent="0.25">
      <c r="A153" s="214"/>
      <c r="B153" s="231" t="s">
        <v>303</v>
      </c>
      <c r="C153" s="222" t="s">
        <v>304</v>
      </c>
      <c r="D153" s="42" t="s">
        <v>305</v>
      </c>
      <c r="E153" s="43" t="s">
        <v>306</v>
      </c>
      <c r="F153" s="44" t="s">
        <v>33</v>
      </c>
      <c r="G153" s="44">
        <v>1</v>
      </c>
      <c r="H153" s="47">
        <v>18000</v>
      </c>
      <c r="I153" s="47">
        <f t="shared" ref="I153:I212" si="5">G153*H153</f>
        <v>18000</v>
      </c>
    </row>
    <row r="154" spans="1:25" s="6" customFormat="1" ht="14" x14ac:dyDescent="0.25">
      <c r="A154" s="214"/>
      <c r="B154" s="232"/>
      <c r="C154" s="222"/>
      <c r="D154" s="42" t="s">
        <v>307</v>
      </c>
      <c r="E154" s="43" t="s">
        <v>308</v>
      </c>
      <c r="F154" s="44" t="s">
        <v>309</v>
      </c>
      <c r="G154" s="44">
        <v>1</v>
      </c>
      <c r="H154" s="47">
        <v>10000</v>
      </c>
      <c r="I154" s="47">
        <f t="shared" si="5"/>
        <v>10000</v>
      </c>
    </row>
    <row r="155" spans="1:25" s="6" customFormat="1" ht="14" x14ac:dyDescent="0.25">
      <c r="A155" s="214"/>
      <c r="B155" s="232"/>
      <c r="C155" s="222"/>
      <c r="D155" s="42" t="s">
        <v>310</v>
      </c>
      <c r="E155" s="43"/>
      <c r="F155" s="44" t="s">
        <v>311</v>
      </c>
      <c r="G155" s="44">
        <v>1</v>
      </c>
      <c r="H155" s="47">
        <v>2000</v>
      </c>
      <c r="I155" s="47">
        <f t="shared" si="5"/>
        <v>2000</v>
      </c>
    </row>
    <row r="156" spans="1:25" s="6" customFormat="1" ht="14" x14ac:dyDescent="0.25">
      <c r="A156" s="214"/>
      <c r="B156" s="232"/>
      <c r="C156" s="222"/>
      <c r="D156" s="42" t="s">
        <v>312</v>
      </c>
      <c r="E156" s="43" t="s">
        <v>313</v>
      </c>
      <c r="F156" s="44" t="s">
        <v>314</v>
      </c>
      <c r="G156" s="44">
        <v>1</v>
      </c>
      <c r="H156" s="45">
        <v>23000</v>
      </c>
      <c r="I156" s="45">
        <f t="shared" si="5"/>
        <v>23000</v>
      </c>
    </row>
    <row r="157" spans="1:25" s="6" customFormat="1" ht="14" x14ac:dyDescent="0.25">
      <c r="A157" s="214"/>
      <c r="B157" s="232"/>
      <c r="C157" s="222"/>
      <c r="D157" s="42" t="s">
        <v>315</v>
      </c>
      <c r="E157" s="43" t="s">
        <v>316</v>
      </c>
      <c r="F157" s="44" t="s">
        <v>33</v>
      </c>
      <c r="G157" s="44">
        <v>1</v>
      </c>
      <c r="H157" s="47">
        <v>4000</v>
      </c>
      <c r="I157" s="47">
        <f t="shared" si="5"/>
        <v>4000</v>
      </c>
    </row>
    <row r="158" spans="1:25" s="6" customFormat="1" ht="14" x14ac:dyDescent="0.25">
      <c r="A158" s="214"/>
      <c r="B158" s="232"/>
      <c r="C158" s="222"/>
      <c r="D158" s="42" t="s">
        <v>317</v>
      </c>
      <c r="E158" s="55" t="s">
        <v>318</v>
      </c>
      <c r="F158" s="44" t="s">
        <v>319</v>
      </c>
      <c r="G158" s="44">
        <v>1</v>
      </c>
      <c r="H158" s="45">
        <v>10000</v>
      </c>
      <c r="I158" s="45">
        <f t="shared" si="5"/>
        <v>10000</v>
      </c>
    </row>
    <row r="159" spans="1:25" s="6" customFormat="1" ht="14" x14ac:dyDescent="0.25">
      <c r="A159" s="214"/>
      <c r="B159" s="232"/>
      <c r="C159" s="222"/>
      <c r="D159" s="42" t="s">
        <v>320</v>
      </c>
      <c r="E159" s="43" t="s">
        <v>321</v>
      </c>
      <c r="F159" s="44" t="s">
        <v>309</v>
      </c>
      <c r="G159" s="44">
        <v>1</v>
      </c>
      <c r="H159" s="47">
        <v>20000</v>
      </c>
      <c r="I159" s="47">
        <f t="shared" si="5"/>
        <v>20000</v>
      </c>
    </row>
    <row r="160" spans="1:25" s="28" customFormat="1" ht="14" x14ac:dyDescent="0.25">
      <c r="A160" s="214"/>
      <c r="B160" s="232"/>
      <c r="C160" s="222"/>
      <c r="D160" s="25" t="s">
        <v>322</v>
      </c>
      <c r="E160" s="26" t="s">
        <v>323</v>
      </c>
      <c r="F160" s="27" t="s">
        <v>284</v>
      </c>
      <c r="G160" s="27">
        <v>1</v>
      </c>
      <c r="H160" s="20">
        <v>10000</v>
      </c>
      <c r="I160" s="51">
        <f t="shared" si="5"/>
        <v>10000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s="6" customFormat="1" ht="14" x14ac:dyDescent="0.25">
      <c r="A161" s="214"/>
      <c r="B161" s="232"/>
      <c r="C161" s="222"/>
      <c r="D161" s="25" t="s">
        <v>324</v>
      </c>
      <c r="E161" s="26" t="s">
        <v>325</v>
      </c>
      <c r="F161" s="27" t="s">
        <v>201</v>
      </c>
      <c r="G161" s="27">
        <v>32</v>
      </c>
      <c r="H161" s="20">
        <v>300</v>
      </c>
      <c r="I161" s="20">
        <f t="shared" si="5"/>
        <v>9600</v>
      </c>
    </row>
    <row r="162" spans="1:25" s="6" customFormat="1" ht="14" x14ac:dyDescent="0.25">
      <c r="A162" s="214"/>
      <c r="B162" s="233"/>
      <c r="C162" s="222"/>
      <c r="D162" s="42" t="s">
        <v>326</v>
      </c>
      <c r="E162" s="43" t="s">
        <v>327</v>
      </c>
      <c r="F162" s="44" t="s">
        <v>239</v>
      </c>
      <c r="G162" s="44">
        <v>10</v>
      </c>
      <c r="H162" s="47">
        <v>200</v>
      </c>
      <c r="I162" s="47">
        <f t="shared" si="5"/>
        <v>2000</v>
      </c>
    </row>
    <row r="163" spans="1:25" ht="14" x14ac:dyDescent="0.25">
      <c r="A163" s="214"/>
      <c r="B163" s="234" t="s">
        <v>328</v>
      </c>
      <c r="C163" s="222" t="s">
        <v>329</v>
      </c>
      <c r="D163" s="23" t="s">
        <v>330</v>
      </c>
      <c r="E163" s="24" t="s">
        <v>331</v>
      </c>
      <c r="F163" s="19" t="s">
        <v>332</v>
      </c>
      <c r="G163" s="19">
        <v>40</v>
      </c>
      <c r="H163" s="33">
        <v>260</v>
      </c>
      <c r="I163" s="56">
        <f t="shared" si="5"/>
        <v>10400</v>
      </c>
    </row>
    <row r="164" spans="1:25" ht="14" x14ac:dyDescent="0.25">
      <c r="A164" s="214"/>
      <c r="B164" s="234"/>
      <c r="C164" s="222"/>
      <c r="D164" s="23" t="s">
        <v>333</v>
      </c>
      <c r="E164" s="24" t="s">
        <v>331</v>
      </c>
      <c r="F164" s="19" t="s">
        <v>334</v>
      </c>
      <c r="G164" s="19">
        <v>40</v>
      </c>
      <c r="H164" s="21">
        <v>35</v>
      </c>
      <c r="I164" s="51">
        <f t="shared" si="5"/>
        <v>1400</v>
      </c>
    </row>
    <row r="165" spans="1:25" ht="14" x14ac:dyDescent="0.25">
      <c r="A165" s="214"/>
      <c r="B165" s="234"/>
      <c r="C165" s="222"/>
      <c r="D165" s="23" t="s">
        <v>335</v>
      </c>
      <c r="E165" s="24" t="s">
        <v>331</v>
      </c>
      <c r="F165" s="19" t="s">
        <v>332</v>
      </c>
      <c r="G165" s="19">
        <v>40</v>
      </c>
      <c r="H165" s="21">
        <v>80</v>
      </c>
      <c r="I165" s="51">
        <f t="shared" si="5"/>
        <v>3200</v>
      </c>
    </row>
    <row r="166" spans="1:25" ht="14" x14ac:dyDescent="0.25">
      <c r="A166" s="214"/>
      <c r="B166" s="234"/>
      <c r="C166" s="222"/>
      <c r="D166" s="23" t="s">
        <v>336</v>
      </c>
      <c r="E166" s="24" t="s">
        <v>331</v>
      </c>
      <c r="F166" s="19" t="s">
        <v>337</v>
      </c>
      <c r="G166" s="19">
        <v>40</v>
      </c>
      <c r="H166" s="21">
        <v>25</v>
      </c>
      <c r="I166" s="51">
        <f t="shared" si="5"/>
        <v>1000</v>
      </c>
    </row>
    <row r="167" spans="1:25" ht="14" x14ac:dyDescent="0.25">
      <c r="A167" s="214"/>
      <c r="B167" s="234"/>
      <c r="C167" s="222"/>
      <c r="D167" s="25" t="s">
        <v>338</v>
      </c>
      <c r="E167" s="24" t="s">
        <v>331</v>
      </c>
      <c r="F167" s="19" t="s">
        <v>334</v>
      </c>
      <c r="G167" s="19">
        <v>40</v>
      </c>
      <c r="H167" s="21">
        <v>340</v>
      </c>
      <c r="I167" s="51">
        <f t="shared" si="5"/>
        <v>13600</v>
      </c>
    </row>
    <row r="168" spans="1:25" ht="14" x14ac:dyDescent="0.25">
      <c r="A168" s="214"/>
      <c r="B168" s="234"/>
      <c r="C168" s="222"/>
      <c r="D168" s="23" t="s">
        <v>339</v>
      </c>
      <c r="E168" s="24" t="s">
        <v>331</v>
      </c>
      <c r="F168" s="19" t="s">
        <v>340</v>
      </c>
      <c r="G168" s="19">
        <v>40</v>
      </c>
      <c r="H168" s="21">
        <v>50</v>
      </c>
      <c r="I168" s="51">
        <f t="shared" si="5"/>
        <v>2000</v>
      </c>
    </row>
    <row r="169" spans="1:25" ht="14" x14ac:dyDescent="0.25">
      <c r="A169" s="214"/>
      <c r="B169" s="234"/>
      <c r="C169" s="222"/>
      <c r="D169" s="23" t="s">
        <v>341</v>
      </c>
      <c r="E169" s="24" t="s">
        <v>331</v>
      </c>
      <c r="F169" s="67" t="s">
        <v>78</v>
      </c>
      <c r="G169" s="67">
        <v>40</v>
      </c>
      <c r="H169" s="21">
        <v>50</v>
      </c>
      <c r="I169" s="51">
        <f t="shared" si="5"/>
        <v>2000</v>
      </c>
    </row>
    <row r="170" spans="1:25" ht="14" x14ac:dyDescent="0.25">
      <c r="A170" s="214"/>
      <c r="B170" s="234"/>
      <c r="C170" s="222"/>
      <c r="D170" s="25" t="s">
        <v>342</v>
      </c>
      <c r="E170" s="24" t="s">
        <v>343</v>
      </c>
      <c r="F170" s="67" t="s">
        <v>78</v>
      </c>
      <c r="G170" s="67">
        <v>700</v>
      </c>
      <c r="H170" s="21">
        <v>1</v>
      </c>
      <c r="I170" s="51">
        <f t="shared" si="5"/>
        <v>700</v>
      </c>
    </row>
    <row r="171" spans="1:25" ht="14" x14ac:dyDescent="0.25">
      <c r="A171" s="214"/>
      <c r="B171" s="234"/>
      <c r="C171" s="222"/>
      <c r="D171" s="25" t="s">
        <v>344</v>
      </c>
      <c r="E171" s="24" t="s">
        <v>345</v>
      </c>
      <c r="F171" s="67" t="s">
        <v>346</v>
      </c>
      <c r="G171" s="27">
        <v>70</v>
      </c>
      <c r="H171" s="21">
        <v>35</v>
      </c>
      <c r="I171" s="51">
        <f t="shared" si="5"/>
        <v>2450</v>
      </c>
    </row>
    <row r="172" spans="1:25" s="28" customFormat="1" ht="14" x14ac:dyDescent="0.25">
      <c r="A172" s="214"/>
      <c r="B172" s="234"/>
      <c r="C172" s="222"/>
      <c r="D172" s="42" t="s">
        <v>347</v>
      </c>
      <c r="E172" s="43" t="s">
        <v>348</v>
      </c>
      <c r="F172" s="44" t="s">
        <v>337</v>
      </c>
      <c r="G172" s="44">
        <v>300</v>
      </c>
      <c r="H172" s="47">
        <v>28</v>
      </c>
      <c r="I172" s="47">
        <f t="shared" si="5"/>
        <v>8400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4" x14ac:dyDescent="0.25">
      <c r="A173" s="214"/>
      <c r="B173" s="234"/>
      <c r="C173" s="222"/>
      <c r="D173" s="25" t="s">
        <v>349</v>
      </c>
      <c r="E173" s="24" t="s">
        <v>331</v>
      </c>
      <c r="F173" s="67" t="s">
        <v>78</v>
      </c>
      <c r="G173" s="27">
        <v>80</v>
      </c>
      <c r="H173" s="21">
        <v>20</v>
      </c>
      <c r="I173" s="51">
        <f t="shared" si="5"/>
        <v>1600</v>
      </c>
    </row>
    <row r="174" spans="1:25" ht="14" x14ac:dyDescent="0.25">
      <c r="A174" s="214"/>
      <c r="B174" s="234"/>
      <c r="C174" s="222"/>
      <c r="D174" s="23" t="s">
        <v>350</v>
      </c>
      <c r="E174" s="24" t="s">
        <v>331</v>
      </c>
      <c r="F174" s="67" t="s">
        <v>351</v>
      </c>
      <c r="G174" s="67">
        <v>10</v>
      </c>
      <c r="H174" s="21">
        <v>5</v>
      </c>
      <c r="I174" s="51">
        <f t="shared" si="5"/>
        <v>50</v>
      </c>
    </row>
    <row r="175" spans="1:25" ht="14" x14ac:dyDescent="0.25">
      <c r="A175" s="214"/>
      <c r="B175" s="234"/>
      <c r="C175" s="222"/>
      <c r="D175" s="23" t="s">
        <v>352</v>
      </c>
      <c r="E175" s="24" t="s">
        <v>331</v>
      </c>
      <c r="F175" s="67" t="s">
        <v>33</v>
      </c>
      <c r="G175" s="67">
        <v>1</v>
      </c>
      <c r="H175" s="21">
        <v>500</v>
      </c>
      <c r="I175" s="51">
        <f t="shared" si="5"/>
        <v>500</v>
      </c>
    </row>
    <row r="176" spans="1:25" ht="14" x14ac:dyDescent="0.25">
      <c r="A176" s="214"/>
      <c r="B176" s="234"/>
      <c r="C176" s="222"/>
      <c r="D176" s="23" t="s">
        <v>353</v>
      </c>
      <c r="E176" s="24" t="s">
        <v>331</v>
      </c>
      <c r="F176" s="67" t="s">
        <v>33</v>
      </c>
      <c r="G176" s="67">
        <v>6</v>
      </c>
      <c r="H176" s="21">
        <v>59</v>
      </c>
      <c r="I176" s="51">
        <f t="shared" si="5"/>
        <v>354</v>
      </c>
    </row>
    <row r="177" spans="1:25" ht="14" x14ac:dyDescent="0.25">
      <c r="A177" s="214"/>
      <c r="B177" s="234"/>
      <c r="C177" s="222"/>
      <c r="D177" s="23" t="s">
        <v>354</v>
      </c>
      <c r="E177" s="24" t="s">
        <v>331</v>
      </c>
      <c r="F177" s="67" t="s">
        <v>33</v>
      </c>
      <c r="G177" s="67">
        <v>20</v>
      </c>
      <c r="H177" s="21">
        <v>40</v>
      </c>
      <c r="I177" s="51">
        <f t="shared" si="5"/>
        <v>800</v>
      </c>
    </row>
    <row r="178" spans="1:25" ht="14" x14ac:dyDescent="0.25">
      <c r="A178" s="214"/>
      <c r="B178" s="234"/>
      <c r="C178" s="222"/>
      <c r="D178" s="23" t="s">
        <v>355</v>
      </c>
      <c r="E178" s="24" t="s">
        <v>331</v>
      </c>
      <c r="F178" s="67" t="s">
        <v>78</v>
      </c>
      <c r="G178" s="67">
        <v>6</v>
      </c>
      <c r="H178" s="21">
        <v>20</v>
      </c>
      <c r="I178" s="51">
        <f t="shared" si="5"/>
        <v>120</v>
      </c>
    </row>
    <row r="179" spans="1:25" ht="14" x14ac:dyDescent="0.25">
      <c r="A179" s="214"/>
      <c r="B179" s="234"/>
      <c r="C179" s="222"/>
      <c r="D179" s="23" t="s">
        <v>356</v>
      </c>
      <c r="E179" s="24" t="s">
        <v>331</v>
      </c>
      <c r="F179" s="67" t="s">
        <v>337</v>
      </c>
      <c r="G179" s="67">
        <v>6</v>
      </c>
      <c r="H179" s="21">
        <v>300</v>
      </c>
      <c r="I179" s="51">
        <f t="shared" si="5"/>
        <v>1800</v>
      </c>
    </row>
    <row r="180" spans="1:25" ht="14" x14ac:dyDescent="0.25">
      <c r="A180" s="214"/>
      <c r="B180" s="234"/>
      <c r="C180" s="222" t="s">
        <v>357</v>
      </c>
      <c r="D180" s="23" t="s">
        <v>358</v>
      </c>
      <c r="E180" s="24" t="s">
        <v>359</v>
      </c>
      <c r="F180" s="67" t="s">
        <v>360</v>
      </c>
      <c r="G180" s="67">
        <v>80</v>
      </c>
      <c r="H180" s="21">
        <v>80</v>
      </c>
      <c r="I180" s="51">
        <f t="shared" si="5"/>
        <v>6400</v>
      </c>
    </row>
    <row r="181" spans="1:25" ht="14" x14ac:dyDescent="0.25">
      <c r="A181" s="214"/>
      <c r="B181" s="234"/>
      <c r="C181" s="222"/>
      <c r="D181" s="23" t="s">
        <v>361</v>
      </c>
      <c r="E181" s="24" t="s">
        <v>362</v>
      </c>
      <c r="F181" s="67" t="s">
        <v>363</v>
      </c>
      <c r="G181" s="67">
        <v>1</v>
      </c>
      <c r="H181" s="21">
        <v>2000</v>
      </c>
      <c r="I181" s="51">
        <f t="shared" si="5"/>
        <v>2000</v>
      </c>
    </row>
    <row r="182" spans="1:25" ht="14" x14ac:dyDescent="0.25">
      <c r="A182" s="214"/>
      <c r="B182" s="234"/>
      <c r="C182" s="222"/>
      <c r="D182" s="23" t="s">
        <v>364</v>
      </c>
      <c r="E182" s="24" t="s">
        <v>365</v>
      </c>
      <c r="F182" s="67" t="s">
        <v>366</v>
      </c>
      <c r="G182" s="67">
        <v>1</v>
      </c>
      <c r="H182" s="21">
        <v>3000</v>
      </c>
      <c r="I182" s="51">
        <f t="shared" si="5"/>
        <v>3000</v>
      </c>
    </row>
    <row r="183" spans="1:25" ht="14" x14ac:dyDescent="0.25">
      <c r="A183" s="214"/>
      <c r="B183" s="234"/>
      <c r="C183" s="222" t="s">
        <v>367</v>
      </c>
      <c r="D183" s="23" t="s">
        <v>368</v>
      </c>
      <c r="E183" s="24" t="s">
        <v>331</v>
      </c>
      <c r="F183" s="67" t="s">
        <v>337</v>
      </c>
      <c r="G183" s="67">
        <v>2</v>
      </c>
      <c r="H183" s="21">
        <v>30</v>
      </c>
      <c r="I183" s="51">
        <f t="shared" si="5"/>
        <v>60</v>
      </c>
    </row>
    <row r="184" spans="1:25" ht="14" x14ac:dyDescent="0.25">
      <c r="A184" s="214"/>
      <c r="B184" s="234"/>
      <c r="C184" s="222"/>
      <c r="D184" s="23" t="s">
        <v>369</v>
      </c>
      <c r="E184" s="24" t="s">
        <v>331</v>
      </c>
      <c r="F184" s="67" t="s">
        <v>337</v>
      </c>
      <c r="G184" s="67">
        <v>2</v>
      </c>
      <c r="H184" s="21">
        <v>300</v>
      </c>
      <c r="I184" s="51">
        <f t="shared" si="5"/>
        <v>600</v>
      </c>
    </row>
    <row r="185" spans="1:25" s="6" customFormat="1" ht="14" x14ac:dyDescent="0.25">
      <c r="A185" s="214"/>
      <c r="B185" s="234"/>
      <c r="C185" s="222"/>
      <c r="D185" s="42" t="s">
        <v>370</v>
      </c>
      <c r="E185" s="43" t="s">
        <v>371</v>
      </c>
      <c r="F185" s="44" t="s">
        <v>288</v>
      </c>
      <c r="G185" s="44">
        <v>1</v>
      </c>
      <c r="H185" s="47">
        <v>3500</v>
      </c>
      <c r="I185" s="47">
        <f t="shared" si="5"/>
        <v>3500</v>
      </c>
    </row>
    <row r="186" spans="1:25" ht="14" x14ac:dyDescent="0.25">
      <c r="A186" s="214"/>
      <c r="B186" s="234"/>
      <c r="C186" s="222" t="s">
        <v>372</v>
      </c>
      <c r="D186" s="23" t="s">
        <v>373</v>
      </c>
      <c r="E186" s="24" t="s">
        <v>374</v>
      </c>
      <c r="F186" s="67" t="s">
        <v>360</v>
      </c>
      <c r="G186" s="67">
        <v>60</v>
      </c>
      <c r="H186" s="20">
        <v>200</v>
      </c>
      <c r="I186" s="51">
        <f t="shared" si="5"/>
        <v>12000</v>
      </c>
    </row>
    <row r="187" spans="1:25" ht="14" x14ac:dyDescent="0.25">
      <c r="A187" s="214"/>
      <c r="B187" s="234"/>
      <c r="C187" s="222"/>
      <c r="D187" s="42" t="s">
        <v>375</v>
      </c>
      <c r="E187" s="43" t="s">
        <v>376</v>
      </c>
      <c r="F187" s="44" t="s">
        <v>337</v>
      </c>
      <c r="G187" s="44">
        <v>150</v>
      </c>
      <c r="H187" s="47">
        <v>50</v>
      </c>
      <c r="I187" s="47">
        <f t="shared" si="5"/>
        <v>7500</v>
      </c>
    </row>
    <row r="188" spans="1:25" s="58" customFormat="1" ht="17" customHeight="1" x14ac:dyDescent="0.25">
      <c r="A188" s="214"/>
      <c r="B188" s="234" t="s">
        <v>377</v>
      </c>
      <c r="C188" s="222" t="s">
        <v>329</v>
      </c>
      <c r="D188" s="23" t="s">
        <v>378</v>
      </c>
      <c r="E188" s="24"/>
      <c r="F188" s="67" t="s">
        <v>379</v>
      </c>
      <c r="G188" s="67">
        <v>300</v>
      </c>
      <c r="H188" s="21">
        <v>5</v>
      </c>
      <c r="I188" s="51">
        <f t="shared" si="5"/>
        <v>1500</v>
      </c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spans="1:25" ht="17" customHeight="1" x14ac:dyDescent="0.25">
      <c r="A189" s="214"/>
      <c r="B189" s="234"/>
      <c r="C189" s="222"/>
      <c r="D189" s="23" t="s">
        <v>380</v>
      </c>
      <c r="E189" s="24"/>
      <c r="F189" s="67" t="s">
        <v>379</v>
      </c>
      <c r="G189" s="67">
        <v>50</v>
      </c>
      <c r="H189" s="21">
        <v>1</v>
      </c>
      <c r="I189" s="51">
        <f t="shared" si="5"/>
        <v>50</v>
      </c>
    </row>
    <row r="190" spans="1:25" ht="17" customHeight="1" x14ac:dyDescent="0.25">
      <c r="A190" s="214"/>
      <c r="B190" s="234"/>
      <c r="C190" s="222"/>
      <c r="D190" s="23" t="s">
        <v>381</v>
      </c>
      <c r="E190" s="24"/>
      <c r="F190" s="67" t="s">
        <v>78</v>
      </c>
      <c r="G190" s="67">
        <v>5</v>
      </c>
      <c r="H190" s="21">
        <v>50</v>
      </c>
      <c r="I190" s="51">
        <f t="shared" si="5"/>
        <v>250</v>
      </c>
    </row>
    <row r="191" spans="1:25" ht="17" customHeight="1" x14ac:dyDescent="0.25">
      <c r="A191" s="214"/>
      <c r="B191" s="234"/>
      <c r="C191" s="222"/>
      <c r="D191" s="23" t="s">
        <v>382</v>
      </c>
      <c r="E191" s="24"/>
      <c r="F191" s="67" t="s">
        <v>379</v>
      </c>
      <c r="G191" s="67">
        <v>60</v>
      </c>
      <c r="H191" s="21">
        <v>10</v>
      </c>
      <c r="I191" s="51">
        <f t="shared" si="5"/>
        <v>600</v>
      </c>
    </row>
    <row r="192" spans="1:25" ht="17" customHeight="1" x14ac:dyDescent="0.25">
      <c r="A192" s="214"/>
      <c r="B192" s="234"/>
      <c r="C192" s="222"/>
      <c r="D192" s="23" t="s">
        <v>383</v>
      </c>
      <c r="E192" s="24"/>
      <c r="F192" s="67" t="s">
        <v>379</v>
      </c>
      <c r="G192" s="67">
        <v>60</v>
      </c>
      <c r="H192" s="21">
        <v>5</v>
      </c>
      <c r="I192" s="51">
        <f t="shared" si="5"/>
        <v>300</v>
      </c>
    </row>
    <row r="193" spans="1:25" ht="17" customHeight="1" x14ac:dyDescent="0.25">
      <c r="A193" s="214"/>
      <c r="B193" s="234"/>
      <c r="C193" s="222"/>
      <c r="D193" s="23" t="s">
        <v>384</v>
      </c>
      <c r="E193" s="24" t="s">
        <v>385</v>
      </c>
      <c r="F193" s="67" t="s">
        <v>379</v>
      </c>
      <c r="G193" s="67">
        <v>40</v>
      </c>
      <c r="H193" s="21">
        <v>20</v>
      </c>
      <c r="I193" s="51">
        <f t="shared" si="5"/>
        <v>800</v>
      </c>
    </row>
    <row r="194" spans="1:25" s="60" customFormat="1" ht="17" customHeight="1" x14ac:dyDescent="0.25">
      <c r="A194" s="214"/>
      <c r="B194" s="234"/>
      <c r="C194" s="222" t="s">
        <v>357</v>
      </c>
      <c r="D194" s="48" t="s">
        <v>386</v>
      </c>
      <c r="E194" s="24"/>
      <c r="F194" s="19" t="s">
        <v>33</v>
      </c>
      <c r="G194" s="19">
        <v>1</v>
      </c>
      <c r="H194" s="21">
        <v>300</v>
      </c>
      <c r="I194" s="51">
        <f t="shared" si="5"/>
        <v>300</v>
      </c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 spans="1:25" s="58" customFormat="1" ht="17" customHeight="1" x14ac:dyDescent="0.25">
      <c r="A195" s="214"/>
      <c r="B195" s="234"/>
      <c r="C195" s="222"/>
      <c r="D195" s="23" t="s">
        <v>387</v>
      </c>
      <c r="E195" s="24"/>
      <c r="F195" s="19" t="s">
        <v>78</v>
      </c>
      <c r="G195" s="19">
        <v>15</v>
      </c>
      <c r="H195" s="21">
        <v>20</v>
      </c>
      <c r="I195" s="51">
        <f t="shared" si="5"/>
        <v>300</v>
      </c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spans="1:25" s="57" customFormat="1" ht="14" x14ac:dyDescent="0.25">
      <c r="A196" s="214"/>
      <c r="B196" s="223" t="s">
        <v>388</v>
      </c>
      <c r="C196" s="226" t="s">
        <v>389</v>
      </c>
      <c r="D196" s="42" t="s">
        <v>390</v>
      </c>
      <c r="E196" s="55" t="s">
        <v>391</v>
      </c>
      <c r="F196" s="44" t="s">
        <v>392</v>
      </c>
      <c r="G196" s="44">
        <v>1</v>
      </c>
      <c r="H196" s="47">
        <v>1400</v>
      </c>
      <c r="I196" s="47">
        <f t="shared" si="5"/>
        <v>1400</v>
      </c>
    </row>
    <row r="197" spans="1:25" s="57" customFormat="1" ht="14" x14ac:dyDescent="0.25">
      <c r="A197" s="214"/>
      <c r="B197" s="224"/>
      <c r="C197" s="227"/>
      <c r="D197" s="42" t="s">
        <v>393</v>
      </c>
      <c r="E197" s="43" t="s">
        <v>394</v>
      </c>
      <c r="F197" s="44" t="s">
        <v>392</v>
      </c>
      <c r="G197" s="44">
        <v>1</v>
      </c>
      <c r="H197" s="47">
        <v>1400</v>
      </c>
      <c r="I197" s="47">
        <f t="shared" si="5"/>
        <v>1400</v>
      </c>
    </row>
    <row r="198" spans="1:25" s="57" customFormat="1" ht="14" x14ac:dyDescent="0.25">
      <c r="A198" s="214"/>
      <c r="B198" s="225"/>
      <c r="C198" s="228"/>
      <c r="D198" s="42" t="s">
        <v>393</v>
      </c>
      <c r="E198" s="43" t="s">
        <v>395</v>
      </c>
      <c r="F198" s="44" t="s">
        <v>392</v>
      </c>
      <c r="G198" s="44">
        <v>1</v>
      </c>
      <c r="H198" s="47">
        <v>1400</v>
      </c>
      <c r="I198" s="47">
        <f t="shared" si="5"/>
        <v>1400</v>
      </c>
    </row>
    <row r="199" spans="1:25" s="58" customFormat="1" ht="15.75" customHeight="1" x14ac:dyDescent="0.25">
      <c r="A199" s="214"/>
      <c r="B199" s="229" t="s">
        <v>396</v>
      </c>
      <c r="C199" s="24" t="s">
        <v>397</v>
      </c>
      <c r="D199" s="23" t="s">
        <v>398</v>
      </c>
      <c r="E199" s="24"/>
      <c r="F199" s="19" t="s">
        <v>332</v>
      </c>
      <c r="G199" s="19">
        <v>120</v>
      </c>
      <c r="H199" s="21">
        <v>20</v>
      </c>
      <c r="I199" s="51">
        <f t="shared" si="5"/>
        <v>2400</v>
      </c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spans="1:25" ht="17" customHeight="1" x14ac:dyDescent="0.25">
      <c r="A200" s="214"/>
      <c r="B200" s="230"/>
      <c r="C200" s="24" t="s">
        <v>399</v>
      </c>
      <c r="D200" s="23" t="s">
        <v>400</v>
      </c>
      <c r="E200" s="24"/>
      <c r="F200" s="19" t="s">
        <v>43</v>
      </c>
      <c r="G200" s="19">
        <v>80</v>
      </c>
      <c r="H200" s="21">
        <v>20</v>
      </c>
      <c r="I200" s="51">
        <f t="shared" si="5"/>
        <v>1600</v>
      </c>
    </row>
    <row r="201" spans="1:25" ht="17" customHeight="1" x14ac:dyDescent="0.25">
      <c r="A201" s="214"/>
      <c r="B201" s="230"/>
      <c r="C201" s="24" t="s">
        <v>401</v>
      </c>
      <c r="D201" s="23" t="s">
        <v>402</v>
      </c>
      <c r="E201" s="24" t="s">
        <v>403</v>
      </c>
      <c r="F201" s="19" t="s">
        <v>332</v>
      </c>
      <c r="G201" s="19">
        <v>200</v>
      </c>
      <c r="H201" s="21">
        <v>15</v>
      </c>
      <c r="I201" s="51">
        <f t="shared" si="5"/>
        <v>3000</v>
      </c>
    </row>
    <row r="202" spans="1:25" ht="14" x14ac:dyDescent="0.25">
      <c r="A202" s="214"/>
      <c r="B202" s="230"/>
      <c r="C202" s="222" t="s">
        <v>396</v>
      </c>
      <c r="D202" s="66" t="s">
        <v>404</v>
      </c>
      <c r="E202" s="24"/>
      <c r="F202" s="67" t="s">
        <v>78</v>
      </c>
      <c r="G202" s="67">
        <v>30</v>
      </c>
      <c r="H202" s="21">
        <v>50</v>
      </c>
      <c r="I202" s="51">
        <f t="shared" si="5"/>
        <v>1500</v>
      </c>
    </row>
    <row r="203" spans="1:25" ht="14" x14ac:dyDescent="0.25">
      <c r="A203" s="214"/>
      <c r="B203" s="230"/>
      <c r="C203" s="222"/>
      <c r="D203" s="66" t="s">
        <v>405</v>
      </c>
      <c r="E203" s="24"/>
      <c r="F203" s="67" t="s">
        <v>33</v>
      </c>
      <c r="G203" s="67">
        <v>1</v>
      </c>
      <c r="H203" s="21">
        <v>500</v>
      </c>
      <c r="I203" s="51">
        <f t="shared" si="5"/>
        <v>500</v>
      </c>
    </row>
    <row r="204" spans="1:25" ht="14" x14ac:dyDescent="0.25">
      <c r="A204" s="214"/>
      <c r="B204" s="230"/>
      <c r="C204" s="222"/>
      <c r="D204" s="66" t="s">
        <v>406</v>
      </c>
      <c r="E204" s="24"/>
      <c r="F204" s="67" t="s">
        <v>33</v>
      </c>
      <c r="G204" s="67">
        <v>1</v>
      </c>
      <c r="H204" s="21">
        <v>500</v>
      </c>
      <c r="I204" s="51">
        <f t="shared" si="5"/>
        <v>500</v>
      </c>
    </row>
    <row r="205" spans="1:25" ht="14" x14ac:dyDescent="0.25">
      <c r="A205" s="214"/>
      <c r="B205" s="230"/>
      <c r="C205" s="222"/>
      <c r="D205" s="66" t="s">
        <v>407</v>
      </c>
      <c r="E205" s="24" t="s">
        <v>408</v>
      </c>
      <c r="F205" s="67" t="s">
        <v>409</v>
      </c>
      <c r="G205" s="67">
        <v>20</v>
      </c>
      <c r="H205" s="21">
        <v>35</v>
      </c>
      <c r="I205" s="51">
        <f t="shared" si="5"/>
        <v>700</v>
      </c>
    </row>
    <row r="206" spans="1:25" ht="14" x14ac:dyDescent="0.25">
      <c r="A206" s="214"/>
      <c r="B206" s="230"/>
      <c r="C206" s="222"/>
      <c r="D206" s="66" t="s">
        <v>410</v>
      </c>
      <c r="E206" s="24"/>
      <c r="F206" s="67" t="s">
        <v>33</v>
      </c>
      <c r="G206" s="67">
        <v>1</v>
      </c>
      <c r="H206" s="21">
        <v>200</v>
      </c>
      <c r="I206" s="51">
        <f t="shared" si="5"/>
        <v>200</v>
      </c>
    </row>
    <row r="207" spans="1:25" s="28" customFormat="1" ht="14" x14ac:dyDescent="0.25">
      <c r="A207" s="214"/>
      <c r="B207" s="230"/>
      <c r="C207" s="222"/>
      <c r="D207" s="25" t="s">
        <v>411</v>
      </c>
      <c r="E207" s="26" t="s">
        <v>412</v>
      </c>
      <c r="F207" s="27" t="s">
        <v>33</v>
      </c>
      <c r="G207" s="27">
        <v>1</v>
      </c>
      <c r="H207" s="20">
        <v>2000</v>
      </c>
      <c r="I207" s="51">
        <f t="shared" si="5"/>
        <v>2000</v>
      </c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s="28" customFormat="1" ht="14" x14ac:dyDescent="0.25">
      <c r="A208" s="214"/>
      <c r="B208" s="230"/>
      <c r="C208" s="222"/>
      <c r="D208" s="25" t="s">
        <v>413</v>
      </c>
      <c r="E208" s="26" t="s">
        <v>414</v>
      </c>
      <c r="F208" s="27" t="s">
        <v>183</v>
      </c>
      <c r="G208" s="27">
        <v>1</v>
      </c>
      <c r="H208" s="20">
        <v>2000</v>
      </c>
      <c r="I208" s="51">
        <f t="shared" si="5"/>
        <v>2000</v>
      </c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s="28" customFormat="1" ht="14" x14ac:dyDescent="0.25">
      <c r="A209" s="214"/>
      <c r="B209" s="230"/>
      <c r="C209" s="222"/>
      <c r="D209" s="25" t="s">
        <v>415</v>
      </c>
      <c r="E209" s="26" t="s">
        <v>416</v>
      </c>
      <c r="F209" s="27" t="s">
        <v>417</v>
      </c>
      <c r="G209" s="27">
        <v>1</v>
      </c>
      <c r="H209" s="20">
        <v>2000</v>
      </c>
      <c r="I209" s="51">
        <f t="shared" si="5"/>
        <v>2000</v>
      </c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s="28" customFormat="1" ht="14" x14ac:dyDescent="0.25">
      <c r="A210" s="214"/>
      <c r="B210" s="230"/>
      <c r="C210" s="222"/>
      <c r="D210" s="25" t="s">
        <v>418</v>
      </c>
      <c r="E210" s="24"/>
      <c r="F210" s="27" t="s">
        <v>33</v>
      </c>
      <c r="G210" s="27">
        <v>1</v>
      </c>
      <c r="H210" s="20">
        <v>1000</v>
      </c>
      <c r="I210" s="51">
        <f t="shared" si="5"/>
        <v>1000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s="28" customFormat="1" ht="14" x14ac:dyDescent="0.25">
      <c r="A211" s="214"/>
      <c r="B211" s="230"/>
      <c r="C211" s="222"/>
      <c r="D211" s="25" t="s">
        <v>419</v>
      </c>
      <c r="E211" s="24" t="s">
        <v>420</v>
      </c>
      <c r="F211" s="27" t="s">
        <v>33</v>
      </c>
      <c r="G211" s="27">
        <v>1</v>
      </c>
      <c r="H211" s="20">
        <v>2500</v>
      </c>
      <c r="I211" s="51">
        <f t="shared" si="5"/>
        <v>2500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s="28" customFormat="1" ht="14" x14ac:dyDescent="0.25">
      <c r="A212" s="214"/>
      <c r="B212" s="230"/>
      <c r="C212" s="222"/>
      <c r="D212" s="66" t="s">
        <v>421</v>
      </c>
      <c r="E212" s="24" t="s">
        <v>422</v>
      </c>
      <c r="F212" s="67" t="s">
        <v>334</v>
      </c>
      <c r="G212" s="67">
        <v>20</v>
      </c>
      <c r="H212" s="21">
        <v>200</v>
      </c>
      <c r="I212" s="51">
        <f t="shared" si="5"/>
        <v>4000</v>
      </c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4" x14ac:dyDescent="0.25">
      <c r="A213" s="214"/>
      <c r="B213" s="230"/>
      <c r="C213" s="217" t="s">
        <v>423</v>
      </c>
      <c r="D213" s="217"/>
      <c r="E213" s="217"/>
      <c r="F213" s="217"/>
      <c r="G213" s="217"/>
      <c r="H213" s="217"/>
      <c r="I213" s="40">
        <f>SUM(I152:I212)</f>
        <v>256234</v>
      </c>
    </row>
    <row r="214" spans="1:25" ht="14" x14ac:dyDescent="0.25">
      <c r="A214" s="214"/>
      <c r="B214" s="230"/>
      <c r="C214" s="217" t="s">
        <v>424</v>
      </c>
      <c r="D214" s="217"/>
      <c r="E214" s="217"/>
      <c r="F214" s="217"/>
      <c r="G214" s="217"/>
      <c r="H214" s="217"/>
      <c r="I214" s="40">
        <f>I213*0.1</f>
        <v>25623.4</v>
      </c>
    </row>
    <row r="215" spans="1:25" ht="14" x14ac:dyDescent="0.25">
      <c r="A215" s="214"/>
      <c r="B215" s="230"/>
      <c r="C215" s="217" t="s">
        <v>425</v>
      </c>
      <c r="D215" s="217"/>
      <c r="E215" s="217"/>
      <c r="F215" s="217"/>
      <c r="G215" s="217"/>
      <c r="H215" s="217"/>
      <c r="I215" s="40">
        <f>(I213+I214)*0.06</f>
        <v>16911.444</v>
      </c>
    </row>
    <row r="216" spans="1:25" ht="14" x14ac:dyDescent="0.25">
      <c r="A216" s="214"/>
      <c r="B216" s="211" t="s">
        <v>290</v>
      </c>
      <c r="C216" s="212"/>
      <c r="D216" s="212"/>
      <c r="E216" s="212"/>
      <c r="F216" s="212"/>
      <c r="G216" s="212"/>
      <c r="H216" s="213"/>
      <c r="I216" s="41">
        <f>SUM(I213:I215)</f>
        <v>298768.84400000004</v>
      </c>
    </row>
    <row r="217" spans="1:25" s="28" customFormat="1" ht="14" x14ac:dyDescent="0.25">
      <c r="A217" s="214" t="s">
        <v>426</v>
      </c>
      <c r="B217" s="215" t="s">
        <v>427</v>
      </c>
      <c r="C217" s="54" t="s">
        <v>428</v>
      </c>
      <c r="D217" s="54" t="s">
        <v>429</v>
      </c>
      <c r="E217" s="61"/>
      <c r="F217" s="27" t="s">
        <v>183</v>
      </c>
      <c r="G217" s="27">
        <v>1</v>
      </c>
      <c r="H217" s="20">
        <v>48000</v>
      </c>
      <c r="I217" s="20">
        <f>G217*H217</f>
        <v>48000</v>
      </c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4" x14ac:dyDescent="0.25">
      <c r="A218" s="214"/>
      <c r="B218" s="216"/>
      <c r="C218" s="217" t="s">
        <v>430</v>
      </c>
      <c r="D218" s="217"/>
      <c r="E218" s="217"/>
      <c r="F218" s="217"/>
      <c r="G218" s="217"/>
      <c r="H218" s="217"/>
      <c r="I218" s="40">
        <f>I217*0.06</f>
        <v>2880</v>
      </c>
    </row>
    <row r="219" spans="1:25" ht="14" x14ac:dyDescent="0.25">
      <c r="A219" s="214"/>
      <c r="B219" s="218" t="s">
        <v>431</v>
      </c>
      <c r="C219" s="219"/>
      <c r="D219" s="219"/>
      <c r="E219" s="219"/>
      <c r="F219" s="219"/>
      <c r="G219" s="219"/>
      <c r="H219" s="220"/>
      <c r="I219" s="41">
        <f>I217+I218</f>
        <v>50880</v>
      </c>
    </row>
    <row r="220" spans="1:25" ht="25" customHeight="1" x14ac:dyDescent="0.25">
      <c r="A220" s="221" t="s">
        <v>432</v>
      </c>
      <c r="B220" s="221"/>
      <c r="C220" s="221"/>
      <c r="D220" s="221"/>
      <c r="E220" s="221"/>
      <c r="F220" s="221"/>
      <c r="G220" s="221"/>
      <c r="H220" s="221"/>
      <c r="I220" s="62">
        <f>I216+I151+I148+I123+I110+I29+I23+I219</f>
        <v>1715026.1520000002</v>
      </c>
    </row>
    <row r="221" spans="1:25" x14ac:dyDescent="0.25">
      <c r="B221" s="6"/>
      <c r="C221" s="7"/>
      <c r="D221" s="7"/>
      <c r="E221" s="8"/>
      <c r="F221" s="6"/>
      <c r="G221" s="6"/>
      <c r="H221" s="9"/>
      <c r="I221" s="9"/>
    </row>
    <row r="222" spans="1:25" s="6" customFormat="1" x14ac:dyDescent="0.25">
      <c r="C222" s="7"/>
      <c r="D222" s="7"/>
      <c r="E222" s="8"/>
      <c r="H222" s="9"/>
      <c r="I222" s="9"/>
    </row>
    <row r="223" spans="1:25" s="6" customFormat="1" x14ac:dyDescent="0.25">
      <c r="C223" s="7"/>
      <c r="D223" s="7"/>
      <c r="E223" s="8"/>
      <c r="H223" s="9"/>
      <c r="I223" s="9"/>
    </row>
    <row r="224" spans="1:25" s="6" customFormat="1" x14ac:dyDescent="0.25">
      <c r="C224" s="7"/>
      <c r="D224" s="7"/>
      <c r="E224" s="8"/>
      <c r="H224" s="9"/>
      <c r="I224" s="9"/>
    </row>
    <row r="225" spans="3:9" s="6" customFormat="1" x14ac:dyDescent="0.25">
      <c r="C225" s="7"/>
      <c r="D225" s="7"/>
      <c r="E225" s="8"/>
      <c r="H225" s="9"/>
      <c r="I225" s="9"/>
    </row>
    <row r="226" spans="3:9" s="6" customFormat="1" x14ac:dyDescent="0.25">
      <c r="C226" s="7"/>
      <c r="D226" s="7"/>
      <c r="E226" s="8"/>
      <c r="H226" s="9"/>
      <c r="I226" s="9"/>
    </row>
    <row r="227" spans="3:9" s="6" customFormat="1" x14ac:dyDescent="0.25">
      <c r="C227" s="7"/>
      <c r="D227" s="7"/>
      <c r="E227" s="8"/>
      <c r="H227" s="9"/>
      <c r="I227" s="9"/>
    </row>
    <row r="228" spans="3:9" s="6" customFormat="1" x14ac:dyDescent="0.25">
      <c r="C228" s="7"/>
      <c r="D228" s="7"/>
      <c r="E228" s="8"/>
      <c r="H228" s="9"/>
      <c r="I228" s="9"/>
    </row>
    <row r="229" spans="3:9" s="6" customFormat="1" x14ac:dyDescent="0.25">
      <c r="C229" s="7"/>
      <c r="D229" s="7"/>
      <c r="E229" s="8"/>
      <c r="H229" s="9"/>
      <c r="I229" s="9"/>
    </row>
    <row r="230" spans="3:9" s="6" customFormat="1" x14ac:dyDescent="0.25">
      <c r="C230" s="7"/>
      <c r="D230" s="7"/>
      <c r="E230" s="8"/>
      <c r="H230" s="9"/>
      <c r="I230" s="9"/>
    </row>
    <row r="231" spans="3:9" s="6" customFormat="1" x14ac:dyDescent="0.25">
      <c r="C231" s="7"/>
      <c r="D231" s="7"/>
      <c r="E231" s="8"/>
      <c r="H231" s="9"/>
      <c r="I231" s="9"/>
    </row>
    <row r="232" spans="3:9" s="6" customFormat="1" x14ac:dyDescent="0.25">
      <c r="C232" s="7"/>
      <c r="D232" s="7"/>
      <c r="E232" s="8"/>
      <c r="H232" s="9"/>
      <c r="I232" s="9"/>
    </row>
    <row r="233" spans="3:9" s="6" customFormat="1" x14ac:dyDescent="0.25">
      <c r="C233" s="7"/>
      <c r="D233" s="7"/>
      <c r="E233" s="8"/>
      <c r="H233" s="9"/>
      <c r="I233" s="9"/>
    </row>
    <row r="234" spans="3:9" s="6" customFormat="1" x14ac:dyDescent="0.25">
      <c r="C234" s="7"/>
      <c r="D234" s="7"/>
      <c r="E234" s="8"/>
      <c r="H234" s="9"/>
      <c r="I234" s="9"/>
    </row>
    <row r="235" spans="3:9" s="6" customFormat="1" x14ac:dyDescent="0.25">
      <c r="C235" s="7"/>
      <c r="D235" s="7"/>
      <c r="E235" s="8"/>
      <c r="H235" s="9"/>
      <c r="I235" s="9"/>
    </row>
    <row r="236" spans="3:9" s="6" customFormat="1" x14ac:dyDescent="0.25">
      <c r="C236" s="7"/>
      <c r="D236" s="7"/>
      <c r="E236" s="8"/>
      <c r="H236" s="9"/>
      <c r="I236" s="9"/>
    </row>
    <row r="237" spans="3:9" s="6" customFormat="1" x14ac:dyDescent="0.25">
      <c r="C237" s="7"/>
      <c r="D237" s="7"/>
      <c r="E237" s="8"/>
      <c r="H237" s="9"/>
      <c r="I237" s="9"/>
    </row>
    <row r="238" spans="3:9" s="6" customFormat="1" x14ac:dyDescent="0.25">
      <c r="C238" s="7"/>
      <c r="D238" s="7"/>
      <c r="E238" s="8"/>
      <c r="H238" s="9"/>
      <c r="I238" s="9"/>
    </row>
    <row r="239" spans="3:9" s="6" customFormat="1" x14ac:dyDescent="0.25">
      <c r="C239" s="7"/>
      <c r="D239" s="7"/>
      <c r="E239" s="8"/>
      <c r="H239" s="9"/>
      <c r="I239" s="9"/>
    </row>
    <row r="240" spans="3:9" s="6" customFormat="1" x14ac:dyDescent="0.25">
      <c r="C240" s="7"/>
      <c r="D240" s="7"/>
      <c r="E240" s="8"/>
      <c r="H240" s="9"/>
      <c r="I240" s="9"/>
    </row>
    <row r="241" spans="3:9" s="6" customFormat="1" x14ac:dyDescent="0.25">
      <c r="C241" s="7"/>
      <c r="D241" s="7"/>
      <c r="E241" s="8"/>
      <c r="H241" s="9"/>
      <c r="I241" s="9"/>
    </row>
    <row r="242" spans="3:9" s="6" customFormat="1" x14ac:dyDescent="0.25">
      <c r="C242" s="7"/>
      <c r="D242" s="7"/>
      <c r="E242" s="8"/>
      <c r="H242" s="9"/>
      <c r="I242" s="9"/>
    </row>
    <row r="243" spans="3:9" s="6" customFormat="1" x14ac:dyDescent="0.25">
      <c r="C243" s="7"/>
      <c r="D243" s="7"/>
      <c r="E243" s="8"/>
      <c r="H243" s="9"/>
      <c r="I243" s="9"/>
    </row>
    <row r="244" spans="3:9" s="6" customFormat="1" x14ac:dyDescent="0.25">
      <c r="C244" s="7"/>
      <c r="D244" s="7"/>
      <c r="E244" s="8"/>
      <c r="H244" s="9"/>
      <c r="I244" s="9"/>
    </row>
    <row r="245" spans="3:9" s="6" customFormat="1" x14ac:dyDescent="0.25">
      <c r="C245" s="7"/>
      <c r="D245" s="7"/>
      <c r="E245" s="8"/>
      <c r="H245" s="9"/>
      <c r="I245" s="9"/>
    </row>
    <row r="246" spans="3:9" s="6" customFormat="1" x14ac:dyDescent="0.25">
      <c r="C246" s="7"/>
      <c r="D246" s="7"/>
      <c r="E246" s="8"/>
      <c r="H246" s="9"/>
      <c r="I246" s="9"/>
    </row>
    <row r="247" spans="3:9" s="6" customFormat="1" x14ac:dyDescent="0.25">
      <c r="C247" s="7"/>
      <c r="D247" s="7"/>
      <c r="E247" s="8"/>
      <c r="H247" s="9"/>
      <c r="I247" s="9"/>
    </row>
    <row r="248" spans="3:9" s="6" customFormat="1" x14ac:dyDescent="0.25">
      <c r="C248" s="7"/>
      <c r="D248" s="7"/>
      <c r="E248" s="8"/>
      <c r="H248" s="9"/>
      <c r="I248" s="9"/>
    </row>
    <row r="249" spans="3:9" s="6" customFormat="1" x14ac:dyDescent="0.25">
      <c r="C249" s="7"/>
      <c r="D249" s="7"/>
      <c r="E249" s="8"/>
      <c r="H249" s="9"/>
      <c r="I249" s="9"/>
    </row>
    <row r="250" spans="3:9" s="6" customFormat="1" x14ac:dyDescent="0.25">
      <c r="C250" s="7"/>
      <c r="D250" s="7"/>
      <c r="E250" s="8"/>
      <c r="H250" s="9"/>
      <c r="I250" s="9"/>
    </row>
    <row r="251" spans="3:9" s="6" customFormat="1" x14ac:dyDescent="0.25">
      <c r="C251" s="7"/>
      <c r="D251" s="7"/>
      <c r="E251" s="8"/>
      <c r="H251" s="9"/>
      <c r="I251" s="9"/>
    </row>
    <row r="252" spans="3:9" s="6" customFormat="1" x14ac:dyDescent="0.25">
      <c r="C252" s="7"/>
      <c r="D252" s="7"/>
      <c r="E252" s="8"/>
      <c r="H252" s="9"/>
      <c r="I252" s="9"/>
    </row>
    <row r="253" spans="3:9" s="6" customFormat="1" x14ac:dyDescent="0.25">
      <c r="C253" s="7"/>
      <c r="D253" s="7"/>
      <c r="E253" s="8"/>
      <c r="H253" s="9"/>
      <c r="I253" s="9"/>
    </row>
    <row r="254" spans="3:9" s="6" customFormat="1" x14ac:dyDescent="0.25">
      <c r="C254" s="7"/>
      <c r="D254" s="7"/>
      <c r="E254" s="8"/>
      <c r="H254" s="9"/>
      <c r="I254" s="9"/>
    </row>
    <row r="255" spans="3:9" s="6" customFormat="1" x14ac:dyDescent="0.25">
      <c r="C255" s="7"/>
      <c r="D255" s="7"/>
      <c r="E255" s="8"/>
      <c r="H255" s="9"/>
      <c r="I255" s="9"/>
    </row>
    <row r="256" spans="3:9" s="6" customFormat="1" x14ac:dyDescent="0.25">
      <c r="C256" s="7"/>
      <c r="D256" s="7"/>
      <c r="E256" s="8"/>
      <c r="H256" s="9"/>
      <c r="I256" s="9"/>
    </row>
    <row r="257" spans="3:9" s="6" customFormat="1" x14ac:dyDescent="0.25">
      <c r="C257" s="7"/>
      <c r="D257" s="7"/>
      <c r="E257" s="8"/>
      <c r="H257" s="9"/>
      <c r="I257" s="9"/>
    </row>
    <row r="258" spans="3:9" s="6" customFormat="1" x14ac:dyDescent="0.25">
      <c r="C258" s="7"/>
      <c r="D258" s="7"/>
      <c r="E258" s="8"/>
      <c r="H258" s="9"/>
      <c r="I258" s="9"/>
    </row>
    <row r="259" spans="3:9" s="6" customFormat="1" x14ac:dyDescent="0.25">
      <c r="C259" s="7"/>
      <c r="D259" s="7"/>
      <c r="E259" s="8"/>
      <c r="H259" s="9"/>
      <c r="I259" s="9"/>
    </row>
    <row r="260" spans="3:9" s="6" customFormat="1" x14ac:dyDescent="0.25">
      <c r="C260" s="7"/>
      <c r="D260" s="7"/>
      <c r="E260" s="8"/>
      <c r="H260" s="9"/>
      <c r="I260" s="9"/>
    </row>
    <row r="261" spans="3:9" s="6" customFormat="1" x14ac:dyDescent="0.25">
      <c r="C261" s="7"/>
      <c r="D261" s="7"/>
      <c r="E261" s="8"/>
      <c r="H261" s="9"/>
      <c r="I261" s="9"/>
    </row>
    <row r="262" spans="3:9" s="6" customFormat="1" x14ac:dyDescent="0.25">
      <c r="C262" s="7"/>
      <c r="D262" s="7"/>
      <c r="E262" s="8"/>
      <c r="H262" s="9"/>
      <c r="I262" s="9"/>
    </row>
    <row r="263" spans="3:9" s="6" customFormat="1" x14ac:dyDescent="0.25">
      <c r="C263" s="7"/>
      <c r="D263" s="7"/>
      <c r="E263" s="8"/>
      <c r="H263" s="9"/>
      <c r="I263" s="9"/>
    </row>
    <row r="264" spans="3:9" s="6" customFormat="1" x14ac:dyDescent="0.25">
      <c r="C264" s="7"/>
      <c r="D264" s="7"/>
      <c r="E264" s="8"/>
      <c r="H264" s="9"/>
      <c r="I264" s="9"/>
    </row>
    <row r="265" spans="3:9" s="6" customFormat="1" x14ac:dyDescent="0.25">
      <c r="C265" s="7"/>
      <c r="D265" s="7"/>
      <c r="E265" s="8"/>
      <c r="H265" s="9"/>
      <c r="I265" s="9"/>
    </row>
    <row r="266" spans="3:9" s="6" customFormat="1" x14ac:dyDescent="0.25">
      <c r="C266" s="7"/>
      <c r="D266" s="7"/>
      <c r="E266" s="8"/>
      <c r="H266" s="9"/>
      <c r="I266" s="9"/>
    </row>
    <row r="267" spans="3:9" s="6" customFormat="1" x14ac:dyDescent="0.25">
      <c r="C267" s="7"/>
      <c r="D267" s="7"/>
      <c r="E267" s="8"/>
      <c r="H267" s="9"/>
      <c r="I267" s="9"/>
    </row>
    <row r="268" spans="3:9" s="6" customFormat="1" x14ac:dyDescent="0.25">
      <c r="C268" s="7"/>
      <c r="D268" s="7"/>
      <c r="E268" s="8"/>
      <c r="H268" s="9"/>
      <c r="I268" s="9"/>
    </row>
    <row r="269" spans="3:9" s="6" customFormat="1" x14ac:dyDescent="0.25">
      <c r="C269" s="7"/>
      <c r="D269" s="7"/>
      <c r="E269" s="8"/>
      <c r="H269" s="9"/>
      <c r="I269" s="9"/>
    </row>
    <row r="270" spans="3:9" s="6" customFormat="1" x14ac:dyDescent="0.25">
      <c r="C270" s="7"/>
      <c r="D270" s="7"/>
      <c r="E270" s="8"/>
      <c r="H270" s="9"/>
      <c r="I270" s="9"/>
    </row>
    <row r="271" spans="3:9" s="6" customFormat="1" x14ac:dyDescent="0.25">
      <c r="C271" s="7"/>
      <c r="D271" s="7"/>
      <c r="E271" s="8"/>
      <c r="H271" s="9"/>
      <c r="I271" s="9"/>
    </row>
    <row r="272" spans="3:9" s="6" customFormat="1" x14ac:dyDescent="0.25">
      <c r="C272" s="7"/>
      <c r="D272" s="7"/>
      <c r="E272" s="8"/>
      <c r="H272" s="9"/>
      <c r="I272" s="9"/>
    </row>
    <row r="273" spans="3:9" s="6" customFormat="1" x14ac:dyDescent="0.25">
      <c r="C273" s="7"/>
      <c r="D273" s="7"/>
      <c r="E273" s="8"/>
      <c r="H273" s="9"/>
      <c r="I273" s="9"/>
    </row>
    <row r="274" spans="3:9" s="6" customFormat="1" x14ac:dyDescent="0.25">
      <c r="C274" s="7"/>
      <c r="D274" s="7"/>
      <c r="E274" s="8"/>
      <c r="H274" s="9"/>
      <c r="I274" s="9"/>
    </row>
    <row r="275" spans="3:9" s="6" customFormat="1" x14ac:dyDescent="0.25">
      <c r="C275" s="7"/>
      <c r="D275" s="7"/>
      <c r="E275" s="8"/>
      <c r="H275" s="9"/>
      <c r="I275" s="9"/>
    </row>
    <row r="276" spans="3:9" s="6" customFormat="1" x14ac:dyDescent="0.25">
      <c r="C276" s="7"/>
      <c r="D276" s="7"/>
      <c r="E276" s="8"/>
      <c r="H276" s="9"/>
      <c r="I276" s="9"/>
    </row>
    <row r="277" spans="3:9" s="6" customFormat="1" x14ac:dyDescent="0.25">
      <c r="C277" s="7"/>
      <c r="D277" s="7"/>
      <c r="E277" s="8"/>
      <c r="H277" s="9"/>
      <c r="I277" s="9"/>
    </row>
    <row r="278" spans="3:9" s="6" customFormat="1" x14ac:dyDescent="0.25">
      <c r="C278" s="7"/>
      <c r="D278" s="7"/>
      <c r="E278" s="8"/>
      <c r="H278" s="9"/>
      <c r="I278" s="9"/>
    </row>
    <row r="279" spans="3:9" s="6" customFormat="1" x14ac:dyDescent="0.25">
      <c r="C279" s="7"/>
      <c r="D279" s="7"/>
      <c r="E279" s="8"/>
      <c r="H279" s="9"/>
      <c r="I279" s="9"/>
    </row>
    <row r="280" spans="3:9" s="6" customFormat="1" x14ac:dyDescent="0.25">
      <c r="C280" s="7"/>
      <c r="D280" s="7"/>
      <c r="E280" s="8"/>
      <c r="H280" s="9"/>
      <c r="I280" s="9"/>
    </row>
    <row r="281" spans="3:9" s="6" customFormat="1" x14ac:dyDescent="0.25">
      <c r="C281" s="7"/>
      <c r="D281" s="7"/>
      <c r="E281" s="8"/>
      <c r="H281" s="9"/>
      <c r="I281" s="9"/>
    </row>
    <row r="282" spans="3:9" s="6" customFormat="1" x14ac:dyDescent="0.25">
      <c r="C282" s="7"/>
      <c r="D282" s="7"/>
      <c r="E282" s="8"/>
      <c r="H282" s="9"/>
      <c r="I282" s="9"/>
    </row>
    <row r="283" spans="3:9" s="6" customFormat="1" x14ac:dyDescent="0.25">
      <c r="C283" s="7"/>
      <c r="D283" s="7"/>
      <c r="E283" s="8"/>
      <c r="H283" s="9"/>
      <c r="I283" s="9"/>
    </row>
    <row r="284" spans="3:9" s="6" customFormat="1" x14ac:dyDescent="0.25">
      <c r="C284" s="7"/>
      <c r="D284" s="7"/>
      <c r="E284" s="8"/>
      <c r="H284" s="9"/>
      <c r="I284" s="9"/>
    </row>
    <row r="285" spans="3:9" s="6" customFormat="1" x14ac:dyDescent="0.25">
      <c r="C285" s="7"/>
      <c r="D285" s="7"/>
      <c r="E285" s="8"/>
      <c r="H285" s="9"/>
      <c r="I285" s="9"/>
    </row>
    <row r="286" spans="3:9" s="6" customFormat="1" x14ac:dyDescent="0.25">
      <c r="C286" s="7"/>
      <c r="D286" s="7"/>
      <c r="E286" s="8"/>
      <c r="H286" s="9"/>
      <c r="I286" s="9"/>
    </row>
    <row r="287" spans="3:9" s="6" customFormat="1" x14ac:dyDescent="0.25">
      <c r="C287" s="7"/>
      <c r="D287" s="7"/>
      <c r="E287" s="8"/>
      <c r="H287" s="9"/>
      <c r="I287" s="9"/>
    </row>
    <row r="288" spans="3:9" s="6" customFormat="1" x14ac:dyDescent="0.25">
      <c r="C288" s="7"/>
      <c r="D288" s="7"/>
      <c r="E288" s="8"/>
      <c r="H288" s="9"/>
      <c r="I288" s="9"/>
    </row>
    <row r="289" spans="3:9" s="6" customFormat="1" x14ac:dyDescent="0.25">
      <c r="C289" s="7"/>
      <c r="D289" s="7"/>
      <c r="E289" s="8"/>
      <c r="H289" s="9"/>
      <c r="I289" s="9"/>
    </row>
    <row r="290" spans="3:9" s="6" customFormat="1" x14ac:dyDescent="0.25">
      <c r="C290" s="7"/>
      <c r="D290" s="7"/>
      <c r="E290" s="8"/>
      <c r="H290" s="9"/>
      <c r="I290" s="9"/>
    </row>
    <row r="291" spans="3:9" s="6" customFormat="1" x14ac:dyDescent="0.25">
      <c r="C291" s="7"/>
      <c r="D291" s="7"/>
      <c r="E291" s="8"/>
      <c r="H291" s="9"/>
      <c r="I291" s="9"/>
    </row>
    <row r="292" spans="3:9" s="6" customFormat="1" x14ac:dyDescent="0.25">
      <c r="C292" s="7"/>
      <c r="D292" s="7"/>
      <c r="E292" s="8"/>
      <c r="H292" s="9"/>
      <c r="I292" s="9"/>
    </row>
    <row r="293" spans="3:9" s="6" customFormat="1" x14ac:dyDescent="0.25">
      <c r="C293" s="7"/>
      <c r="D293" s="7"/>
      <c r="E293" s="8"/>
      <c r="H293" s="9"/>
      <c r="I293" s="9"/>
    </row>
    <row r="294" spans="3:9" s="6" customFormat="1" x14ac:dyDescent="0.25">
      <c r="C294" s="7"/>
      <c r="D294" s="7"/>
      <c r="E294" s="8"/>
      <c r="H294" s="9"/>
      <c r="I294" s="9"/>
    </row>
    <row r="295" spans="3:9" s="6" customFormat="1" x14ac:dyDescent="0.25">
      <c r="C295" s="7"/>
      <c r="D295" s="7"/>
      <c r="E295" s="8"/>
      <c r="H295" s="9"/>
      <c r="I295" s="9"/>
    </row>
    <row r="296" spans="3:9" s="6" customFormat="1" x14ac:dyDescent="0.25">
      <c r="C296" s="7"/>
      <c r="D296" s="7"/>
      <c r="E296" s="8"/>
      <c r="H296" s="9"/>
      <c r="I296" s="9"/>
    </row>
    <row r="297" spans="3:9" s="6" customFormat="1" x14ac:dyDescent="0.25">
      <c r="C297" s="7"/>
      <c r="D297" s="7"/>
      <c r="E297" s="8"/>
      <c r="H297" s="9"/>
      <c r="I297" s="9"/>
    </row>
    <row r="298" spans="3:9" s="6" customFormat="1" x14ac:dyDescent="0.25">
      <c r="C298" s="7"/>
      <c r="D298" s="7"/>
      <c r="E298" s="8"/>
      <c r="H298" s="9"/>
      <c r="I298" s="9"/>
    </row>
    <row r="299" spans="3:9" s="6" customFormat="1" x14ac:dyDescent="0.25">
      <c r="C299" s="7"/>
      <c r="D299" s="7"/>
      <c r="E299" s="8"/>
      <c r="H299" s="9"/>
      <c r="I299" s="9"/>
    </row>
    <row r="300" spans="3:9" s="6" customFormat="1" x14ac:dyDescent="0.25">
      <c r="C300" s="7"/>
      <c r="D300" s="7"/>
      <c r="E300" s="8"/>
      <c r="H300" s="9"/>
      <c r="I300" s="9"/>
    </row>
    <row r="301" spans="3:9" s="6" customFormat="1" x14ac:dyDescent="0.25">
      <c r="C301" s="7"/>
      <c r="D301" s="7"/>
      <c r="E301" s="8"/>
      <c r="H301" s="9"/>
      <c r="I301" s="9"/>
    </row>
    <row r="302" spans="3:9" s="6" customFormat="1" x14ac:dyDescent="0.25">
      <c r="C302" s="7"/>
      <c r="D302" s="7"/>
      <c r="E302" s="8"/>
      <c r="H302" s="9"/>
      <c r="I302" s="9"/>
    </row>
    <row r="303" spans="3:9" s="6" customFormat="1" x14ac:dyDescent="0.25">
      <c r="C303" s="7"/>
      <c r="D303" s="7"/>
      <c r="E303" s="8"/>
      <c r="H303" s="9"/>
      <c r="I303" s="9"/>
    </row>
    <row r="304" spans="3:9" s="6" customFormat="1" x14ac:dyDescent="0.25">
      <c r="C304" s="7"/>
      <c r="D304" s="7"/>
      <c r="E304" s="8"/>
      <c r="H304" s="9"/>
      <c r="I304" s="9"/>
    </row>
    <row r="305" spans="3:9" s="6" customFormat="1" x14ac:dyDescent="0.25">
      <c r="C305" s="7"/>
      <c r="D305" s="7"/>
      <c r="E305" s="8"/>
      <c r="H305" s="9"/>
      <c r="I305" s="9"/>
    </row>
    <row r="306" spans="3:9" s="6" customFormat="1" x14ac:dyDescent="0.25">
      <c r="C306" s="7"/>
      <c r="D306" s="7"/>
      <c r="E306" s="8"/>
      <c r="H306" s="9"/>
      <c r="I306" s="9"/>
    </row>
    <row r="307" spans="3:9" s="6" customFormat="1" x14ac:dyDescent="0.25">
      <c r="C307" s="7"/>
      <c r="D307" s="7"/>
      <c r="E307" s="8"/>
      <c r="H307" s="9"/>
      <c r="I307" s="9"/>
    </row>
    <row r="308" spans="3:9" s="6" customFormat="1" x14ac:dyDescent="0.25">
      <c r="C308" s="7"/>
      <c r="D308" s="7"/>
      <c r="E308" s="8"/>
      <c r="H308" s="9"/>
      <c r="I308" s="9"/>
    </row>
    <row r="309" spans="3:9" s="6" customFormat="1" x14ac:dyDescent="0.25">
      <c r="C309" s="7"/>
      <c r="D309" s="7"/>
      <c r="E309" s="8"/>
      <c r="H309" s="9"/>
      <c r="I309" s="9"/>
    </row>
    <row r="310" spans="3:9" s="6" customFormat="1" x14ac:dyDescent="0.25">
      <c r="C310" s="7"/>
      <c r="D310" s="7"/>
      <c r="E310" s="8"/>
      <c r="H310" s="9"/>
      <c r="I310" s="9"/>
    </row>
    <row r="311" spans="3:9" s="6" customFormat="1" x14ac:dyDescent="0.25">
      <c r="C311" s="7"/>
      <c r="D311" s="7"/>
      <c r="E311" s="8"/>
      <c r="H311" s="9"/>
      <c r="I311" s="9"/>
    </row>
    <row r="312" spans="3:9" s="6" customFormat="1" x14ac:dyDescent="0.25">
      <c r="C312" s="7"/>
      <c r="D312" s="7"/>
      <c r="E312" s="8"/>
      <c r="H312" s="9"/>
      <c r="I312" s="9"/>
    </row>
    <row r="313" spans="3:9" s="6" customFormat="1" x14ac:dyDescent="0.25">
      <c r="C313" s="7"/>
      <c r="D313" s="7"/>
      <c r="E313" s="8"/>
      <c r="H313" s="9"/>
      <c r="I313" s="9"/>
    </row>
    <row r="314" spans="3:9" s="6" customFormat="1" x14ac:dyDescent="0.25">
      <c r="C314" s="7"/>
      <c r="D314" s="7"/>
      <c r="E314" s="8"/>
      <c r="H314" s="9"/>
      <c r="I314" s="9"/>
    </row>
    <row r="315" spans="3:9" s="6" customFormat="1" x14ac:dyDescent="0.25">
      <c r="C315" s="7"/>
      <c r="D315" s="7"/>
      <c r="E315" s="8"/>
      <c r="H315" s="9"/>
      <c r="I315" s="9"/>
    </row>
    <row r="316" spans="3:9" s="6" customFormat="1" x14ac:dyDescent="0.25">
      <c r="C316" s="7"/>
      <c r="D316" s="7"/>
      <c r="E316" s="8"/>
      <c r="H316" s="9"/>
      <c r="I316" s="9"/>
    </row>
    <row r="317" spans="3:9" s="6" customFormat="1" x14ac:dyDescent="0.25">
      <c r="C317" s="7"/>
      <c r="D317" s="7"/>
      <c r="E317" s="8"/>
      <c r="H317" s="9"/>
      <c r="I317" s="9"/>
    </row>
    <row r="318" spans="3:9" s="6" customFormat="1" x14ac:dyDescent="0.25">
      <c r="C318" s="7"/>
      <c r="D318" s="7"/>
      <c r="E318" s="8"/>
      <c r="H318" s="9"/>
      <c r="I318" s="9"/>
    </row>
    <row r="319" spans="3:9" s="6" customFormat="1" x14ac:dyDescent="0.25">
      <c r="C319" s="7"/>
      <c r="D319" s="7"/>
      <c r="E319" s="8"/>
      <c r="H319" s="9"/>
      <c r="I319" s="9"/>
    </row>
    <row r="320" spans="3:9" s="6" customFormat="1" x14ac:dyDescent="0.25">
      <c r="C320" s="7"/>
      <c r="D320" s="7"/>
      <c r="E320" s="8"/>
      <c r="H320" s="9"/>
      <c r="I320" s="9"/>
    </row>
    <row r="321" spans="3:9" s="6" customFormat="1" x14ac:dyDescent="0.25">
      <c r="C321" s="7"/>
      <c r="D321" s="7"/>
      <c r="E321" s="8"/>
      <c r="H321" s="9"/>
      <c r="I321" s="9"/>
    </row>
    <row r="322" spans="3:9" s="6" customFormat="1" x14ac:dyDescent="0.25">
      <c r="C322" s="7"/>
      <c r="D322" s="7"/>
      <c r="E322" s="8"/>
      <c r="H322" s="9"/>
      <c r="I322" s="9"/>
    </row>
    <row r="323" spans="3:9" s="6" customFormat="1" x14ac:dyDescent="0.25">
      <c r="C323" s="7"/>
      <c r="D323" s="7"/>
      <c r="E323" s="8"/>
      <c r="H323" s="9"/>
      <c r="I323" s="9"/>
    </row>
    <row r="324" spans="3:9" s="6" customFormat="1" x14ac:dyDescent="0.25">
      <c r="C324" s="7"/>
      <c r="D324" s="7"/>
      <c r="E324" s="8"/>
      <c r="H324" s="9"/>
      <c r="I324" s="9"/>
    </row>
    <row r="325" spans="3:9" s="6" customFormat="1" x14ac:dyDescent="0.25">
      <c r="C325" s="7"/>
      <c r="D325" s="7"/>
      <c r="E325" s="8"/>
      <c r="H325" s="9"/>
      <c r="I325" s="9"/>
    </row>
    <row r="326" spans="3:9" s="6" customFormat="1" x14ac:dyDescent="0.25">
      <c r="C326" s="7"/>
      <c r="D326" s="7"/>
      <c r="E326" s="8"/>
      <c r="H326" s="9"/>
      <c r="I326" s="9"/>
    </row>
    <row r="327" spans="3:9" s="6" customFormat="1" x14ac:dyDescent="0.25">
      <c r="C327" s="7"/>
      <c r="D327" s="7"/>
      <c r="E327" s="8"/>
      <c r="H327" s="9"/>
      <c r="I327" s="9"/>
    </row>
    <row r="328" spans="3:9" s="6" customFormat="1" x14ac:dyDescent="0.25">
      <c r="C328" s="7"/>
      <c r="D328" s="7"/>
      <c r="E328" s="8"/>
      <c r="H328" s="9"/>
      <c r="I328" s="9"/>
    </row>
    <row r="329" spans="3:9" s="6" customFormat="1" x14ac:dyDescent="0.25">
      <c r="C329" s="7"/>
      <c r="D329" s="7"/>
      <c r="E329" s="8"/>
      <c r="H329" s="9"/>
      <c r="I329" s="9"/>
    </row>
    <row r="330" spans="3:9" s="6" customFormat="1" x14ac:dyDescent="0.25">
      <c r="C330" s="7"/>
      <c r="D330" s="7"/>
      <c r="E330" s="8"/>
      <c r="H330" s="9"/>
      <c r="I330" s="9"/>
    </row>
    <row r="331" spans="3:9" s="6" customFormat="1" x14ac:dyDescent="0.25">
      <c r="C331" s="7"/>
      <c r="D331" s="7"/>
      <c r="E331" s="8"/>
      <c r="H331" s="9"/>
      <c r="I331" s="9"/>
    </row>
    <row r="332" spans="3:9" s="6" customFormat="1" x14ac:dyDescent="0.25">
      <c r="C332" s="7"/>
      <c r="D332" s="7"/>
      <c r="E332" s="8"/>
      <c r="H332" s="9"/>
      <c r="I332" s="9"/>
    </row>
    <row r="333" spans="3:9" s="6" customFormat="1" x14ac:dyDescent="0.25">
      <c r="C333" s="7"/>
      <c r="D333" s="7"/>
      <c r="E333" s="8"/>
      <c r="H333" s="9"/>
      <c r="I333" s="9"/>
    </row>
    <row r="334" spans="3:9" s="6" customFormat="1" x14ac:dyDescent="0.25">
      <c r="C334" s="7"/>
      <c r="D334" s="7"/>
      <c r="E334" s="8"/>
      <c r="H334" s="9"/>
      <c r="I334" s="9"/>
    </row>
    <row r="335" spans="3:9" s="6" customFormat="1" x14ac:dyDescent="0.25">
      <c r="C335" s="7"/>
      <c r="D335" s="7"/>
      <c r="E335" s="8"/>
      <c r="H335" s="9"/>
      <c r="I335" s="9"/>
    </row>
    <row r="336" spans="3:9" s="6" customFormat="1" x14ac:dyDescent="0.25">
      <c r="C336" s="7"/>
      <c r="D336" s="7"/>
      <c r="E336" s="8"/>
      <c r="H336" s="9"/>
      <c r="I336" s="9"/>
    </row>
    <row r="337" spans="3:9" s="6" customFormat="1" x14ac:dyDescent="0.25">
      <c r="C337" s="7"/>
      <c r="D337" s="7"/>
      <c r="E337" s="8"/>
      <c r="H337" s="9"/>
      <c r="I337" s="9"/>
    </row>
    <row r="338" spans="3:9" s="6" customFormat="1" x14ac:dyDescent="0.25">
      <c r="C338" s="7"/>
      <c r="D338" s="7"/>
      <c r="E338" s="8"/>
      <c r="H338" s="9"/>
      <c r="I338" s="9"/>
    </row>
    <row r="339" spans="3:9" s="6" customFormat="1" x14ac:dyDescent="0.25">
      <c r="C339" s="7"/>
      <c r="D339" s="7"/>
      <c r="E339" s="8"/>
      <c r="H339" s="9"/>
      <c r="I339" s="9"/>
    </row>
    <row r="340" spans="3:9" s="6" customFormat="1" x14ac:dyDescent="0.25">
      <c r="C340" s="7"/>
      <c r="D340" s="7"/>
      <c r="E340" s="8"/>
      <c r="H340" s="9"/>
      <c r="I340" s="9"/>
    </row>
    <row r="341" spans="3:9" s="6" customFormat="1" x14ac:dyDescent="0.25">
      <c r="C341" s="7"/>
      <c r="D341" s="7"/>
      <c r="E341" s="8"/>
      <c r="H341" s="9"/>
      <c r="I341" s="9"/>
    </row>
    <row r="342" spans="3:9" s="6" customFormat="1" x14ac:dyDescent="0.25">
      <c r="C342" s="7"/>
      <c r="D342" s="7"/>
      <c r="E342" s="8"/>
      <c r="H342" s="9"/>
      <c r="I342" s="9"/>
    </row>
    <row r="343" spans="3:9" s="6" customFormat="1" x14ac:dyDescent="0.25">
      <c r="C343" s="7"/>
      <c r="D343" s="7"/>
      <c r="E343" s="8"/>
      <c r="H343" s="9"/>
      <c r="I343" s="9"/>
    </row>
    <row r="344" spans="3:9" s="6" customFormat="1" x14ac:dyDescent="0.25">
      <c r="C344" s="7"/>
      <c r="D344" s="7"/>
      <c r="E344" s="8"/>
      <c r="H344" s="9"/>
      <c r="I344" s="9"/>
    </row>
    <row r="345" spans="3:9" s="6" customFormat="1" x14ac:dyDescent="0.25">
      <c r="C345" s="7"/>
      <c r="D345" s="7"/>
      <c r="E345" s="8"/>
      <c r="H345" s="9"/>
      <c r="I345" s="9"/>
    </row>
    <row r="346" spans="3:9" s="6" customFormat="1" x14ac:dyDescent="0.25">
      <c r="C346" s="7"/>
      <c r="D346" s="7"/>
      <c r="E346" s="8"/>
      <c r="H346" s="9"/>
      <c r="I346" s="9"/>
    </row>
    <row r="347" spans="3:9" s="6" customFormat="1" x14ac:dyDescent="0.25">
      <c r="C347" s="7"/>
      <c r="D347" s="7"/>
      <c r="E347" s="8"/>
      <c r="H347" s="9"/>
      <c r="I347" s="9"/>
    </row>
    <row r="348" spans="3:9" s="6" customFormat="1" x14ac:dyDescent="0.25">
      <c r="C348" s="7"/>
      <c r="D348" s="7"/>
      <c r="E348" s="8"/>
      <c r="H348" s="9"/>
      <c r="I348" s="9"/>
    </row>
    <row r="349" spans="3:9" s="6" customFormat="1" x14ac:dyDescent="0.25">
      <c r="C349" s="7"/>
      <c r="D349" s="7"/>
      <c r="E349" s="8"/>
      <c r="H349" s="9"/>
      <c r="I349" s="9"/>
    </row>
    <row r="350" spans="3:9" s="6" customFormat="1" x14ac:dyDescent="0.25">
      <c r="C350" s="7"/>
      <c r="D350" s="7"/>
      <c r="E350" s="8"/>
      <c r="H350" s="9"/>
      <c r="I350" s="9"/>
    </row>
    <row r="351" spans="3:9" s="6" customFormat="1" x14ac:dyDescent="0.25">
      <c r="C351" s="7"/>
      <c r="D351" s="7"/>
      <c r="E351" s="8"/>
      <c r="H351" s="9"/>
      <c r="I351" s="9"/>
    </row>
    <row r="352" spans="3:9" s="6" customFormat="1" x14ac:dyDescent="0.25">
      <c r="C352" s="7"/>
      <c r="D352" s="7"/>
      <c r="E352" s="8"/>
      <c r="H352" s="9"/>
      <c r="I352" s="9"/>
    </row>
    <row r="353" spans="3:9" s="6" customFormat="1" x14ac:dyDescent="0.25">
      <c r="C353" s="7"/>
      <c r="D353" s="7"/>
      <c r="E353" s="8"/>
      <c r="H353" s="9"/>
      <c r="I353" s="9"/>
    </row>
    <row r="354" spans="3:9" s="6" customFormat="1" x14ac:dyDescent="0.25">
      <c r="C354" s="7"/>
      <c r="D354" s="7"/>
      <c r="E354" s="8"/>
      <c r="H354" s="9"/>
      <c r="I354" s="9"/>
    </row>
    <row r="355" spans="3:9" s="6" customFormat="1" x14ac:dyDescent="0.25">
      <c r="C355" s="7"/>
      <c r="D355" s="7"/>
      <c r="E355" s="8"/>
      <c r="H355" s="9"/>
      <c r="I355" s="9"/>
    </row>
    <row r="356" spans="3:9" s="6" customFormat="1" x14ac:dyDescent="0.25">
      <c r="C356" s="7"/>
      <c r="D356" s="7"/>
      <c r="E356" s="8"/>
      <c r="H356" s="9"/>
      <c r="I356" s="9"/>
    </row>
    <row r="357" spans="3:9" s="6" customFormat="1" x14ac:dyDescent="0.25">
      <c r="C357" s="7"/>
      <c r="D357" s="7"/>
      <c r="E357" s="8"/>
      <c r="H357" s="9"/>
      <c r="I357" s="9"/>
    </row>
    <row r="358" spans="3:9" s="6" customFormat="1" x14ac:dyDescent="0.25">
      <c r="C358" s="7"/>
      <c r="D358" s="7"/>
      <c r="E358" s="8"/>
      <c r="H358" s="9"/>
      <c r="I358" s="9"/>
    </row>
    <row r="359" spans="3:9" s="6" customFormat="1" x14ac:dyDescent="0.25">
      <c r="C359" s="7"/>
      <c r="D359" s="7"/>
      <c r="E359" s="8"/>
      <c r="H359" s="9"/>
      <c r="I359" s="9"/>
    </row>
    <row r="360" spans="3:9" s="6" customFormat="1" x14ac:dyDescent="0.25">
      <c r="C360" s="7"/>
      <c r="D360" s="7"/>
      <c r="E360" s="8"/>
      <c r="H360" s="9"/>
      <c r="I360" s="9"/>
    </row>
    <row r="361" spans="3:9" s="6" customFormat="1" x14ac:dyDescent="0.25">
      <c r="C361" s="7"/>
      <c r="D361" s="7"/>
      <c r="E361" s="8"/>
      <c r="H361" s="9"/>
      <c r="I361" s="9"/>
    </row>
    <row r="362" spans="3:9" s="6" customFormat="1" x14ac:dyDescent="0.25">
      <c r="C362" s="7"/>
      <c r="D362" s="7"/>
      <c r="E362" s="8"/>
      <c r="H362" s="9"/>
      <c r="I362" s="9"/>
    </row>
    <row r="363" spans="3:9" s="6" customFormat="1" x14ac:dyDescent="0.25">
      <c r="C363" s="7"/>
      <c r="D363" s="7"/>
      <c r="E363" s="8"/>
      <c r="H363" s="9"/>
      <c r="I363" s="9"/>
    </row>
    <row r="364" spans="3:9" s="6" customFormat="1" x14ac:dyDescent="0.25">
      <c r="C364" s="7"/>
      <c r="D364" s="7"/>
      <c r="E364" s="8"/>
      <c r="H364" s="9"/>
      <c r="I364" s="9"/>
    </row>
    <row r="365" spans="3:9" s="6" customFormat="1" x14ac:dyDescent="0.25">
      <c r="C365" s="7"/>
      <c r="D365" s="7"/>
      <c r="E365" s="8"/>
      <c r="H365" s="9"/>
      <c r="I365" s="9"/>
    </row>
    <row r="366" spans="3:9" s="6" customFormat="1" x14ac:dyDescent="0.25">
      <c r="C366" s="7"/>
      <c r="D366" s="7"/>
      <c r="E366" s="8"/>
      <c r="H366" s="9"/>
      <c r="I366" s="9"/>
    </row>
    <row r="367" spans="3:9" s="6" customFormat="1" x14ac:dyDescent="0.25">
      <c r="C367" s="7"/>
      <c r="D367" s="7"/>
      <c r="E367" s="8"/>
      <c r="H367" s="9"/>
      <c r="I367" s="9"/>
    </row>
    <row r="368" spans="3:9" s="6" customFormat="1" x14ac:dyDescent="0.25">
      <c r="C368" s="7"/>
      <c r="D368" s="7"/>
      <c r="E368" s="8"/>
      <c r="H368" s="9"/>
      <c r="I368" s="9"/>
    </row>
    <row r="369" spans="3:9" s="6" customFormat="1" x14ac:dyDescent="0.25">
      <c r="C369" s="7"/>
      <c r="D369" s="7"/>
      <c r="E369" s="8"/>
      <c r="H369" s="9"/>
      <c r="I369" s="9"/>
    </row>
    <row r="370" spans="3:9" s="6" customFormat="1" x14ac:dyDescent="0.25">
      <c r="C370" s="7"/>
      <c r="D370" s="7"/>
      <c r="E370" s="8"/>
      <c r="H370" s="9"/>
      <c r="I370" s="9"/>
    </row>
    <row r="371" spans="3:9" s="6" customFormat="1" x14ac:dyDescent="0.25">
      <c r="C371" s="7"/>
      <c r="D371" s="7"/>
      <c r="E371" s="8"/>
      <c r="H371" s="9"/>
      <c r="I371" s="9"/>
    </row>
    <row r="372" spans="3:9" s="6" customFormat="1" x14ac:dyDescent="0.25">
      <c r="C372" s="7"/>
      <c r="D372" s="7"/>
      <c r="E372" s="8"/>
      <c r="H372" s="9"/>
      <c r="I372" s="9"/>
    </row>
    <row r="373" spans="3:9" s="6" customFormat="1" x14ac:dyDescent="0.25">
      <c r="C373" s="7"/>
      <c r="D373" s="7"/>
      <c r="E373" s="8"/>
      <c r="H373" s="9"/>
      <c r="I373" s="9"/>
    </row>
    <row r="374" spans="3:9" s="6" customFormat="1" x14ac:dyDescent="0.25">
      <c r="C374" s="7"/>
      <c r="D374" s="7"/>
      <c r="E374" s="8"/>
      <c r="H374" s="9"/>
      <c r="I374" s="9"/>
    </row>
    <row r="375" spans="3:9" s="6" customFormat="1" x14ac:dyDescent="0.25">
      <c r="C375" s="7"/>
      <c r="D375" s="7"/>
      <c r="E375" s="8"/>
      <c r="H375" s="9"/>
      <c r="I375" s="9"/>
    </row>
    <row r="376" spans="3:9" s="6" customFormat="1" x14ac:dyDescent="0.25">
      <c r="C376" s="7"/>
      <c r="D376" s="7"/>
      <c r="E376" s="8"/>
      <c r="H376" s="9"/>
      <c r="I376" s="9"/>
    </row>
    <row r="377" spans="3:9" s="6" customFormat="1" x14ac:dyDescent="0.25">
      <c r="C377" s="7"/>
      <c r="D377" s="7"/>
      <c r="E377" s="8"/>
      <c r="H377" s="9"/>
      <c r="I377" s="9"/>
    </row>
    <row r="378" spans="3:9" s="6" customFormat="1" x14ac:dyDescent="0.25">
      <c r="C378" s="7"/>
      <c r="D378" s="7"/>
      <c r="E378" s="8"/>
      <c r="H378" s="9"/>
      <c r="I378" s="9"/>
    </row>
    <row r="379" spans="3:9" s="6" customFormat="1" x14ac:dyDescent="0.25">
      <c r="C379" s="7"/>
      <c r="D379" s="7"/>
      <c r="E379" s="8"/>
      <c r="H379" s="9"/>
      <c r="I379" s="9"/>
    </row>
    <row r="380" spans="3:9" s="6" customFormat="1" x14ac:dyDescent="0.25">
      <c r="C380" s="7"/>
      <c r="D380" s="7"/>
      <c r="E380" s="8"/>
      <c r="H380" s="9"/>
      <c r="I380" s="9"/>
    </row>
    <row r="381" spans="3:9" s="6" customFormat="1" x14ac:dyDescent="0.25">
      <c r="C381" s="7"/>
      <c r="D381" s="7"/>
      <c r="E381" s="8"/>
      <c r="H381" s="9"/>
      <c r="I381" s="9"/>
    </row>
    <row r="382" spans="3:9" s="6" customFormat="1" x14ac:dyDescent="0.25">
      <c r="C382" s="7"/>
      <c r="D382" s="7"/>
      <c r="E382" s="8"/>
      <c r="H382" s="9"/>
      <c r="I382" s="9"/>
    </row>
    <row r="383" spans="3:9" s="6" customFormat="1" x14ac:dyDescent="0.25">
      <c r="C383" s="7"/>
      <c r="D383" s="7"/>
      <c r="E383" s="8"/>
      <c r="H383" s="9"/>
      <c r="I383" s="9"/>
    </row>
    <row r="384" spans="3:9" s="6" customFormat="1" x14ac:dyDescent="0.25">
      <c r="C384" s="7"/>
      <c r="D384" s="7"/>
      <c r="E384" s="8"/>
      <c r="H384" s="9"/>
      <c r="I384" s="9"/>
    </row>
    <row r="385" spans="3:9" s="6" customFormat="1" x14ac:dyDescent="0.25">
      <c r="C385" s="7"/>
      <c r="D385" s="7"/>
      <c r="E385" s="8"/>
      <c r="H385" s="9"/>
      <c r="I385" s="9"/>
    </row>
    <row r="386" spans="3:9" s="6" customFormat="1" x14ac:dyDescent="0.25">
      <c r="C386" s="7"/>
      <c r="D386" s="7"/>
      <c r="E386" s="8"/>
      <c r="H386" s="9"/>
      <c r="I386" s="9"/>
    </row>
    <row r="387" spans="3:9" s="6" customFormat="1" x14ac:dyDescent="0.25">
      <c r="C387" s="7"/>
      <c r="D387" s="7"/>
      <c r="E387" s="8"/>
      <c r="H387" s="9"/>
      <c r="I387" s="9"/>
    </row>
    <row r="388" spans="3:9" s="6" customFormat="1" x14ac:dyDescent="0.25">
      <c r="C388" s="7"/>
      <c r="D388" s="7"/>
      <c r="E388" s="8"/>
      <c r="H388" s="9"/>
      <c r="I388" s="9"/>
    </row>
    <row r="389" spans="3:9" s="6" customFormat="1" x14ac:dyDescent="0.25">
      <c r="C389" s="7"/>
      <c r="D389" s="7"/>
      <c r="E389" s="8"/>
      <c r="H389" s="9"/>
      <c r="I389" s="9"/>
    </row>
    <row r="390" spans="3:9" s="6" customFormat="1" x14ac:dyDescent="0.25">
      <c r="C390" s="7"/>
      <c r="D390" s="7"/>
      <c r="E390" s="8"/>
      <c r="H390" s="9"/>
      <c r="I390" s="9"/>
    </row>
    <row r="391" spans="3:9" s="6" customFormat="1" x14ac:dyDescent="0.25">
      <c r="C391" s="7"/>
      <c r="D391" s="7"/>
      <c r="E391" s="8"/>
      <c r="H391" s="9"/>
      <c r="I391" s="9"/>
    </row>
    <row r="392" spans="3:9" s="6" customFormat="1" x14ac:dyDescent="0.25">
      <c r="C392" s="7"/>
      <c r="D392" s="7"/>
      <c r="E392" s="8"/>
      <c r="H392" s="9"/>
      <c r="I392" s="9"/>
    </row>
    <row r="393" spans="3:9" s="6" customFormat="1" x14ac:dyDescent="0.25">
      <c r="C393" s="7"/>
      <c r="D393" s="7"/>
      <c r="E393" s="8"/>
      <c r="H393" s="9"/>
      <c r="I393" s="9"/>
    </row>
    <row r="394" spans="3:9" s="6" customFormat="1" x14ac:dyDescent="0.25">
      <c r="C394" s="7"/>
      <c r="D394" s="7"/>
      <c r="E394" s="8"/>
      <c r="H394" s="9"/>
      <c r="I394" s="9"/>
    </row>
    <row r="395" spans="3:9" s="6" customFormat="1" x14ac:dyDescent="0.25">
      <c r="C395" s="7"/>
      <c r="D395" s="7"/>
      <c r="E395" s="8"/>
      <c r="H395" s="9"/>
      <c r="I395" s="9"/>
    </row>
    <row r="396" spans="3:9" s="6" customFormat="1" x14ac:dyDescent="0.25">
      <c r="C396" s="7"/>
      <c r="D396" s="7"/>
      <c r="E396" s="8"/>
      <c r="H396" s="9"/>
      <c r="I396" s="9"/>
    </row>
    <row r="397" spans="3:9" s="6" customFormat="1" x14ac:dyDescent="0.25">
      <c r="C397" s="7"/>
      <c r="D397" s="7"/>
      <c r="E397" s="8"/>
      <c r="H397" s="9"/>
      <c r="I397" s="9"/>
    </row>
    <row r="398" spans="3:9" s="6" customFormat="1" x14ac:dyDescent="0.25">
      <c r="C398" s="7"/>
      <c r="D398" s="7"/>
      <c r="E398" s="8"/>
      <c r="H398" s="9"/>
      <c r="I398" s="9"/>
    </row>
    <row r="399" spans="3:9" s="6" customFormat="1" x14ac:dyDescent="0.25">
      <c r="C399" s="7"/>
      <c r="D399" s="7"/>
      <c r="E399" s="8"/>
      <c r="H399" s="9"/>
      <c r="I399" s="9"/>
    </row>
    <row r="400" spans="3:9" s="6" customFormat="1" x14ac:dyDescent="0.25">
      <c r="C400" s="7"/>
      <c r="D400" s="7"/>
      <c r="E400" s="8"/>
      <c r="H400" s="9"/>
      <c r="I400" s="9"/>
    </row>
    <row r="401" spans="2:9" s="6" customFormat="1" x14ac:dyDescent="0.25">
      <c r="C401" s="7"/>
      <c r="D401" s="7"/>
      <c r="E401" s="8"/>
      <c r="H401" s="9"/>
      <c r="I401" s="9"/>
    </row>
    <row r="402" spans="2:9" s="6" customFormat="1" x14ac:dyDescent="0.25">
      <c r="B402" s="17"/>
      <c r="C402" s="63"/>
      <c r="D402" s="63"/>
      <c r="E402" s="64"/>
      <c r="F402" s="17"/>
      <c r="G402" s="17"/>
      <c r="H402" s="65"/>
      <c r="I402" s="65"/>
    </row>
  </sheetData>
  <mergeCells count="88">
    <mergeCell ref="A24:A29"/>
    <mergeCell ref="C18:E18"/>
    <mergeCell ref="A19:A23"/>
    <mergeCell ref="B19:B22"/>
    <mergeCell ref="C19:D19"/>
    <mergeCell ref="C20:D20"/>
    <mergeCell ref="C21:H21"/>
    <mergeCell ref="C22:H22"/>
    <mergeCell ref="B23:H23"/>
    <mergeCell ref="B24:B28"/>
    <mergeCell ref="C24:D24"/>
    <mergeCell ref="C25:D25"/>
    <mergeCell ref="C26:D26"/>
    <mergeCell ref="C27:H27"/>
    <mergeCell ref="C28:H28"/>
    <mergeCell ref="B29:H29"/>
    <mergeCell ref="A15:B15"/>
    <mergeCell ref="A1:I1"/>
    <mergeCell ref="A2:I2"/>
    <mergeCell ref="A3:C3"/>
    <mergeCell ref="A4:C4"/>
    <mergeCell ref="A6:C6"/>
    <mergeCell ref="C103:C106"/>
    <mergeCell ref="A30:A110"/>
    <mergeCell ref="B30:B61"/>
    <mergeCell ref="C30:C36"/>
    <mergeCell ref="C38:C39"/>
    <mergeCell ref="C40:C46"/>
    <mergeCell ref="C47:C61"/>
    <mergeCell ref="B62:B109"/>
    <mergeCell ref="C62:C97"/>
    <mergeCell ref="C107:H107"/>
    <mergeCell ref="C108:H108"/>
    <mergeCell ref="D62:D70"/>
    <mergeCell ref="D71:D82"/>
    <mergeCell ref="D83:D97"/>
    <mergeCell ref="C98:C102"/>
    <mergeCell ref="D98:D102"/>
    <mergeCell ref="C109:H109"/>
    <mergeCell ref="B110:H110"/>
    <mergeCell ref="A111:A123"/>
    <mergeCell ref="B111:B122"/>
    <mergeCell ref="C111:C113"/>
    <mergeCell ref="C117:C119"/>
    <mergeCell ref="C120:H120"/>
    <mergeCell ref="C121:H121"/>
    <mergeCell ref="C122:H122"/>
    <mergeCell ref="B123:H123"/>
    <mergeCell ref="A149:A151"/>
    <mergeCell ref="B149:B150"/>
    <mergeCell ref="C150:H150"/>
    <mergeCell ref="B151:H151"/>
    <mergeCell ref="A124:A148"/>
    <mergeCell ref="B124:B138"/>
    <mergeCell ref="C125:C133"/>
    <mergeCell ref="C134:C135"/>
    <mergeCell ref="C136:C138"/>
    <mergeCell ref="B139:B140"/>
    <mergeCell ref="B141:B147"/>
    <mergeCell ref="C141:C144"/>
    <mergeCell ref="C145:H145"/>
    <mergeCell ref="C146:H146"/>
    <mergeCell ref="C186:C187"/>
    <mergeCell ref="B188:B195"/>
    <mergeCell ref="C188:C193"/>
    <mergeCell ref="C147:H147"/>
    <mergeCell ref="B148:H148"/>
    <mergeCell ref="A220:H220"/>
    <mergeCell ref="C194:C195"/>
    <mergeCell ref="B196:B198"/>
    <mergeCell ref="C196:C198"/>
    <mergeCell ref="B199:B215"/>
    <mergeCell ref="C202:C212"/>
    <mergeCell ref="C213:H213"/>
    <mergeCell ref="C214:H214"/>
    <mergeCell ref="C215:H215"/>
    <mergeCell ref="A152:A216"/>
    <mergeCell ref="B153:B162"/>
    <mergeCell ref="C153:C162"/>
    <mergeCell ref="B163:B187"/>
    <mergeCell ref="C163:C179"/>
    <mergeCell ref="C180:C182"/>
    <mergeCell ref="C183:C185"/>
    <mergeCell ref="B216:H216"/>
    <mergeCell ref="A217:A219"/>
    <mergeCell ref="B217:B218"/>
    <mergeCell ref="C218:H218"/>
    <mergeCell ref="B219:H21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7"/>
  <sheetViews>
    <sheetView tabSelected="1" topLeftCell="N170" zoomScale="91" zoomScaleNormal="90" zoomScalePageLayoutView="90" workbookViewId="0">
      <selection activeCell="T20" sqref="T20"/>
    </sheetView>
  </sheetViews>
  <sheetFormatPr baseColWidth="10" defaultColWidth="9.6640625" defaultRowHeight="14" x14ac:dyDescent="0.25"/>
  <cols>
    <col min="1" max="1" width="9.6640625" style="60"/>
    <col min="2" max="2" width="13.5" style="134" customWidth="1"/>
    <col min="3" max="3" width="17.83203125" style="134" customWidth="1"/>
    <col min="4" max="4" width="43.1640625" style="134" customWidth="1"/>
    <col min="5" max="5" width="60.5" style="135" customWidth="1"/>
    <col min="6" max="6" width="10.33203125" style="60" customWidth="1"/>
    <col min="7" max="7" width="9.6640625" style="60"/>
    <col min="8" max="8" width="11" style="136" customWidth="1"/>
    <col min="9" max="9" width="16.83203125" style="136" customWidth="1"/>
    <col min="10" max="10" width="9.6640625" style="60"/>
    <col min="11" max="11" width="13.5" style="134" customWidth="1"/>
    <col min="12" max="12" width="17.83203125" style="135" customWidth="1"/>
    <col min="13" max="13" width="43.1640625" style="134" customWidth="1"/>
    <col min="14" max="14" width="60.5" style="135" customWidth="1"/>
    <col min="15" max="15" width="10.33203125" style="60" customWidth="1"/>
    <col min="16" max="16" width="9.6640625" style="60"/>
    <col min="17" max="17" width="11" style="136" customWidth="1"/>
    <col min="18" max="18" width="17.1640625" style="136" customWidth="1"/>
    <col min="19" max="19" width="18.83203125" style="59" customWidth="1"/>
    <col min="20" max="20" width="18.83203125" style="196" customWidth="1"/>
    <col min="21" max="21" width="26.6640625" style="59" customWidth="1"/>
    <col min="22" max="40" width="9.6640625" style="59"/>
    <col min="41" max="16384" width="9.6640625" style="60"/>
  </cols>
  <sheetData>
    <row r="1" spans="1:22" s="2" customFormat="1" ht="31" x14ac:dyDescent="0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105"/>
      <c r="K1" s="105"/>
      <c r="L1" s="105"/>
      <c r="M1" s="105"/>
      <c r="N1" s="105"/>
      <c r="O1" s="1"/>
      <c r="P1" s="1"/>
      <c r="Q1" s="1"/>
      <c r="R1" s="1"/>
      <c r="S1" s="1"/>
      <c r="T1" s="194"/>
      <c r="U1" s="1"/>
      <c r="V1" s="1"/>
    </row>
    <row r="2" spans="1:22" s="2" customFormat="1" ht="18" x14ac:dyDescent="0.25">
      <c r="A2" s="243" t="s">
        <v>1</v>
      </c>
      <c r="B2" s="243"/>
      <c r="C2" s="243"/>
      <c r="D2" s="243"/>
      <c r="E2" s="243"/>
      <c r="F2" s="243"/>
      <c r="G2" s="243"/>
      <c r="H2" s="243"/>
      <c r="I2" s="243"/>
      <c r="J2" s="106"/>
      <c r="K2" s="106"/>
      <c r="L2" s="106"/>
      <c r="M2" s="106"/>
      <c r="N2" s="106"/>
      <c r="T2" s="195"/>
    </row>
    <row r="3" spans="1:22" s="2" customFormat="1" ht="28" x14ac:dyDescent="0.25">
      <c r="A3" s="243" t="s">
        <v>2</v>
      </c>
      <c r="B3" s="243"/>
      <c r="C3" s="243"/>
      <c r="D3" s="3"/>
      <c r="E3" s="4"/>
      <c r="F3" s="4"/>
      <c r="G3" s="4"/>
      <c r="H3" s="5"/>
      <c r="I3" s="5"/>
      <c r="J3" s="243"/>
      <c r="K3" s="243"/>
      <c r="L3" s="243"/>
      <c r="M3" s="3"/>
      <c r="N3" s="4"/>
      <c r="O3" s="4"/>
      <c r="P3" s="4"/>
      <c r="Q3" s="5"/>
      <c r="R3" s="5"/>
      <c r="T3" s="195"/>
    </row>
    <row r="4" spans="1:22" s="2" customFormat="1" ht="28" x14ac:dyDescent="0.25">
      <c r="A4" s="244" t="s">
        <v>3</v>
      </c>
      <c r="B4" s="244"/>
      <c r="C4" s="244"/>
      <c r="D4" s="3"/>
      <c r="E4" s="4"/>
      <c r="F4" s="4"/>
      <c r="G4" s="4"/>
      <c r="H4" s="5"/>
      <c r="I4" s="5"/>
      <c r="J4" s="244"/>
      <c r="K4" s="244"/>
      <c r="L4" s="244"/>
      <c r="M4" s="3"/>
      <c r="N4" s="4"/>
      <c r="O4" s="4"/>
      <c r="P4" s="4"/>
      <c r="Q4" s="5"/>
      <c r="R4" s="5"/>
      <c r="T4" s="195"/>
    </row>
    <row r="5" spans="1:22" s="59" customFormat="1" x14ac:dyDescent="0.25">
      <c r="B5" s="113"/>
      <c r="C5" s="113"/>
      <c r="D5" s="113"/>
      <c r="E5" s="114"/>
      <c r="H5" s="115"/>
      <c r="I5" s="115"/>
      <c r="J5" s="89"/>
      <c r="K5" s="90"/>
      <c r="L5" s="116"/>
      <c r="M5" s="113"/>
      <c r="N5" s="114"/>
      <c r="Q5" s="115"/>
      <c r="R5" s="115"/>
      <c r="T5" s="196"/>
    </row>
    <row r="6" spans="1:22" s="59" customFormat="1" x14ac:dyDescent="0.25">
      <c r="A6" s="245" t="s">
        <v>4</v>
      </c>
      <c r="B6" s="246"/>
      <c r="C6" s="247"/>
      <c r="D6" s="90"/>
      <c r="E6" s="116"/>
      <c r="H6" s="115"/>
      <c r="I6" s="115"/>
      <c r="J6" s="291"/>
      <c r="K6" s="291"/>
      <c r="L6" s="291"/>
      <c r="M6" s="90"/>
      <c r="N6" s="116"/>
      <c r="Q6" s="115"/>
      <c r="R6" s="115"/>
      <c r="T6" s="196"/>
    </row>
    <row r="7" spans="1:22" s="59" customFormat="1" x14ac:dyDescent="0.25">
      <c r="A7" s="12" t="s">
        <v>5</v>
      </c>
      <c r="B7" s="48" t="s">
        <v>6</v>
      </c>
      <c r="C7" s="13">
        <f>I22</f>
        <v>183380</v>
      </c>
      <c r="D7" s="90"/>
      <c r="E7" s="116"/>
      <c r="H7" s="115"/>
      <c r="I7" s="115"/>
      <c r="J7" s="89"/>
      <c r="K7" s="90"/>
      <c r="L7" s="91"/>
      <c r="M7" s="90"/>
      <c r="N7" s="116"/>
      <c r="Q7" s="115"/>
      <c r="R7" s="115"/>
      <c r="T7" s="196"/>
    </row>
    <row r="8" spans="1:22" s="59" customFormat="1" x14ac:dyDescent="0.25">
      <c r="A8" s="12" t="s">
        <v>7</v>
      </c>
      <c r="B8" s="48" t="s">
        <v>8</v>
      </c>
      <c r="C8" s="13">
        <f>I28</f>
        <v>53000</v>
      </c>
      <c r="D8" s="90"/>
      <c r="E8" s="116"/>
      <c r="H8" s="115"/>
      <c r="I8" s="115"/>
      <c r="J8" s="89"/>
      <c r="K8" s="90"/>
      <c r="L8" s="91"/>
      <c r="M8" s="90"/>
      <c r="N8" s="116"/>
      <c r="Q8" s="115"/>
      <c r="R8" s="115"/>
      <c r="T8" s="196"/>
    </row>
    <row r="9" spans="1:22" s="59" customFormat="1" x14ac:dyDescent="0.25">
      <c r="A9" s="12" t="s">
        <v>9</v>
      </c>
      <c r="B9" s="48" t="s">
        <v>10</v>
      </c>
      <c r="C9" s="13">
        <f>I123</f>
        <v>726462.30800000008</v>
      </c>
      <c r="D9" s="90"/>
      <c r="E9" s="116"/>
      <c r="H9" s="115"/>
      <c r="I9" s="115"/>
      <c r="J9" s="89"/>
      <c r="K9" s="90"/>
      <c r="L9" s="91"/>
      <c r="M9" s="90"/>
      <c r="N9" s="116"/>
      <c r="Q9" s="115"/>
      <c r="R9" s="115"/>
      <c r="T9" s="196"/>
    </row>
    <row r="10" spans="1:22" s="59" customFormat="1" x14ac:dyDescent="0.25">
      <c r="A10" s="12" t="s">
        <v>11</v>
      </c>
      <c r="B10" s="48" t="s">
        <v>12</v>
      </c>
      <c r="C10" s="13">
        <f>I133</f>
        <v>27167.8</v>
      </c>
      <c r="D10" s="90"/>
      <c r="E10" s="116"/>
      <c r="H10" s="115"/>
      <c r="I10" s="115"/>
      <c r="J10" s="89"/>
      <c r="K10" s="90"/>
      <c r="L10" s="91"/>
      <c r="M10" s="90"/>
      <c r="N10" s="116"/>
      <c r="Q10" s="115"/>
      <c r="R10" s="115"/>
      <c r="T10" s="196"/>
    </row>
    <row r="11" spans="1:22" s="59" customFormat="1" x14ac:dyDescent="0.25">
      <c r="A11" s="12" t="s">
        <v>13</v>
      </c>
      <c r="B11" s="48" t="s">
        <v>14</v>
      </c>
      <c r="C11" s="13">
        <f>I162</f>
        <v>182712.2</v>
      </c>
      <c r="D11" s="90"/>
      <c r="E11" s="116"/>
      <c r="H11" s="115"/>
      <c r="I11" s="115"/>
      <c r="J11" s="89"/>
      <c r="K11" s="90"/>
      <c r="L11" s="91"/>
      <c r="M11" s="90"/>
      <c r="N11" s="116"/>
      <c r="Q11" s="115"/>
      <c r="R11" s="115"/>
      <c r="T11" s="196"/>
    </row>
    <row r="12" spans="1:22" s="59" customFormat="1" x14ac:dyDescent="0.25">
      <c r="A12" s="12" t="s">
        <v>17</v>
      </c>
      <c r="B12" s="48" t="s">
        <v>18</v>
      </c>
      <c r="C12" s="13">
        <f>I211</f>
        <v>122003.24399999999</v>
      </c>
      <c r="D12" s="90"/>
      <c r="E12" s="116"/>
      <c r="H12" s="115"/>
      <c r="I12" s="115"/>
      <c r="J12" s="89"/>
      <c r="K12" s="90"/>
      <c r="L12" s="91"/>
      <c r="M12" s="90"/>
      <c r="N12" s="116"/>
      <c r="Q12" s="115"/>
      <c r="R12" s="115"/>
      <c r="T12" s="196"/>
    </row>
    <row r="13" spans="1:22" s="59" customFormat="1" x14ac:dyDescent="0.25">
      <c r="A13" s="12" t="s">
        <v>19</v>
      </c>
      <c r="B13" s="48" t="s">
        <v>20</v>
      </c>
      <c r="C13" s="13">
        <f>I214</f>
        <v>50880</v>
      </c>
      <c r="D13" s="90"/>
      <c r="E13" s="116"/>
      <c r="H13" s="115"/>
      <c r="I13" s="115"/>
      <c r="J13" s="89"/>
      <c r="K13" s="90"/>
      <c r="L13" s="91"/>
      <c r="M13" s="90"/>
      <c r="N13" s="116"/>
      <c r="Q13" s="115"/>
      <c r="R13" s="115"/>
      <c r="T13" s="196"/>
    </row>
    <row r="14" spans="1:22" s="59" customFormat="1" ht="15" thickBot="1" x14ac:dyDescent="0.3">
      <c r="A14" s="241" t="s">
        <v>21</v>
      </c>
      <c r="B14" s="241"/>
      <c r="C14" s="14">
        <f>SUM(C7:C13)</f>
        <v>1345605.5520000001</v>
      </c>
      <c r="D14" s="90"/>
      <c r="E14" s="116"/>
      <c r="H14" s="115"/>
      <c r="I14" s="115"/>
      <c r="J14" s="297"/>
      <c r="K14" s="297"/>
      <c r="L14" s="92"/>
      <c r="M14" s="90"/>
      <c r="N14" s="116"/>
      <c r="Q14" s="115"/>
      <c r="R14" s="115"/>
      <c r="T14" s="196"/>
    </row>
    <row r="15" spans="1:22" s="59" customFormat="1" ht="36" customHeight="1" thickBot="1" x14ac:dyDescent="0.3">
      <c r="C15" s="113"/>
      <c r="H15" s="115"/>
      <c r="I15" s="115"/>
      <c r="J15" s="288" t="s">
        <v>493</v>
      </c>
      <c r="K15" s="289"/>
      <c r="L15" s="290"/>
      <c r="M15" s="117" t="s">
        <v>482</v>
      </c>
      <c r="N15" s="118" t="s">
        <v>483</v>
      </c>
      <c r="O15" s="286"/>
      <c r="P15" s="286"/>
      <c r="Q15" s="286"/>
      <c r="R15" s="286"/>
      <c r="T15" s="196"/>
    </row>
    <row r="16" spans="1:22" s="119" customFormat="1" ht="45" customHeight="1" thickBot="1" x14ac:dyDescent="0.3">
      <c r="A16" s="294" t="s">
        <v>500</v>
      </c>
      <c r="B16" s="295"/>
      <c r="C16" s="295"/>
      <c r="D16" s="295"/>
      <c r="E16" s="295"/>
      <c r="F16" s="295"/>
      <c r="G16" s="295"/>
      <c r="H16" s="295"/>
      <c r="I16" s="296"/>
      <c r="J16" s="262" t="s">
        <v>435</v>
      </c>
      <c r="K16" s="263"/>
      <c r="L16" s="263"/>
      <c r="M16" s="263"/>
      <c r="N16" s="263"/>
      <c r="O16" s="263"/>
      <c r="P16" s="263"/>
      <c r="Q16" s="263"/>
      <c r="R16" s="264"/>
      <c r="S16" s="99" t="s">
        <v>436</v>
      </c>
      <c r="T16" s="197" t="s">
        <v>513</v>
      </c>
      <c r="U16" s="153" t="s">
        <v>494</v>
      </c>
    </row>
    <row r="17" spans="1:40" ht="25" customHeight="1" x14ac:dyDescent="0.25">
      <c r="A17" s="109" t="s">
        <v>22</v>
      </c>
      <c r="B17" s="86" t="s">
        <v>23</v>
      </c>
      <c r="C17" s="272" t="s">
        <v>24</v>
      </c>
      <c r="D17" s="272"/>
      <c r="E17" s="272"/>
      <c r="F17" s="109" t="s">
        <v>25</v>
      </c>
      <c r="G17" s="109" t="s">
        <v>26</v>
      </c>
      <c r="H17" s="93" t="s">
        <v>27</v>
      </c>
      <c r="I17" s="93" t="s">
        <v>28</v>
      </c>
      <c r="J17" s="109" t="s">
        <v>22</v>
      </c>
      <c r="K17" s="86" t="s">
        <v>23</v>
      </c>
      <c r="L17" s="272" t="s">
        <v>24</v>
      </c>
      <c r="M17" s="272"/>
      <c r="N17" s="272"/>
      <c r="O17" s="109" t="s">
        <v>25</v>
      </c>
      <c r="P17" s="109" t="s">
        <v>26</v>
      </c>
      <c r="Q17" s="93" t="s">
        <v>27</v>
      </c>
      <c r="R17" s="93" t="s">
        <v>28</v>
      </c>
      <c r="S17" s="94"/>
      <c r="T17" s="198"/>
      <c r="U17" s="12"/>
    </row>
    <row r="18" spans="1:40" x14ac:dyDescent="0.25">
      <c r="A18" s="214" t="s">
        <v>29</v>
      </c>
      <c r="B18" s="260" t="s">
        <v>30</v>
      </c>
      <c r="C18" s="222" t="s">
        <v>31</v>
      </c>
      <c r="D18" s="222"/>
      <c r="E18" s="110" t="s">
        <v>32</v>
      </c>
      <c r="F18" s="103" t="s">
        <v>33</v>
      </c>
      <c r="G18" s="103">
        <v>1</v>
      </c>
      <c r="H18" s="20">
        <v>168000</v>
      </c>
      <c r="I18" s="21">
        <f>G18*H18</f>
        <v>168000</v>
      </c>
      <c r="J18" s="214" t="s">
        <v>29</v>
      </c>
      <c r="K18" s="273" t="s">
        <v>30</v>
      </c>
      <c r="L18" s="276" t="s">
        <v>31</v>
      </c>
      <c r="M18" s="276"/>
      <c r="N18" s="61" t="s">
        <v>32</v>
      </c>
      <c r="O18" s="27" t="s">
        <v>33</v>
      </c>
      <c r="P18" s="27">
        <v>1</v>
      </c>
      <c r="Q18" s="20">
        <v>168000</v>
      </c>
      <c r="R18" s="20">
        <f>P18*Q18</f>
        <v>168000</v>
      </c>
      <c r="S18" s="137">
        <f>R18-I18</f>
        <v>0</v>
      </c>
      <c r="T18" s="151">
        <v>168000</v>
      </c>
      <c r="U18" s="259" t="s">
        <v>502</v>
      </c>
    </row>
    <row r="19" spans="1:40" ht="15" customHeight="1" x14ac:dyDescent="0.25">
      <c r="A19" s="214"/>
      <c r="B19" s="293"/>
      <c r="C19" s="250" t="s">
        <v>34</v>
      </c>
      <c r="D19" s="251"/>
      <c r="E19" s="110" t="s">
        <v>35</v>
      </c>
      <c r="F19" s="103" t="s">
        <v>33</v>
      </c>
      <c r="G19" s="103">
        <v>1</v>
      </c>
      <c r="H19" s="21">
        <v>5000</v>
      </c>
      <c r="I19" s="21">
        <f>G19*H19</f>
        <v>5000</v>
      </c>
      <c r="J19" s="214"/>
      <c r="K19" s="274"/>
      <c r="L19" s="277" t="s">
        <v>34</v>
      </c>
      <c r="M19" s="278"/>
      <c r="N19" s="61" t="s">
        <v>35</v>
      </c>
      <c r="O19" s="27" t="s">
        <v>33</v>
      </c>
      <c r="P19" s="27">
        <v>1</v>
      </c>
      <c r="Q19" s="20">
        <v>1969.2</v>
      </c>
      <c r="R19" s="20">
        <f>P19*Q19</f>
        <v>1969.2</v>
      </c>
      <c r="S19" s="137">
        <f t="shared" ref="S19:S97" si="0">R19-I19</f>
        <v>-3030.8</v>
      </c>
      <c r="T19" s="151">
        <v>1969.2</v>
      </c>
      <c r="U19" s="258"/>
    </row>
    <row r="20" spans="1:40" ht="15" customHeight="1" x14ac:dyDescent="0.25">
      <c r="A20" s="214"/>
      <c r="B20" s="293"/>
      <c r="C20" s="107" t="s">
        <v>36</v>
      </c>
      <c r="D20" s="69"/>
      <c r="E20" s="69"/>
      <c r="F20" s="69"/>
      <c r="G20" s="69"/>
      <c r="H20" s="68" t="s">
        <v>36</v>
      </c>
      <c r="I20" s="21">
        <f>SUM(I18:I19)</f>
        <v>173000</v>
      </c>
      <c r="J20" s="214"/>
      <c r="K20" s="274"/>
      <c r="L20" s="168" t="s">
        <v>36</v>
      </c>
      <c r="M20" s="96"/>
      <c r="N20" s="96"/>
      <c r="O20" s="96"/>
      <c r="P20" s="96"/>
      <c r="Q20" s="168" t="s">
        <v>36</v>
      </c>
      <c r="R20" s="20">
        <f>SUM(R18:R19)</f>
        <v>169969.2</v>
      </c>
      <c r="S20" s="137">
        <f t="shared" si="0"/>
        <v>-3030.7999999999884</v>
      </c>
      <c r="T20" s="151"/>
      <c r="U20" s="258"/>
    </row>
    <row r="21" spans="1:40" x14ac:dyDescent="0.25">
      <c r="A21" s="214"/>
      <c r="B21" s="261"/>
      <c r="C21" s="107" t="s">
        <v>37</v>
      </c>
      <c r="D21" s="69"/>
      <c r="E21" s="69"/>
      <c r="F21" s="69"/>
      <c r="G21" s="69"/>
      <c r="H21" s="68" t="s">
        <v>37</v>
      </c>
      <c r="I21" s="20">
        <f>(I20)*0.06</f>
        <v>10380</v>
      </c>
      <c r="J21" s="214"/>
      <c r="K21" s="275"/>
      <c r="L21" s="168" t="s">
        <v>37</v>
      </c>
      <c r="M21" s="96"/>
      <c r="N21" s="96"/>
      <c r="O21" s="96"/>
      <c r="P21" s="96"/>
      <c r="Q21" s="168" t="s">
        <v>37</v>
      </c>
      <c r="R21" s="20">
        <f>(R20)*0.06</f>
        <v>10198.152</v>
      </c>
      <c r="S21" s="137">
        <f t="shared" si="0"/>
        <v>-181.84799999999996</v>
      </c>
      <c r="T21" s="151"/>
      <c r="U21" s="258"/>
    </row>
    <row r="22" spans="1:40" ht="15.75" customHeight="1" x14ac:dyDescent="0.25">
      <c r="A22" s="214"/>
      <c r="B22" s="218" t="s">
        <v>38</v>
      </c>
      <c r="C22" s="219"/>
      <c r="D22" s="219"/>
      <c r="E22" s="219"/>
      <c r="F22" s="219"/>
      <c r="G22" s="219"/>
      <c r="H22" s="220"/>
      <c r="I22" s="22">
        <f>I21+I20</f>
        <v>183380</v>
      </c>
      <c r="J22" s="214"/>
      <c r="K22" s="87"/>
      <c r="L22" s="87"/>
      <c r="M22" s="87"/>
      <c r="N22" s="87"/>
      <c r="O22" s="59"/>
      <c r="P22" s="59"/>
      <c r="Q22" s="59"/>
      <c r="R22" s="22">
        <f>R21+R20</f>
        <v>180167.35200000001</v>
      </c>
      <c r="S22" s="100">
        <f t="shared" si="0"/>
        <v>-3212.6479999999865</v>
      </c>
      <c r="T22" s="180"/>
      <c r="U22" s="12"/>
    </row>
    <row r="23" spans="1:40" x14ac:dyDescent="0.25">
      <c r="A23" s="214" t="s">
        <v>39</v>
      </c>
      <c r="B23" s="240" t="s">
        <v>8</v>
      </c>
      <c r="C23" s="222" t="s">
        <v>40</v>
      </c>
      <c r="D23" s="222"/>
      <c r="E23" s="110" t="s">
        <v>41</v>
      </c>
      <c r="F23" s="103" t="s">
        <v>33</v>
      </c>
      <c r="G23" s="103">
        <v>1</v>
      </c>
      <c r="H23" s="21">
        <v>10000</v>
      </c>
      <c r="I23" s="21">
        <f>G23*H23</f>
        <v>10000</v>
      </c>
      <c r="J23" s="214" t="s">
        <v>39</v>
      </c>
      <c r="K23" s="279" t="s">
        <v>8</v>
      </c>
      <c r="L23" s="276" t="s">
        <v>40</v>
      </c>
      <c r="M23" s="276"/>
      <c r="N23" s="61" t="s">
        <v>41</v>
      </c>
      <c r="O23" s="27" t="s">
        <v>33</v>
      </c>
      <c r="P23" s="27">
        <v>1</v>
      </c>
      <c r="Q23" s="85">
        <v>10000</v>
      </c>
      <c r="R23" s="20">
        <f>P23*Q23</f>
        <v>10000</v>
      </c>
      <c r="S23" s="137">
        <f t="shared" si="0"/>
        <v>0</v>
      </c>
      <c r="T23" s="151"/>
      <c r="U23" s="226" t="s">
        <v>501</v>
      </c>
    </row>
    <row r="24" spans="1:40" x14ac:dyDescent="0.25">
      <c r="A24" s="214"/>
      <c r="B24" s="240"/>
      <c r="C24" s="222" t="s">
        <v>42</v>
      </c>
      <c r="D24" s="222"/>
      <c r="E24" s="110" t="s">
        <v>41</v>
      </c>
      <c r="F24" s="103" t="s">
        <v>43</v>
      </c>
      <c r="G24" s="103">
        <v>20</v>
      </c>
      <c r="H24" s="21">
        <v>1000</v>
      </c>
      <c r="I24" s="21">
        <f t="shared" ref="I24:I25" si="1">G24*H24</f>
        <v>20000</v>
      </c>
      <c r="J24" s="214"/>
      <c r="K24" s="279"/>
      <c r="L24" s="276" t="s">
        <v>42</v>
      </c>
      <c r="M24" s="276"/>
      <c r="N24" s="61" t="s">
        <v>41</v>
      </c>
      <c r="O24" s="27" t="s">
        <v>43</v>
      </c>
      <c r="P24" s="27">
        <v>20</v>
      </c>
      <c r="Q24" s="85">
        <v>1000</v>
      </c>
      <c r="R24" s="20">
        <f t="shared" ref="R24:R25" si="2">P24*Q24</f>
        <v>20000</v>
      </c>
      <c r="S24" s="137">
        <f t="shared" si="0"/>
        <v>0</v>
      </c>
      <c r="T24" s="151"/>
      <c r="U24" s="227"/>
    </row>
    <row r="25" spans="1:40" x14ac:dyDescent="0.25">
      <c r="A25" s="214"/>
      <c r="B25" s="240"/>
      <c r="C25" s="222" t="s">
        <v>44</v>
      </c>
      <c r="D25" s="222"/>
      <c r="E25" s="110" t="s">
        <v>41</v>
      </c>
      <c r="F25" s="103" t="s">
        <v>33</v>
      </c>
      <c r="G25" s="103">
        <v>1</v>
      </c>
      <c r="H25" s="21">
        <v>20000</v>
      </c>
      <c r="I25" s="21">
        <f t="shared" si="1"/>
        <v>20000</v>
      </c>
      <c r="J25" s="214"/>
      <c r="K25" s="279"/>
      <c r="L25" s="276" t="s">
        <v>44</v>
      </c>
      <c r="M25" s="276"/>
      <c r="N25" s="61" t="s">
        <v>41</v>
      </c>
      <c r="O25" s="27" t="s">
        <v>33</v>
      </c>
      <c r="P25" s="27">
        <v>1</v>
      </c>
      <c r="Q25" s="85">
        <v>20000</v>
      </c>
      <c r="R25" s="20">
        <f t="shared" si="2"/>
        <v>20000</v>
      </c>
      <c r="S25" s="137">
        <f t="shared" si="0"/>
        <v>0</v>
      </c>
      <c r="T25" s="151"/>
      <c r="U25" s="227"/>
    </row>
    <row r="26" spans="1:40" x14ac:dyDescent="0.25">
      <c r="A26" s="214"/>
      <c r="B26" s="240"/>
      <c r="C26" s="102" t="s">
        <v>36</v>
      </c>
      <c r="D26" s="108"/>
      <c r="E26" s="108"/>
      <c r="F26" s="108"/>
      <c r="G26" s="108"/>
      <c r="H26" s="108" t="s">
        <v>36</v>
      </c>
      <c r="I26" s="21">
        <f>SUM(I23:I25)</f>
        <v>50000</v>
      </c>
      <c r="J26" s="214"/>
      <c r="K26" s="279"/>
      <c r="L26" s="163" t="s">
        <v>36</v>
      </c>
      <c r="M26" s="163"/>
      <c r="N26" s="163"/>
      <c r="O26" s="163"/>
      <c r="P26" s="163"/>
      <c r="Q26" s="96" t="s">
        <v>36</v>
      </c>
      <c r="R26" s="20">
        <f>SUM(R23:R25)</f>
        <v>50000</v>
      </c>
      <c r="S26" s="137">
        <f t="shared" si="0"/>
        <v>0</v>
      </c>
      <c r="T26" s="151"/>
      <c r="U26" s="227"/>
    </row>
    <row r="27" spans="1:40" x14ac:dyDescent="0.25">
      <c r="A27" s="214"/>
      <c r="B27" s="240"/>
      <c r="C27" s="102" t="s">
        <v>45</v>
      </c>
      <c r="D27" s="108"/>
      <c r="E27" s="108"/>
      <c r="F27" s="108"/>
      <c r="G27" s="108"/>
      <c r="H27" s="108" t="s">
        <v>45</v>
      </c>
      <c r="I27" s="20">
        <f>I26*0.06</f>
        <v>3000</v>
      </c>
      <c r="J27" s="214"/>
      <c r="K27" s="279"/>
      <c r="L27" s="163" t="s">
        <v>45</v>
      </c>
      <c r="M27" s="163"/>
      <c r="N27" s="163"/>
      <c r="O27" s="163"/>
      <c r="P27" s="163"/>
      <c r="Q27" s="96" t="s">
        <v>45</v>
      </c>
      <c r="R27" s="20">
        <f>R26*0.06</f>
        <v>3000</v>
      </c>
      <c r="S27" s="137">
        <f t="shared" si="0"/>
        <v>0</v>
      </c>
      <c r="T27" s="151"/>
      <c r="U27" s="228"/>
    </row>
    <row r="28" spans="1:40" x14ac:dyDescent="0.25">
      <c r="A28" s="214"/>
      <c r="B28" s="292" t="s">
        <v>46</v>
      </c>
      <c r="C28" s="292"/>
      <c r="D28" s="292"/>
      <c r="E28" s="292"/>
      <c r="F28" s="292"/>
      <c r="G28" s="292"/>
      <c r="H28" s="292"/>
      <c r="I28" s="22">
        <f>SUM(I26:I27)</f>
        <v>53000</v>
      </c>
      <c r="J28" s="214"/>
      <c r="K28" s="22"/>
      <c r="L28" s="22"/>
      <c r="M28" s="22"/>
      <c r="N28" s="22"/>
      <c r="O28" s="12"/>
      <c r="P28" s="12"/>
      <c r="Q28" s="59"/>
      <c r="R28" s="22">
        <f>SUM(R26:R27)</f>
        <v>53000</v>
      </c>
      <c r="S28" s="100">
        <f t="shared" si="0"/>
        <v>0</v>
      </c>
      <c r="T28" s="192">
        <v>27500</v>
      </c>
      <c r="U28" s="210"/>
    </row>
    <row r="29" spans="1:40" s="121" customFormat="1" ht="17" customHeight="1" x14ac:dyDescent="0.25">
      <c r="A29" s="235" t="s">
        <v>47</v>
      </c>
      <c r="B29" s="234" t="s">
        <v>48</v>
      </c>
      <c r="C29" s="222" t="s">
        <v>49</v>
      </c>
      <c r="D29" s="25"/>
      <c r="E29" s="52"/>
      <c r="F29" s="52"/>
      <c r="G29" s="52"/>
      <c r="H29" s="52"/>
      <c r="I29" s="95"/>
      <c r="J29" s="235" t="s">
        <v>47</v>
      </c>
      <c r="K29" s="234" t="s">
        <v>48</v>
      </c>
      <c r="L29" s="287" t="s">
        <v>49</v>
      </c>
      <c r="M29" s="36" t="s">
        <v>474</v>
      </c>
      <c r="N29" s="170"/>
      <c r="O29" s="77" t="s">
        <v>441</v>
      </c>
      <c r="P29" s="77">
        <v>1</v>
      </c>
      <c r="Q29" s="112">
        <v>500</v>
      </c>
      <c r="R29" s="78">
        <f>P29*Q29</f>
        <v>500</v>
      </c>
      <c r="S29" s="101">
        <f t="shared" si="0"/>
        <v>500</v>
      </c>
      <c r="T29" s="206"/>
      <c r="U29" s="256" t="s">
        <v>522</v>
      </c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</row>
    <row r="30" spans="1:40" s="122" customFormat="1" x14ac:dyDescent="0.25">
      <c r="A30" s="236"/>
      <c r="B30" s="234"/>
      <c r="C30" s="222"/>
      <c r="D30" s="102" t="s">
        <v>50</v>
      </c>
      <c r="E30" s="108" t="s">
        <v>492</v>
      </c>
      <c r="F30" s="103" t="s">
        <v>51</v>
      </c>
      <c r="G30" s="103">
        <v>5</v>
      </c>
      <c r="H30" s="21">
        <v>80</v>
      </c>
      <c r="I30" s="21">
        <f>G30*H30</f>
        <v>400</v>
      </c>
      <c r="J30" s="236"/>
      <c r="K30" s="234"/>
      <c r="L30" s="287"/>
      <c r="M30" s="25" t="s">
        <v>443</v>
      </c>
      <c r="N30" s="163"/>
      <c r="O30" s="27" t="s">
        <v>51</v>
      </c>
      <c r="P30" s="27">
        <v>2</v>
      </c>
      <c r="Q30" s="85">
        <v>80</v>
      </c>
      <c r="R30" s="20">
        <f>P30*Q30</f>
        <v>160</v>
      </c>
      <c r="S30" s="137">
        <f t="shared" si="0"/>
        <v>-240</v>
      </c>
      <c r="T30" s="207"/>
      <c r="U30" s="256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</row>
    <row r="31" spans="1:40" s="122" customFormat="1" ht="17" customHeight="1" x14ac:dyDescent="0.25">
      <c r="A31" s="236"/>
      <c r="B31" s="234"/>
      <c r="C31" s="222"/>
      <c r="D31" s="102" t="s">
        <v>52</v>
      </c>
      <c r="E31" s="108" t="s">
        <v>53</v>
      </c>
      <c r="F31" s="103" t="s">
        <v>54</v>
      </c>
      <c r="G31" s="103">
        <v>21</v>
      </c>
      <c r="H31" s="21">
        <v>160</v>
      </c>
      <c r="I31" s="21">
        <f t="shared" ref="I31:I34" si="3">G31*H31</f>
        <v>3360</v>
      </c>
      <c r="J31" s="236"/>
      <c r="K31" s="234"/>
      <c r="L31" s="287"/>
      <c r="M31" s="25" t="s">
        <v>444</v>
      </c>
      <c r="N31" s="163" t="s">
        <v>53</v>
      </c>
      <c r="O31" s="27" t="s">
        <v>59</v>
      </c>
      <c r="P31" s="27">
        <v>24</v>
      </c>
      <c r="Q31" s="85">
        <v>160</v>
      </c>
      <c r="R31" s="20">
        <f t="shared" ref="R31:R33" si="4">P31*Q31</f>
        <v>3840</v>
      </c>
      <c r="S31" s="137">
        <f t="shared" si="0"/>
        <v>480</v>
      </c>
      <c r="T31" s="207"/>
      <c r="U31" s="256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</row>
    <row r="32" spans="1:40" s="124" customFormat="1" ht="17" customHeight="1" x14ac:dyDescent="0.25">
      <c r="A32" s="236"/>
      <c r="B32" s="234"/>
      <c r="C32" s="222"/>
      <c r="D32" s="25" t="s">
        <v>55</v>
      </c>
      <c r="E32" s="26" t="s">
        <v>56</v>
      </c>
      <c r="F32" s="27" t="s">
        <v>33</v>
      </c>
      <c r="G32" s="27">
        <v>1</v>
      </c>
      <c r="H32" s="20">
        <v>3500</v>
      </c>
      <c r="I32" s="21">
        <f t="shared" si="3"/>
        <v>3500</v>
      </c>
      <c r="J32" s="236"/>
      <c r="K32" s="234"/>
      <c r="L32" s="287"/>
      <c r="M32" s="25" t="s">
        <v>55</v>
      </c>
      <c r="N32" s="163" t="s">
        <v>56</v>
      </c>
      <c r="O32" s="27" t="s">
        <v>33</v>
      </c>
      <c r="P32" s="27">
        <v>1</v>
      </c>
      <c r="Q32" s="85">
        <v>3450</v>
      </c>
      <c r="R32" s="20">
        <f t="shared" si="4"/>
        <v>3450</v>
      </c>
      <c r="S32" s="137">
        <f t="shared" si="0"/>
        <v>-50</v>
      </c>
      <c r="T32" s="207"/>
      <c r="U32" s="25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</row>
    <row r="33" spans="1:40" s="125" customFormat="1" ht="17" customHeight="1" x14ac:dyDescent="0.25">
      <c r="A33" s="236"/>
      <c r="B33" s="234"/>
      <c r="C33" s="222"/>
      <c r="D33" s="102" t="s">
        <v>57</v>
      </c>
      <c r="E33" s="108" t="s">
        <v>58</v>
      </c>
      <c r="F33" s="103" t="s">
        <v>59</v>
      </c>
      <c r="G33" s="103">
        <v>7.2</v>
      </c>
      <c r="H33" s="21">
        <v>260</v>
      </c>
      <c r="I33" s="21">
        <f t="shared" si="3"/>
        <v>1872</v>
      </c>
      <c r="J33" s="236"/>
      <c r="K33" s="234"/>
      <c r="L33" s="287"/>
      <c r="M33" s="25" t="s">
        <v>57</v>
      </c>
      <c r="N33" s="163" t="s">
        <v>58</v>
      </c>
      <c r="O33" s="27" t="s">
        <v>59</v>
      </c>
      <c r="P33" s="27">
        <v>0</v>
      </c>
      <c r="Q33" s="85">
        <v>260</v>
      </c>
      <c r="R33" s="20">
        <f t="shared" si="4"/>
        <v>0</v>
      </c>
      <c r="S33" s="137">
        <f t="shared" si="0"/>
        <v>-1872</v>
      </c>
      <c r="T33" s="207"/>
      <c r="U33" s="256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</row>
    <row r="34" spans="1:40" s="125" customFormat="1" ht="17" customHeight="1" x14ac:dyDescent="0.25">
      <c r="A34" s="236"/>
      <c r="B34" s="234"/>
      <c r="C34" s="222"/>
      <c r="D34" s="102" t="s">
        <v>60</v>
      </c>
      <c r="E34" s="108" t="s">
        <v>61</v>
      </c>
      <c r="F34" s="103" t="s">
        <v>54</v>
      </c>
      <c r="G34" s="103">
        <v>18</v>
      </c>
      <c r="H34" s="21">
        <v>120</v>
      </c>
      <c r="I34" s="21">
        <f t="shared" si="3"/>
        <v>2160</v>
      </c>
      <c r="J34" s="236"/>
      <c r="K34" s="234"/>
      <c r="L34" s="287"/>
      <c r="M34" s="25" t="s">
        <v>60</v>
      </c>
      <c r="N34" s="163" t="s">
        <v>61</v>
      </c>
      <c r="O34" s="27" t="s">
        <v>54</v>
      </c>
      <c r="P34" s="27">
        <v>18</v>
      </c>
      <c r="Q34" s="85">
        <v>120</v>
      </c>
      <c r="R34" s="20">
        <f t="shared" ref="R34:R107" si="5">P34*Q34</f>
        <v>2160</v>
      </c>
      <c r="S34" s="137">
        <f t="shared" si="0"/>
        <v>0</v>
      </c>
      <c r="T34" s="207"/>
      <c r="U34" s="256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</row>
    <row r="35" spans="1:40" s="122" customFormat="1" ht="17" customHeight="1" x14ac:dyDescent="0.25">
      <c r="A35" s="236"/>
      <c r="B35" s="234"/>
      <c r="C35" s="222"/>
      <c r="D35" s="102"/>
      <c r="E35" s="108"/>
      <c r="F35" s="103"/>
      <c r="G35" s="103"/>
      <c r="H35" s="21"/>
      <c r="I35" s="21"/>
      <c r="J35" s="236"/>
      <c r="K35" s="234"/>
      <c r="L35" s="287"/>
      <c r="M35" s="25" t="s">
        <v>437</v>
      </c>
      <c r="N35" s="163"/>
      <c r="O35" s="27" t="s">
        <v>434</v>
      </c>
      <c r="P35" s="27">
        <v>50</v>
      </c>
      <c r="Q35" s="85">
        <v>25</v>
      </c>
      <c r="R35" s="20">
        <f t="shared" si="5"/>
        <v>1250</v>
      </c>
      <c r="S35" s="137">
        <f t="shared" si="0"/>
        <v>1250</v>
      </c>
      <c r="T35" s="207"/>
      <c r="U35" s="256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</row>
    <row r="36" spans="1:40" s="122" customFormat="1" ht="17" customHeight="1" x14ac:dyDescent="0.25">
      <c r="A36" s="236"/>
      <c r="B36" s="234"/>
      <c r="C36" s="222"/>
      <c r="D36" s="102"/>
      <c r="E36" s="108"/>
      <c r="F36" s="103"/>
      <c r="G36" s="103"/>
      <c r="H36" s="21"/>
      <c r="I36" s="21"/>
      <c r="J36" s="236"/>
      <c r="K36" s="234"/>
      <c r="L36" s="287"/>
      <c r="M36" s="25" t="s">
        <v>438</v>
      </c>
      <c r="N36" s="163" t="s">
        <v>439</v>
      </c>
      <c r="O36" s="27" t="s">
        <v>433</v>
      </c>
      <c r="P36" s="27">
        <v>2</v>
      </c>
      <c r="Q36" s="85">
        <v>200</v>
      </c>
      <c r="R36" s="20">
        <f t="shared" si="5"/>
        <v>400</v>
      </c>
      <c r="S36" s="137">
        <f t="shared" si="0"/>
        <v>400</v>
      </c>
      <c r="T36" s="207"/>
      <c r="U36" s="256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</row>
    <row r="37" spans="1:40" s="122" customFormat="1" ht="17" customHeight="1" x14ac:dyDescent="0.25">
      <c r="A37" s="236"/>
      <c r="B37" s="234"/>
      <c r="C37" s="222"/>
      <c r="D37" s="102"/>
      <c r="E37" s="108"/>
      <c r="F37" s="103"/>
      <c r="G37" s="103"/>
      <c r="H37" s="21"/>
      <c r="I37" s="21"/>
      <c r="J37" s="236"/>
      <c r="K37" s="234"/>
      <c r="L37" s="287"/>
      <c r="M37" s="25" t="s">
        <v>475</v>
      </c>
      <c r="N37" s="163" t="s">
        <v>477</v>
      </c>
      <c r="O37" s="27" t="s">
        <v>441</v>
      </c>
      <c r="P37" s="27">
        <v>1</v>
      </c>
      <c r="Q37" s="85">
        <v>2000</v>
      </c>
      <c r="R37" s="20">
        <f t="shared" si="5"/>
        <v>2000</v>
      </c>
      <c r="S37" s="137">
        <f t="shared" si="0"/>
        <v>2000</v>
      </c>
      <c r="T37" s="207"/>
      <c r="U37" s="256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</row>
    <row r="38" spans="1:40" s="122" customFormat="1" ht="17" customHeight="1" x14ac:dyDescent="0.25">
      <c r="A38" s="236"/>
      <c r="B38" s="234"/>
      <c r="C38" s="222"/>
      <c r="D38" s="102"/>
      <c r="E38" s="108"/>
      <c r="F38" s="103"/>
      <c r="G38" s="103"/>
      <c r="H38" s="21"/>
      <c r="I38" s="21"/>
      <c r="J38" s="236"/>
      <c r="K38" s="234"/>
      <c r="L38" s="287"/>
      <c r="M38" s="25" t="s">
        <v>451</v>
      </c>
      <c r="N38" s="163" t="s">
        <v>453</v>
      </c>
      <c r="O38" s="27" t="s">
        <v>441</v>
      </c>
      <c r="P38" s="27">
        <v>1</v>
      </c>
      <c r="Q38" s="85">
        <v>1500</v>
      </c>
      <c r="R38" s="20">
        <f t="shared" si="5"/>
        <v>1500</v>
      </c>
      <c r="S38" s="137">
        <f t="shared" si="0"/>
        <v>1500</v>
      </c>
      <c r="T38" s="207"/>
      <c r="U38" s="256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</row>
    <row r="39" spans="1:40" s="122" customFormat="1" ht="17" customHeight="1" x14ac:dyDescent="0.25">
      <c r="A39" s="236"/>
      <c r="B39" s="234"/>
      <c r="C39" s="222"/>
      <c r="D39" s="102"/>
      <c r="E39" s="108"/>
      <c r="F39" s="103"/>
      <c r="G39" s="103"/>
      <c r="H39" s="21"/>
      <c r="I39" s="21"/>
      <c r="J39" s="236"/>
      <c r="K39" s="234"/>
      <c r="L39" s="287"/>
      <c r="M39" s="25" t="s">
        <v>452</v>
      </c>
      <c r="N39" s="163" t="s">
        <v>453</v>
      </c>
      <c r="O39" s="27" t="s">
        <v>441</v>
      </c>
      <c r="P39" s="27">
        <v>1</v>
      </c>
      <c r="Q39" s="85">
        <v>1500</v>
      </c>
      <c r="R39" s="20">
        <f t="shared" si="5"/>
        <v>1500</v>
      </c>
      <c r="S39" s="137">
        <f t="shared" si="0"/>
        <v>1500</v>
      </c>
      <c r="T39" s="207"/>
      <c r="U39" s="256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</row>
    <row r="40" spans="1:40" s="122" customFormat="1" ht="17" customHeight="1" x14ac:dyDescent="0.25">
      <c r="A40" s="236"/>
      <c r="B40" s="234"/>
      <c r="C40" s="222"/>
      <c r="D40" s="102"/>
      <c r="E40" s="108"/>
      <c r="F40" s="103"/>
      <c r="G40" s="103"/>
      <c r="H40" s="21"/>
      <c r="I40" s="21"/>
      <c r="J40" s="236"/>
      <c r="K40" s="234"/>
      <c r="L40" s="287"/>
      <c r="M40" s="25" t="s">
        <v>476</v>
      </c>
      <c r="N40" s="163"/>
      <c r="O40" s="27" t="s">
        <v>433</v>
      </c>
      <c r="P40" s="27">
        <v>120</v>
      </c>
      <c r="Q40" s="85">
        <v>10</v>
      </c>
      <c r="R40" s="20">
        <f t="shared" si="5"/>
        <v>1200</v>
      </c>
      <c r="S40" s="137">
        <f t="shared" si="0"/>
        <v>1200</v>
      </c>
      <c r="T40" s="207"/>
      <c r="U40" s="256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</row>
    <row r="41" spans="1:40" s="122" customFormat="1" ht="17" customHeight="1" x14ac:dyDescent="0.25">
      <c r="A41" s="236"/>
      <c r="B41" s="234"/>
      <c r="C41" s="222"/>
      <c r="D41" s="102"/>
      <c r="E41" s="108"/>
      <c r="F41" s="103"/>
      <c r="G41" s="103"/>
      <c r="H41" s="21"/>
      <c r="I41" s="21"/>
      <c r="J41" s="236"/>
      <c r="K41" s="234"/>
      <c r="L41" s="287"/>
      <c r="M41" s="25" t="s">
        <v>484</v>
      </c>
      <c r="N41" s="163"/>
      <c r="O41" s="27" t="s">
        <v>433</v>
      </c>
      <c r="P41" s="27">
        <v>40</v>
      </c>
      <c r="Q41" s="85">
        <v>3</v>
      </c>
      <c r="R41" s="20">
        <f t="shared" si="5"/>
        <v>120</v>
      </c>
      <c r="S41" s="137">
        <f>R41-I41</f>
        <v>120</v>
      </c>
      <c r="T41" s="207"/>
      <c r="U41" s="256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</row>
    <row r="42" spans="1:40" ht="17" customHeight="1" x14ac:dyDescent="0.25">
      <c r="A42" s="236"/>
      <c r="B42" s="234"/>
      <c r="C42" s="222"/>
      <c r="D42" s="102" t="s">
        <v>62</v>
      </c>
      <c r="E42" s="108"/>
      <c r="F42" s="103" t="s">
        <v>43</v>
      </c>
      <c r="G42" s="103">
        <v>4</v>
      </c>
      <c r="H42" s="21">
        <v>300</v>
      </c>
      <c r="I42" s="21">
        <f t="shared" ref="I42:I107" si="6">G42*H42</f>
        <v>1200</v>
      </c>
      <c r="J42" s="236"/>
      <c r="K42" s="234"/>
      <c r="L42" s="287"/>
      <c r="M42" s="25" t="s">
        <v>62</v>
      </c>
      <c r="N42" s="163"/>
      <c r="O42" s="27" t="s">
        <v>43</v>
      </c>
      <c r="P42" s="27">
        <v>4</v>
      </c>
      <c r="Q42" s="85">
        <v>300</v>
      </c>
      <c r="R42" s="20">
        <f t="shared" si="5"/>
        <v>1200</v>
      </c>
      <c r="S42" s="137">
        <f t="shared" si="0"/>
        <v>0</v>
      </c>
      <c r="T42" s="207"/>
      <c r="U42" s="256"/>
    </row>
    <row r="43" spans="1:40" ht="17" customHeight="1" x14ac:dyDescent="0.25">
      <c r="A43" s="236"/>
      <c r="B43" s="234"/>
      <c r="C43" s="222"/>
      <c r="D43" s="102" t="s">
        <v>63</v>
      </c>
      <c r="E43" s="108"/>
      <c r="F43" s="103" t="s">
        <v>64</v>
      </c>
      <c r="G43" s="103">
        <v>2</v>
      </c>
      <c r="H43" s="21">
        <v>800</v>
      </c>
      <c r="I43" s="21">
        <f t="shared" si="6"/>
        <v>1600</v>
      </c>
      <c r="J43" s="236"/>
      <c r="K43" s="234"/>
      <c r="L43" s="287"/>
      <c r="M43" s="25" t="s">
        <v>63</v>
      </c>
      <c r="N43" s="163"/>
      <c r="O43" s="27" t="s">
        <v>64</v>
      </c>
      <c r="P43" s="27">
        <v>2</v>
      </c>
      <c r="Q43" s="85">
        <v>800</v>
      </c>
      <c r="R43" s="20">
        <f t="shared" si="5"/>
        <v>1600</v>
      </c>
      <c r="S43" s="137">
        <f t="shared" si="0"/>
        <v>0</v>
      </c>
      <c r="T43" s="207"/>
      <c r="U43" s="256"/>
    </row>
    <row r="44" spans="1:40" s="122" customFormat="1" ht="17" customHeight="1" x14ac:dyDescent="0.25">
      <c r="A44" s="236"/>
      <c r="B44" s="234"/>
      <c r="C44" s="102" t="s">
        <v>65</v>
      </c>
      <c r="D44" s="102" t="s">
        <v>445</v>
      </c>
      <c r="E44" s="108" t="s">
        <v>67</v>
      </c>
      <c r="F44" s="103" t="s">
        <v>33</v>
      </c>
      <c r="G44" s="103">
        <v>1</v>
      </c>
      <c r="H44" s="21">
        <v>3500</v>
      </c>
      <c r="I44" s="21">
        <f t="shared" si="6"/>
        <v>3500</v>
      </c>
      <c r="J44" s="236"/>
      <c r="K44" s="234"/>
      <c r="L44" s="31" t="s">
        <v>65</v>
      </c>
      <c r="M44" s="30" t="s">
        <v>445</v>
      </c>
      <c r="N44" s="31" t="s">
        <v>528</v>
      </c>
      <c r="O44" s="32" t="s">
        <v>33</v>
      </c>
      <c r="P44" s="32">
        <v>1</v>
      </c>
      <c r="Q44" s="80">
        <v>8500</v>
      </c>
      <c r="R44" s="33">
        <f t="shared" si="5"/>
        <v>8500</v>
      </c>
      <c r="S44" s="82">
        <f t="shared" si="0"/>
        <v>5000</v>
      </c>
      <c r="T44" s="208"/>
      <c r="U44" s="256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</row>
    <row r="45" spans="1:40" s="122" customFormat="1" ht="17" customHeight="1" x14ac:dyDescent="0.25">
      <c r="A45" s="236"/>
      <c r="B45" s="234"/>
      <c r="C45" s="222" t="s">
        <v>68</v>
      </c>
      <c r="D45" s="102" t="s">
        <v>446</v>
      </c>
      <c r="E45" s="108" t="s">
        <v>478</v>
      </c>
      <c r="F45" s="103" t="s">
        <v>33</v>
      </c>
      <c r="G45" s="103">
        <v>1</v>
      </c>
      <c r="H45" s="21">
        <v>3000</v>
      </c>
      <c r="I45" s="21">
        <f t="shared" si="6"/>
        <v>3000</v>
      </c>
      <c r="J45" s="236"/>
      <c r="K45" s="234"/>
      <c r="L45" s="268" t="s">
        <v>68</v>
      </c>
      <c r="M45" s="25" t="s">
        <v>446</v>
      </c>
      <c r="N45" s="163" t="s">
        <v>478</v>
      </c>
      <c r="O45" s="27" t="s">
        <v>33</v>
      </c>
      <c r="P45" s="27">
        <v>1</v>
      </c>
      <c r="Q45" s="85">
        <v>3000</v>
      </c>
      <c r="R45" s="20">
        <f t="shared" si="5"/>
        <v>3000</v>
      </c>
      <c r="S45" s="82">
        <f t="shared" si="0"/>
        <v>0</v>
      </c>
      <c r="T45" s="208"/>
      <c r="U45" s="256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</row>
    <row r="46" spans="1:40" s="122" customFormat="1" ht="17" customHeight="1" x14ac:dyDescent="0.25">
      <c r="A46" s="236"/>
      <c r="B46" s="234"/>
      <c r="C46" s="222"/>
      <c r="D46" s="102" t="s">
        <v>447</v>
      </c>
      <c r="E46" s="108" t="s">
        <v>72</v>
      </c>
      <c r="F46" s="103" t="s">
        <v>54</v>
      </c>
      <c r="G46" s="103">
        <v>23.1</v>
      </c>
      <c r="H46" s="21">
        <v>260</v>
      </c>
      <c r="I46" s="21">
        <f t="shared" si="6"/>
        <v>6006</v>
      </c>
      <c r="J46" s="236"/>
      <c r="K46" s="234"/>
      <c r="L46" s="268"/>
      <c r="M46" s="25" t="s">
        <v>447</v>
      </c>
      <c r="N46" s="163" t="s">
        <v>72</v>
      </c>
      <c r="O46" s="27" t="s">
        <v>54</v>
      </c>
      <c r="P46" s="27">
        <v>23.1</v>
      </c>
      <c r="Q46" s="85">
        <v>260</v>
      </c>
      <c r="R46" s="20">
        <f t="shared" si="5"/>
        <v>6006</v>
      </c>
      <c r="S46" s="82">
        <f t="shared" si="0"/>
        <v>0</v>
      </c>
      <c r="T46" s="208"/>
      <c r="U46" s="256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</row>
    <row r="47" spans="1:40" s="122" customFormat="1" ht="17" customHeight="1" x14ac:dyDescent="0.25">
      <c r="A47" s="236"/>
      <c r="B47" s="234"/>
      <c r="C47" s="176"/>
      <c r="D47" s="176"/>
      <c r="E47" s="178"/>
      <c r="F47" s="177"/>
      <c r="G47" s="177"/>
      <c r="H47" s="21"/>
      <c r="I47" s="21"/>
      <c r="J47" s="236"/>
      <c r="K47" s="234"/>
      <c r="L47" s="215" t="s">
        <v>73</v>
      </c>
      <c r="M47" s="36" t="s">
        <v>523</v>
      </c>
      <c r="N47" s="76" t="s">
        <v>524</v>
      </c>
      <c r="O47" s="77" t="s">
        <v>525</v>
      </c>
      <c r="P47" s="77">
        <v>40</v>
      </c>
      <c r="Q47" s="112">
        <v>80</v>
      </c>
      <c r="R47" s="298">
        <f t="shared" si="5"/>
        <v>3200</v>
      </c>
      <c r="S47" s="166">
        <f t="shared" si="0"/>
        <v>3200</v>
      </c>
      <c r="T47" s="208"/>
      <c r="U47" s="256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</row>
    <row r="48" spans="1:40" s="122" customFormat="1" ht="17" customHeight="1" x14ac:dyDescent="0.25">
      <c r="A48" s="236"/>
      <c r="B48" s="234"/>
      <c r="C48" s="176"/>
      <c r="D48" s="176"/>
      <c r="E48" s="178"/>
      <c r="F48" s="177"/>
      <c r="G48" s="177"/>
      <c r="H48" s="21"/>
      <c r="I48" s="21"/>
      <c r="J48" s="236"/>
      <c r="K48" s="234"/>
      <c r="L48" s="249"/>
      <c r="M48" s="36" t="s">
        <v>526</v>
      </c>
      <c r="N48" s="76" t="s">
        <v>527</v>
      </c>
      <c r="O48" s="77"/>
      <c r="P48" s="77">
        <v>8</v>
      </c>
      <c r="Q48" s="112">
        <v>350</v>
      </c>
      <c r="R48" s="298">
        <f t="shared" si="5"/>
        <v>2800</v>
      </c>
      <c r="S48" s="166">
        <f t="shared" si="0"/>
        <v>2800</v>
      </c>
      <c r="T48" s="208"/>
      <c r="U48" s="256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</row>
    <row r="49" spans="1:40" s="121" customFormat="1" ht="17" customHeight="1" x14ac:dyDescent="0.25">
      <c r="A49" s="236"/>
      <c r="B49" s="234"/>
      <c r="C49" s="240" t="s">
        <v>73</v>
      </c>
      <c r="D49" s="25" t="s">
        <v>448</v>
      </c>
      <c r="E49" s="26" t="s">
        <v>75</v>
      </c>
      <c r="F49" s="27" t="s">
        <v>33</v>
      </c>
      <c r="G49" s="27">
        <v>2</v>
      </c>
      <c r="H49" s="20">
        <v>3000</v>
      </c>
      <c r="I49" s="21">
        <f t="shared" si="6"/>
        <v>6000</v>
      </c>
      <c r="J49" s="236"/>
      <c r="K49" s="234"/>
      <c r="L49" s="249"/>
      <c r="M49" s="25" t="s">
        <v>448</v>
      </c>
      <c r="N49" s="26" t="s">
        <v>75</v>
      </c>
      <c r="O49" s="27" t="s">
        <v>33</v>
      </c>
      <c r="P49" s="27">
        <v>2</v>
      </c>
      <c r="Q49" s="85">
        <v>3000</v>
      </c>
      <c r="R49" s="21">
        <f t="shared" si="5"/>
        <v>6000</v>
      </c>
      <c r="S49" s="82">
        <f t="shared" si="0"/>
        <v>0</v>
      </c>
      <c r="T49" s="208"/>
      <c r="U49" s="256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</row>
    <row r="50" spans="1:40" s="126" customFormat="1" ht="17" customHeight="1" x14ac:dyDescent="0.25">
      <c r="A50" s="236"/>
      <c r="B50" s="234"/>
      <c r="C50" s="222"/>
      <c r="D50" s="25" t="s">
        <v>76</v>
      </c>
      <c r="E50" s="26" t="s">
        <v>77</v>
      </c>
      <c r="F50" s="27" t="s">
        <v>78</v>
      </c>
      <c r="G50" s="27">
        <v>40</v>
      </c>
      <c r="H50" s="20">
        <v>450</v>
      </c>
      <c r="I50" s="21">
        <f t="shared" si="6"/>
        <v>18000</v>
      </c>
      <c r="J50" s="236"/>
      <c r="K50" s="234"/>
      <c r="L50" s="249"/>
      <c r="M50" s="25" t="s">
        <v>76</v>
      </c>
      <c r="N50" s="26" t="s">
        <v>77</v>
      </c>
      <c r="O50" s="27" t="s">
        <v>78</v>
      </c>
      <c r="P50" s="179">
        <v>40</v>
      </c>
      <c r="Q50" s="85">
        <v>450</v>
      </c>
      <c r="R50" s="21">
        <f t="shared" si="5"/>
        <v>18000</v>
      </c>
      <c r="S50" s="82">
        <f t="shared" si="0"/>
        <v>0</v>
      </c>
      <c r="T50" s="208"/>
      <c r="U50" s="256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</row>
    <row r="51" spans="1:40" s="59" customFormat="1" ht="17" customHeight="1" x14ac:dyDescent="0.25">
      <c r="A51" s="236"/>
      <c r="B51" s="234"/>
      <c r="C51" s="222"/>
      <c r="D51" s="25" t="s">
        <v>79</v>
      </c>
      <c r="E51" s="108" t="s">
        <v>80</v>
      </c>
      <c r="F51" s="27" t="s">
        <v>33</v>
      </c>
      <c r="G51" s="27">
        <v>1</v>
      </c>
      <c r="H51" s="20">
        <v>3000</v>
      </c>
      <c r="I51" s="20">
        <f t="shared" si="6"/>
        <v>3000</v>
      </c>
      <c r="J51" s="236"/>
      <c r="K51" s="234"/>
      <c r="L51" s="249"/>
      <c r="M51" s="25" t="s">
        <v>79</v>
      </c>
      <c r="N51" s="108" t="s">
        <v>80</v>
      </c>
      <c r="O51" s="27" t="s">
        <v>33</v>
      </c>
      <c r="P51" s="27">
        <v>1</v>
      </c>
      <c r="Q51" s="85">
        <v>3000</v>
      </c>
      <c r="R51" s="20">
        <f t="shared" si="5"/>
        <v>3000</v>
      </c>
      <c r="S51" s="82">
        <f t="shared" si="0"/>
        <v>0</v>
      </c>
      <c r="T51" s="208"/>
      <c r="U51" s="256"/>
    </row>
    <row r="52" spans="1:40" s="59" customFormat="1" ht="17" customHeight="1" x14ac:dyDescent="0.25">
      <c r="A52" s="236"/>
      <c r="B52" s="234"/>
      <c r="C52" s="222"/>
      <c r="D52" s="25" t="s">
        <v>81</v>
      </c>
      <c r="E52" s="26" t="s">
        <v>82</v>
      </c>
      <c r="F52" s="27" t="s">
        <v>33</v>
      </c>
      <c r="G52" s="27">
        <v>2</v>
      </c>
      <c r="H52" s="20">
        <v>1500</v>
      </c>
      <c r="I52" s="20">
        <f t="shared" si="6"/>
        <v>3000</v>
      </c>
      <c r="J52" s="236"/>
      <c r="K52" s="234"/>
      <c r="L52" s="249"/>
      <c r="M52" s="25" t="s">
        <v>81</v>
      </c>
      <c r="N52" s="26" t="s">
        <v>82</v>
      </c>
      <c r="O52" s="27" t="s">
        <v>33</v>
      </c>
      <c r="P52" s="27">
        <v>2</v>
      </c>
      <c r="Q52" s="85">
        <v>1500</v>
      </c>
      <c r="R52" s="20">
        <f t="shared" si="5"/>
        <v>3000</v>
      </c>
      <c r="S52" s="82">
        <f t="shared" si="0"/>
        <v>0</v>
      </c>
      <c r="T52" s="208"/>
      <c r="U52" s="256"/>
    </row>
    <row r="53" spans="1:40" s="126" customFormat="1" ht="17" customHeight="1" x14ac:dyDescent="0.25">
      <c r="A53" s="236"/>
      <c r="B53" s="234"/>
      <c r="C53" s="222"/>
      <c r="D53" s="25" t="s">
        <v>83</v>
      </c>
      <c r="E53" s="26" t="s">
        <v>84</v>
      </c>
      <c r="F53" s="27" t="s">
        <v>54</v>
      </c>
      <c r="G53" s="27">
        <v>21</v>
      </c>
      <c r="H53" s="20">
        <v>260</v>
      </c>
      <c r="I53" s="20">
        <f t="shared" si="6"/>
        <v>5460</v>
      </c>
      <c r="J53" s="236"/>
      <c r="K53" s="234"/>
      <c r="L53" s="249"/>
      <c r="M53" s="25" t="s">
        <v>83</v>
      </c>
      <c r="N53" s="26" t="s">
        <v>84</v>
      </c>
      <c r="O53" s="27" t="s">
        <v>54</v>
      </c>
      <c r="P53" s="27">
        <v>21</v>
      </c>
      <c r="Q53" s="85">
        <v>260</v>
      </c>
      <c r="R53" s="20">
        <f t="shared" si="5"/>
        <v>5460</v>
      </c>
      <c r="S53" s="82">
        <f t="shared" si="0"/>
        <v>0</v>
      </c>
      <c r="T53" s="208"/>
      <c r="U53" s="256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</row>
    <row r="54" spans="1:40" s="123" customFormat="1" ht="17" customHeight="1" x14ac:dyDescent="0.25">
      <c r="A54" s="236"/>
      <c r="B54" s="234"/>
      <c r="C54" s="222"/>
      <c r="D54" s="25" t="s">
        <v>85</v>
      </c>
      <c r="E54" s="26" t="s">
        <v>454</v>
      </c>
      <c r="F54" s="27" t="s">
        <v>78</v>
      </c>
      <c r="G54" s="27">
        <v>3</v>
      </c>
      <c r="H54" s="20">
        <v>9000</v>
      </c>
      <c r="I54" s="20">
        <f t="shared" si="6"/>
        <v>27000</v>
      </c>
      <c r="J54" s="236"/>
      <c r="K54" s="234"/>
      <c r="L54" s="249"/>
      <c r="M54" s="71" t="s">
        <v>85</v>
      </c>
      <c r="N54" s="72" t="s">
        <v>454</v>
      </c>
      <c r="O54" s="73" t="s">
        <v>78</v>
      </c>
      <c r="P54" s="73">
        <v>2</v>
      </c>
      <c r="Q54" s="84">
        <v>3000</v>
      </c>
      <c r="R54" s="74">
        <f t="shared" si="5"/>
        <v>6000</v>
      </c>
      <c r="S54" s="83">
        <f t="shared" si="0"/>
        <v>-21000</v>
      </c>
      <c r="T54" s="209"/>
      <c r="U54" s="256"/>
    </row>
    <row r="55" spans="1:40" ht="17" customHeight="1" x14ac:dyDescent="0.25">
      <c r="A55" s="236"/>
      <c r="B55" s="234"/>
      <c r="C55" s="222"/>
      <c r="D55" s="102" t="s">
        <v>87</v>
      </c>
      <c r="E55" s="108" t="s">
        <v>88</v>
      </c>
      <c r="F55" s="103" t="s">
        <v>33</v>
      </c>
      <c r="G55" s="103">
        <v>1</v>
      </c>
      <c r="H55" s="21">
        <v>300</v>
      </c>
      <c r="I55" s="21">
        <f t="shared" si="6"/>
        <v>300</v>
      </c>
      <c r="J55" s="236"/>
      <c r="K55" s="234"/>
      <c r="L55" s="216"/>
      <c r="M55" s="102" t="s">
        <v>87</v>
      </c>
      <c r="N55" s="108" t="s">
        <v>88</v>
      </c>
      <c r="O55" s="103" t="s">
        <v>33</v>
      </c>
      <c r="P55" s="103">
        <v>1</v>
      </c>
      <c r="Q55" s="79">
        <v>300</v>
      </c>
      <c r="R55" s="21">
        <f t="shared" si="5"/>
        <v>300</v>
      </c>
      <c r="S55" s="82">
        <f t="shared" si="0"/>
        <v>0</v>
      </c>
      <c r="T55" s="208"/>
      <c r="U55" s="256"/>
    </row>
    <row r="56" spans="1:40" s="122" customFormat="1" ht="17" customHeight="1" x14ac:dyDescent="0.25">
      <c r="A56" s="236"/>
      <c r="B56" s="234"/>
      <c r="C56" s="240" t="s">
        <v>89</v>
      </c>
      <c r="D56" s="30"/>
      <c r="E56" s="31"/>
      <c r="F56" s="32"/>
      <c r="G56" s="32"/>
      <c r="H56" s="33"/>
      <c r="I56" s="33"/>
      <c r="J56" s="236"/>
      <c r="K56" s="234"/>
      <c r="L56" s="282" t="s">
        <v>89</v>
      </c>
      <c r="M56" s="36" t="s">
        <v>485</v>
      </c>
      <c r="N56" s="76" t="s">
        <v>449</v>
      </c>
      <c r="O56" s="77" t="s">
        <v>434</v>
      </c>
      <c r="P56" s="77">
        <v>12.5</v>
      </c>
      <c r="Q56" s="112">
        <v>450</v>
      </c>
      <c r="R56" s="78">
        <f t="shared" si="5"/>
        <v>5625</v>
      </c>
      <c r="S56" s="82">
        <f t="shared" si="0"/>
        <v>5625</v>
      </c>
      <c r="T56" s="208"/>
      <c r="U56" s="256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</row>
    <row r="57" spans="1:40" s="122" customFormat="1" ht="17" customHeight="1" x14ac:dyDescent="0.25">
      <c r="A57" s="236"/>
      <c r="B57" s="234"/>
      <c r="C57" s="240"/>
      <c r="D57" s="30"/>
      <c r="E57" s="31"/>
      <c r="F57" s="32"/>
      <c r="G57" s="32"/>
      <c r="H57" s="33"/>
      <c r="I57" s="33"/>
      <c r="J57" s="236"/>
      <c r="K57" s="234"/>
      <c r="L57" s="282"/>
      <c r="M57" s="36" t="s">
        <v>485</v>
      </c>
      <c r="N57" s="76" t="s">
        <v>450</v>
      </c>
      <c r="O57" s="77" t="s">
        <v>433</v>
      </c>
      <c r="P57" s="77">
        <v>2</v>
      </c>
      <c r="Q57" s="112">
        <v>9000</v>
      </c>
      <c r="R57" s="78">
        <f t="shared" si="5"/>
        <v>18000</v>
      </c>
      <c r="S57" s="82">
        <f t="shared" si="0"/>
        <v>18000</v>
      </c>
      <c r="T57" s="208"/>
      <c r="U57" s="256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</row>
    <row r="58" spans="1:40" s="122" customFormat="1" ht="17" customHeight="1" x14ac:dyDescent="0.25">
      <c r="A58" s="236"/>
      <c r="B58" s="234"/>
      <c r="C58" s="240"/>
      <c r="D58" s="30"/>
      <c r="E58" s="31"/>
      <c r="F58" s="32"/>
      <c r="G58" s="32"/>
      <c r="H58" s="33"/>
      <c r="I58" s="33"/>
      <c r="J58" s="236"/>
      <c r="K58" s="234"/>
      <c r="L58" s="282"/>
      <c r="M58" s="36" t="s">
        <v>503</v>
      </c>
      <c r="N58" s="76" t="s">
        <v>504</v>
      </c>
      <c r="O58" s="77" t="s">
        <v>433</v>
      </c>
      <c r="P58" s="77">
        <v>2</v>
      </c>
      <c r="Q58" s="112">
        <v>1000</v>
      </c>
      <c r="R58" s="78">
        <f t="shared" si="5"/>
        <v>2000</v>
      </c>
      <c r="S58" s="82">
        <f t="shared" si="0"/>
        <v>2000</v>
      </c>
      <c r="T58" s="208"/>
      <c r="U58" s="256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</row>
    <row r="59" spans="1:40" s="122" customFormat="1" ht="17" customHeight="1" x14ac:dyDescent="0.25">
      <c r="A59" s="236"/>
      <c r="B59" s="234"/>
      <c r="C59" s="240"/>
      <c r="D59" s="30"/>
      <c r="E59" s="31"/>
      <c r="F59" s="32"/>
      <c r="G59" s="32"/>
      <c r="H59" s="33"/>
      <c r="I59" s="33"/>
      <c r="J59" s="236"/>
      <c r="K59" s="234"/>
      <c r="L59" s="282"/>
      <c r="M59" s="36" t="s">
        <v>437</v>
      </c>
      <c r="N59" s="76" t="s">
        <v>512</v>
      </c>
      <c r="O59" s="77" t="s">
        <v>434</v>
      </c>
      <c r="P59" s="77">
        <v>75</v>
      </c>
      <c r="Q59" s="112">
        <v>15</v>
      </c>
      <c r="R59" s="78">
        <f t="shared" si="5"/>
        <v>1125</v>
      </c>
      <c r="S59" s="82">
        <f t="shared" si="0"/>
        <v>1125</v>
      </c>
      <c r="T59" s="208"/>
      <c r="U59" s="256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</row>
    <row r="60" spans="1:40" ht="17" customHeight="1" x14ac:dyDescent="0.25">
      <c r="A60" s="236"/>
      <c r="B60" s="234"/>
      <c r="C60" s="240"/>
      <c r="D60" s="102" t="s">
        <v>90</v>
      </c>
      <c r="E60" s="108" t="s">
        <v>91</v>
      </c>
      <c r="F60" s="103" t="s">
        <v>92</v>
      </c>
      <c r="G60" s="103">
        <v>484</v>
      </c>
      <c r="H60" s="21">
        <v>160</v>
      </c>
      <c r="I60" s="21">
        <f t="shared" si="6"/>
        <v>77440</v>
      </c>
      <c r="J60" s="236"/>
      <c r="K60" s="234"/>
      <c r="L60" s="282"/>
      <c r="M60" s="25" t="s">
        <v>90</v>
      </c>
      <c r="N60" s="163" t="s">
        <v>91</v>
      </c>
      <c r="O60" s="27" t="s">
        <v>92</v>
      </c>
      <c r="P60" s="27">
        <v>484</v>
      </c>
      <c r="Q60" s="85">
        <v>160</v>
      </c>
      <c r="R60" s="20">
        <f t="shared" si="5"/>
        <v>77440</v>
      </c>
      <c r="S60" s="82">
        <f t="shared" si="0"/>
        <v>0</v>
      </c>
      <c r="T60" s="208"/>
      <c r="U60" s="256"/>
    </row>
    <row r="61" spans="1:40" ht="17" customHeight="1" x14ac:dyDescent="0.25">
      <c r="A61" s="236"/>
      <c r="B61" s="234"/>
      <c r="C61" s="240"/>
      <c r="D61" s="102" t="s">
        <v>93</v>
      </c>
      <c r="E61" s="108" t="s">
        <v>94</v>
      </c>
      <c r="F61" s="103" t="s">
        <v>92</v>
      </c>
      <c r="G61" s="103">
        <v>80</v>
      </c>
      <c r="H61" s="21">
        <v>160</v>
      </c>
      <c r="I61" s="21">
        <f t="shared" si="6"/>
        <v>12800</v>
      </c>
      <c r="J61" s="236"/>
      <c r="K61" s="234"/>
      <c r="L61" s="282"/>
      <c r="M61" s="25" t="s">
        <v>93</v>
      </c>
      <c r="N61" s="163" t="s">
        <v>94</v>
      </c>
      <c r="O61" s="27" t="s">
        <v>92</v>
      </c>
      <c r="P61" s="27">
        <v>80</v>
      </c>
      <c r="Q61" s="85">
        <v>160</v>
      </c>
      <c r="R61" s="20">
        <f t="shared" si="5"/>
        <v>12800</v>
      </c>
      <c r="S61" s="82">
        <f t="shared" si="0"/>
        <v>0</v>
      </c>
      <c r="T61" s="199"/>
      <c r="U61" s="256"/>
    </row>
    <row r="62" spans="1:40" x14ac:dyDescent="0.25">
      <c r="A62" s="236"/>
      <c r="B62" s="234"/>
      <c r="C62" s="240"/>
      <c r="D62" s="102" t="s">
        <v>96</v>
      </c>
      <c r="E62" s="108" t="s">
        <v>97</v>
      </c>
      <c r="F62" s="103" t="s">
        <v>92</v>
      </c>
      <c r="G62" s="103">
        <v>600</v>
      </c>
      <c r="H62" s="21">
        <v>25</v>
      </c>
      <c r="I62" s="21">
        <f t="shared" si="6"/>
        <v>15000</v>
      </c>
      <c r="J62" s="236"/>
      <c r="K62" s="234"/>
      <c r="L62" s="282"/>
      <c r="M62" s="25" t="s">
        <v>96</v>
      </c>
      <c r="N62" s="163" t="s">
        <v>97</v>
      </c>
      <c r="O62" s="27" t="s">
        <v>92</v>
      </c>
      <c r="P62" s="27">
        <v>600</v>
      </c>
      <c r="Q62" s="85">
        <v>25</v>
      </c>
      <c r="R62" s="20">
        <f t="shared" si="5"/>
        <v>15000</v>
      </c>
      <c r="S62" s="82">
        <f t="shared" si="0"/>
        <v>0</v>
      </c>
      <c r="T62" s="199"/>
      <c r="U62" s="256"/>
    </row>
    <row r="63" spans="1:40" s="126" customFormat="1" x14ac:dyDescent="0.25">
      <c r="A63" s="236"/>
      <c r="B63" s="234"/>
      <c r="C63" s="240"/>
      <c r="D63" s="25" t="s">
        <v>99</v>
      </c>
      <c r="E63" s="26" t="s">
        <v>100</v>
      </c>
      <c r="F63" s="27" t="s">
        <v>33</v>
      </c>
      <c r="G63" s="27">
        <v>1</v>
      </c>
      <c r="H63" s="20">
        <v>9000</v>
      </c>
      <c r="I63" s="20">
        <f t="shared" si="6"/>
        <v>9000</v>
      </c>
      <c r="J63" s="236"/>
      <c r="K63" s="234"/>
      <c r="L63" s="282"/>
      <c r="M63" s="25" t="s">
        <v>99</v>
      </c>
      <c r="N63" s="163" t="s">
        <v>100</v>
      </c>
      <c r="O63" s="27" t="s">
        <v>33</v>
      </c>
      <c r="P63" s="27">
        <v>1</v>
      </c>
      <c r="Q63" s="85">
        <v>9000</v>
      </c>
      <c r="R63" s="20">
        <f t="shared" si="5"/>
        <v>9000</v>
      </c>
      <c r="S63" s="82">
        <f t="shared" si="0"/>
        <v>0</v>
      </c>
      <c r="T63" s="199"/>
      <c r="U63" s="256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</row>
    <row r="64" spans="1:40" x14ac:dyDescent="0.25">
      <c r="A64" s="236"/>
      <c r="B64" s="234"/>
      <c r="C64" s="240"/>
      <c r="D64" s="102" t="s">
        <v>101</v>
      </c>
      <c r="E64" s="108" t="s">
        <v>102</v>
      </c>
      <c r="F64" s="103" t="s">
        <v>33</v>
      </c>
      <c r="G64" s="103">
        <v>1</v>
      </c>
      <c r="H64" s="21">
        <v>15000</v>
      </c>
      <c r="I64" s="21">
        <f t="shared" si="6"/>
        <v>15000</v>
      </c>
      <c r="J64" s="236"/>
      <c r="K64" s="234"/>
      <c r="L64" s="282"/>
      <c r="M64" s="25" t="s">
        <v>101</v>
      </c>
      <c r="N64" s="163" t="s">
        <v>102</v>
      </c>
      <c r="O64" s="27" t="s">
        <v>33</v>
      </c>
      <c r="P64" s="27">
        <v>1</v>
      </c>
      <c r="Q64" s="85">
        <v>15000</v>
      </c>
      <c r="R64" s="20">
        <f t="shared" si="5"/>
        <v>15000</v>
      </c>
      <c r="S64" s="82">
        <f t="shared" si="0"/>
        <v>0</v>
      </c>
      <c r="T64" s="199"/>
      <c r="U64" s="256"/>
    </row>
    <row r="65" spans="1:21" x14ac:dyDescent="0.25">
      <c r="A65" s="236"/>
      <c r="B65" s="234"/>
      <c r="C65" s="240"/>
      <c r="D65" s="102" t="s">
        <v>103</v>
      </c>
      <c r="E65" s="108" t="s">
        <v>104</v>
      </c>
      <c r="F65" s="103" t="s">
        <v>105</v>
      </c>
      <c r="G65" s="103">
        <v>6</v>
      </c>
      <c r="H65" s="21">
        <v>1500</v>
      </c>
      <c r="I65" s="21">
        <f t="shared" si="6"/>
        <v>9000</v>
      </c>
      <c r="J65" s="236"/>
      <c r="K65" s="234"/>
      <c r="L65" s="282"/>
      <c r="M65" s="25" t="s">
        <v>103</v>
      </c>
      <c r="N65" s="163" t="s">
        <v>104</v>
      </c>
      <c r="O65" s="27" t="s">
        <v>105</v>
      </c>
      <c r="P65" s="27">
        <v>6</v>
      </c>
      <c r="Q65" s="85">
        <v>1500</v>
      </c>
      <c r="R65" s="20">
        <f t="shared" si="5"/>
        <v>9000</v>
      </c>
      <c r="S65" s="82">
        <f t="shared" si="0"/>
        <v>0</v>
      </c>
      <c r="T65" s="199"/>
      <c r="U65" s="256"/>
    </row>
    <row r="66" spans="1:21" x14ac:dyDescent="0.25">
      <c r="A66" s="236"/>
      <c r="B66" s="234"/>
      <c r="C66" s="240"/>
      <c r="D66" s="102" t="s">
        <v>106</v>
      </c>
      <c r="E66" s="108" t="s">
        <v>107</v>
      </c>
      <c r="F66" s="103" t="s">
        <v>33</v>
      </c>
      <c r="G66" s="103">
        <v>1</v>
      </c>
      <c r="H66" s="21">
        <v>3500</v>
      </c>
      <c r="I66" s="21">
        <f t="shared" si="6"/>
        <v>3500</v>
      </c>
      <c r="J66" s="236"/>
      <c r="K66" s="234"/>
      <c r="L66" s="282"/>
      <c r="M66" s="25" t="s">
        <v>106</v>
      </c>
      <c r="N66" s="163" t="s">
        <v>107</v>
      </c>
      <c r="O66" s="27" t="s">
        <v>33</v>
      </c>
      <c r="P66" s="27">
        <v>1</v>
      </c>
      <c r="Q66" s="85">
        <v>3500</v>
      </c>
      <c r="R66" s="20">
        <f t="shared" si="5"/>
        <v>3500</v>
      </c>
      <c r="S66" s="82">
        <f t="shared" si="0"/>
        <v>0</v>
      </c>
      <c r="T66" s="199"/>
      <c r="U66" s="256"/>
    </row>
    <row r="67" spans="1:21" x14ac:dyDescent="0.25">
      <c r="A67" s="236"/>
      <c r="B67" s="234"/>
      <c r="C67" s="240"/>
      <c r="D67" s="102" t="s">
        <v>108</v>
      </c>
      <c r="E67" s="108" t="s">
        <v>109</v>
      </c>
      <c r="F67" s="103" t="s">
        <v>33</v>
      </c>
      <c r="G67" s="103">
        <v>1</v>
      </c>
      <c r="H67" s="21">
        <v>1500</v>
      </c>
      <c r="I67" s="21">
        <f t="shared" si="6"/>
        <v>1500</v>
      </c>
      <c r="J67" s="236"/>
      <c r="K67" s="234"/>
      <c r="L67" s="282"/>
      <c r="M67" s="25" t="s">
        <v>108</v>
      </c>
      <c r="N67" s="163" t="s">
        <v>109</v>
      </c>
      <c r="O67" s="27" t="s">
        <v>33</v>
      </c>
      <c r="P67" s="27">
        <v>1</v>
      </c>
      <c r="Q67" s="85">
        <v>1500</v>
      </c>
      <c r="R67" s="20">
        <f t="shared" si="5"/>
        <v>1500</v>
      </c>
      <c r="S67" s="82">
        <f t="shared" si="0"/>
        <v>0</v>
      </c>
      <c r="T67" s="199"/>
      <c r="U67" s="256"/>
    </row>
    <row r="68" spans="1:21" x14ac:dyDescent="0.25">
      <c r="A68" s="236"/>
      <c r="B68" s="234"/>
      <c r="C68" s="240"/>
      <c r="D68" s="102" t="s">
        <v>110</v>
      </c>
      <c r="E68" s="108" t="s">
        <v>111</v>
      </c>
      <c r="F68" s="103" t="s">
        <v>92</v>
      </c>
      <c r="G68" s="103">
        <v>100</v>
      </c>
      <c r="H68" s="21">
        <v>260</v>
      </c>
      <c r="I68" s="21">
        <f t="shared" si="6"/>
        <v>26000</v>
      </c>
      <c r="J68" s="236"/>
      <c r="K68" s="234"/>
      <c r="L68" s="282"/>
      <c r="M68" s="25" t="s">
        <v>110</v>
      </c>
      <c r="N68" s="163" t="s">
        <v>111</v>
      </c>
      <c r="O68" s="27" t="s">
        <v>92</v>
      </c>
      <c r="P68" s="27">
        <v>100</v>
      </c>
      <c r="Q68" s="85">
        <v>260</v>
      </c>
      <c r="R68" s="20">
        <f t="shared" si="5"/>
        <v>26000</v>
      </c>
      <c r="S68" s="82">
        <f t="shared" si="0"/>
        <v>0</v>
      </c>
      <c r="T68" s="199"/>
      <c r="U68" s="256"/>
    </row>
    <row r="69" spans="1:21" x14ac:dyDescent="0.25">
      <c r="A69" s="236"/>
      <c r="B69" s="234"/>
      <c r="C69" s="240"/>
      <c r="D69" s="102" t="s">
        <v>112</v>
      </c>
      <c r="E69" s="108" t="s">
        <v>113</v>
      </c>
      <c r="F69" s="103" t="s">
        <v>78</v>
      </c>
      <c r="G69" s="27">
        <v>40</v>
      </c>
      <c r="H69" s="21">
        <v>500</v>
      </c>
      <c r="I69" s="21">
        <f t="shared" si="6"/>
        <v>20000</v>
      </c>
      <c r="J69" s="236"/>
      <c r="K69" s="234"/>
      <c r="L69" s="282"/>
      <c r="M69" s="25" t="s">
        <v>112</v>
      </c>
      <c r="N69" s="163" t="s">
        <v>113</v>
      </c>
      <c r="O69" s="27" t="s">
        <v>78</v>
      </c>
      <c r="P69" s="169">
        <v>40</v>
      </c>
      <c r="Q69" s="85">
        <v>500</v>
      </c>
      <c r="R69" s="20">
        <f t="shared" si="5"/>
        <v>20000</v>
      </c>
      <c r="S69" s="82">
        <f t="shared" si="0"/>
        <v>0</v>
      </c>
      <c r="T69" s="199"/>
      <c r="U69" s="256"/>
    </row>
    <row r="70" spans="1:21" x14ac:dyDescent="0.25">
      <c r="A70" s="236"/>
      <c r="B70" s="234"/>
      <c r="C70" s="240"/>
      <c r="D70" s="102" t="s">
        <v>114</v>
      </c>
      <c r="E70" s="108" t="s">
        <v>479</v>
      </c>
      <c r="F70" s="103" t="s">
        <v>78</v>
      </c>
      <c r="G70" s="103">
        <v>1</v>
      </c>
      <c r="H70" s="21">
        <v>8000</v>
      </c>
      <c r="I70" s="21">
        <f t="shared" si="6"/>
        <v>8000</v>
      </c>
      <c r="J70" s="236"/>
      <c r="K70" s="234"/>
      <c r="L70" s="282"/>
      <c r="M70" s="25" t="s">
        <v>114</v>
      </c>
      <c r="N70" s="163" t="s">
        <v>479</v>
      </c>
      <c r="O70" s="27" t="s">
        <v>78</v>
      </c>
      <c r="P70" s="27">
        <v>1</v>
      </c>
      <c r="Q70" s="85">
        <v>8000</v>
      </c>
      <c r="R70" s="20">
        <f t="shared" si="5"/>
        <v>8000</v>
      </c>
      <c r="S70" s="82">
        <f t="shared" si="0"/>
        <v>0</v>
      </c>
      <c r="T70" s="199"/>
      <c r="U70" s="256"/>
    </row>
    <row r="71" spans="1:21" x14ac:dyDescent="0.25">
      <c r="A71" s="236"/>
      <c r="B71" s="234"/>
      <c r="C71" s="240"/>
      <c r="D71" s="102" t="s">
        <v>116</v>
      </c>
      <c r="E71" s="108" t="s">
        <v>117</v>
      </c>
      <c r="F71" s="103" t="s">
        <v>92</v>
      </c>
      <c r="G71" s="103">
        <v>168</v>
      </c>
      <c r="H71" s="21">
        <v>280</v>
      </c>
      <c r="I71" s="21">
        <f t="shared" si="6"/>
        <v>47040</v>
      </c>
      <c r="J71" s="236"/>
      <c r="K71" s="234"/>
      <c r="L71" s="282"/>
      <c r="M71" s="25" t="s">
        <v>510</v>
      </c>
      <c r="N71" s="163" t="s">
        <v>511</v>
      </c>
      <c r="O71" s="27" t="s">
        <v>92</v>
      </c>
      <c r="P71" s="27">
        <v>168</v>
      </c>
      <c r="Q71" s="85">
        <v>280</v>
      </c>
      <c r="R71" s="20">
        <f t="shared" si="5"/>
        <v>47040</v>
      </c>
      <c r="S71" s="82">
        <f t="shared" si="0"/>
        <v>0</v>
      </c>
      <c r="T71" s="199"/>
      <c r="U71" s="256"/>
    </row>
    <row r="72" spans="1:21" x14ac:dyDescent="0.25">
      <c r="A72" s="236"/>
      <c r="B72" s="234"/>
      <c r="C72" s="240"/>
      <c r="D72" s="102" t="s">
        <v>119</v>
      </c>
      <c r="E72" s="108" t="s">
        <v>120</v>
      </c>
      <c r="F72" s="103" t="s">
        <v>78</v>
      </c>
      <c r="G72" s="103">
        <v>1</v>
      </c>
      <c r="H72" s="21">
        <v>8000</v>
      </c>
      <c r="I72" s="21">
        <f t="shared" si="6"/>
        <v>8000</v>
      </c>
      <c r="J72" s="236"/>
      <c r="K72" s="234"/>
      <c r="L72" s="282"/>
      <c r="M72" s="25" t="s">
        <v>119</v>
      </c>
      <c r="N72" s="163" t="s">
        <v>120</v>
      </c>
      <c r="O72" s="27" t="s">
        <v>78</v>
      </c>
      <c r="P72" s="27">
        <v>1</v>
      </c>
      <c r="Q72" s="85">
        <v>8000</v>
      </c>
      <c r="R72" s="20">
        <f t="shared" si="5"/>
        <v>8000</v>
      </c>
      <c r="S72" s="82">
        <f t="shared" si="0"/>
        <v>0</v>
      </c>
      <c r="T72" s="199"/>
      <c r="U72" s="256"/>
    </row>
    <row r="73" spans="1:21" x14ac:dyDescent="0.25">
      <c r="A73" s="236"/>
      <c r="B73" s="234"/>
      <c r="C73" s="240"/>
      <c r="D73" s="102" t="s">
        <v>121</v>
      </c>
      <c r="E73" s="108" t="s">
        <v>122</v>
      </c>
      <c r="F73" s="103" t="s">
        <v>123</v>
      </c>
      <c r="G73" s="103">
        <v>60</v>
      </c>
      <c r="H73" s="21">
        <v>300</v>
      </c>
      <c r="I73" s="21">
        <f t="shared" si="6"/>
        <v>18000</v>
      </c>
      <c r="J73" s="236"/>
      <c r="K73" s="234"/>
      <c r="L73" s="282"/>
      <c r="M73" s="25" t="s">
        <v>121</v>
      </c>
      <c r="N73" s="163" t="s">
        <v>122</v>
      </c>
      <c r="O73" s="27" t="s">
        <v>123</v>
      </c>
      <c r="P73" s="27">
        <v>60</v>
      </c>
      <c r="Q73" s="85">
        <v>300</v>
      </c>
      <c r="R73" s="20">
        <f t="shared" si="5"/>
        <v>18000</v>
      </c>
      <c r="S73" s="82">
        <f t="shared" si="0"/>
        <v>0</v>
      </c>
      <c r="T73" s="199"/>
      <c r="U73" s="256"/>
    </row>
    <row r="74" spans="1:21" x14ac:dyDescent="0.25">
      <c r="A74" s="236"/>
      <c r="B74" s="234"/>
      <c r="C74" s="240"/>
      <c r="D74" s="102" t="s">
        <v>124</v>
      </c>
      <c r="E74" s="108"/>
      <c r="F74" s="103" t="s">
        <v>125</v>
      </c>
      <c r="G74" s="103">
        <v>4</v>
      </c>
      <c r="H74" s="21">
        <v>1500</v>
      </c>
      <c r="I74" s="21">
        <f t="shared" si="6"/>
        <v>6000</v>
      </c>
      <c r="J74" s="236"/>
      <c r="K74" s="234"/>
      <c r="L74" s="282"/>
      <c r="M74" s="25" t="s">
        <v>124</v>
      </c>
      <c r="N74" s="163"/>
      <c r="O74" s="27" t="s">
        <v>125</v>
      </c>
      <c r="P74" s="27">
        <v>4</v>
      </c>
      <c r="Q74" s="85">
        <v>1500</v>
      </c>
      <c r="R74" s="20">
        <f t="shared" si="5"/>
        <v>6000</v>
      </c>
      <c r="S74" s="82">
        <f t="shared" si="0"/>
        <v>0</v>
      </c>
      <c r="T74" s="199"/>
      <c r="U74" s="256"/>
    </row>
    <row r="75" spans="1:21" x14ac:dyDescent="0.25">
      <c r="A75" s="236"/>
      <c r="B75" s="269" t="s">
        <v>126</v>
      </c>
      <c r="C75" s="222" t="s">
        <v>127</v>
      </c>
      <c r="D75" s="222" t="s">
        <v>128</v>
      </c>
      <c r="E75" s="110" t="s">
        <v>129</v>
      </c>
      <c r="F75" s="103" t="s">
        <v>130</v>
      </c>
      <c r="G75" s="103">
        <v>16</v>
      </c>
      <c r="H75" s="21">
        <v>800</v>
      </c>
      <c r="I75" s="21">
        <f t="shared" si="6"/>
        <v>12800</v>
      </c>
      <c r="J75" s="236"/>
      <c r="K75" s="269" t="s">
        <v>126</v>
      </c>
      <c r="L75" s="268" t="s">
        <v>127</v>
      </c>
      <c r="M75" s="276" t="s">
        <v>128</v>
      </c>
      <c r="N75" s="61" t="s">
        <v>129</v>
      </c>
      <c r="O75" s="27" t="s">
        <v>130</v>
      </c>
      <c r="P75" s="27">
        <v>16</v>
      </c>
      <c r="Q75" s="20">
        <v>800</v>
      </c>
      <c r="R75" s="20">
        <f t="shared" si="5"/>
        <v>12800</v>
      </c>
      <c r="S75" s="82">
        <f t="shared" si="0"/>
        <v>0</v>
      </c>
      <c r="T75" s="199"/>
      <c r="U75" s="256"/>
    </row>
    <row r="76" spans="1:21" x14ac:dyDescent="0.25">
      <c r="A76" s="236"/>
      <c r="B76" s="270"/>
      <c r="C76" s="222"/>
      <c r="D76" s="222"/>
      <c r="E76" s="110" t="s">
        <v>131</v>
      </c>
      <c r="F76" s="103" t="s">
        <v>130</v>
      </c>
      <c r="G76" s="103">
        <v>8</v>
      </c>
      <c r="H76" s="21">
        <v>650</v>
      </c>
      <c r="I76" s="21">
        <f t="shared" si="6"/>
        <v>5200</v>
      </c>
      <c r="J76" s="236"/>
      <c r="K76" s="270"/>
      <c r="L76" s="268"/>
      <c r="M76" s="276"/>
      <c r="N76" s="61" t="s">
        <v>131</v>
      </c>
      <c r="O76" s="27" t="s">
        <v>130</v>
      </c>
      <c r="P76" s="27">
        <v>8</v>
      </c>
      <c r="Q76" s="20">
        <v>650</v>
      </c>
      <c r="R76" s="20">
        <f t="shared" si="5"/>
        <v>5200</v>
      </c>
      <c r="S76" s="82">
        <f t="shared" si="0"/>
        <v>0</v>
      </c>
      <c r="T76" s="199"/>
      <c r="U76" s="256"/>
    </row>
    <row r="77" spans="1:21" x14ac:dyDescent="0.25">
      <c r="A77" s="236"/>
      <c r="B77" s="270"/>
      <c r="C77" s="222"/>
      <c r="D77" s="222"/>
      <c r="E77" s="110" t="s">
        <v>133</v>
      </c>
      <c r="F77" s="103" t="s">
        <v>125</v>
      </c>
      <c r="G77" s="103">
        <v>6</v>
      </c>
      <c r="H77" s="21">
        <v>400</v>
      </c>
      <c r="I77" s="21">
        <f t="shared" si="6"/>
        <v>2400</v>
      </c>
      <c r="J77" s="236"/>
      <c r="K77" s="270"/>
      <c r="L77" s="268"/>
      <c r="M77" s="276"/>
      <c r="N77" s="61" t="s">
        <v>133</v>
      </c>
      <c r="O77" s="27" t="s">
        <v>125</v>
      </c>
      <c r="P77" s="27">
        <v>6</v>
      </c>
      <c r="Q77" s="20">
        <v>400</v>
      </c>
      <c r="R77" s="20">
        <f t="shared" si="5"/>
        <v>2400</v>
      </c>
      <c r="S77" s="82">
        <f t="shared" si="0"/>
        <v>0</v>
      </c>
      <c r="T77" s="199"/>
      <c r="U77" s="256"/>
    </row>
    <row r="78" spans="1:21" x14ac:dyDescent="0.25">
      <c r="A78" s="236"/>
      <c r="B78" s="270"/>
      <c r="C78" s="222"/>
      <c r="D78" s="222"/>
      <c r="E78" s="110" t="s">
        <v>135</v>
      </c>
      <c r="F78" s="103" t="s">
        <v>136</v>
      </c>
      <c r="G78" s="103">
        <v>8</v>
      </c>
      <c r="H78" s="21">
        <v>400</v>
      </c>
      <c r="I78" s="21">
        <f t="shared" si="6"/>
        <v>3200</v>
      </c>
      <c r="J78" s="236"/>
      <c r="K78" s="270"/>
      <c r="L78" s="268"/>
      <c r="M78" s="276"/>
      <c r="N78" s="61" t="s">
        <v>135</v>
      </c>
      <c r="O78" s="27" t="s">
        <v>136</v>
      </c>
      <c r="P78" s="27">
        <v>8</v>
      </c>
      <c r="Q78" s="20">
        <v>400</v>
      </c>
      <c r="R78" s="20">
        <f t="shared" si="5"/>
        <v>3200</v>
      </c>
      <c r="S78" s="82">
        <f t="shared" si="0"/>
        <v>0</v>
      </c>
      <c r="T78" s="199"/>
      <c r="U78" s="256"/>
    </row>
    <row r="79" spans="1:21" x14ac:dyDescent="0.25">
      <c r="A79" s="236"/>
      <c r="B79" s="270"/>
      <c r="C79" s="222"/>
      <c r="D79" s="222"/>
      <c r="E79" s="110" t="s">
        <v>137</v>
      </c>
      <c r="F79" s="103" t="s">
        <v>138</v>
      </c>
      <c r="G79" s="103">
        <v>1</v>
      </c>
      <c r="H79" s="21">
        <v>1500</v>
      </c>
      <c r="I79" s="21">
        <f t="shared" si="6"/>
        <v>1500</v>
      </c>
      <c r="J79" s="236"/>
      <c r="K79" s="270"/>
      <c r="L79" s="268"/>
      <c r="M79" s="276"/>
      <c r="N79" s="61" t="s">
        <v>137</v>
      </c>
      <c r="O79" s="27" t="s">
        <v>138</v>
      </c>
      <c r="P79" s="27">
        <v>1</v>
      </c>
      <c r="Q79" s="20">
        <v>1500</v>
      </c>
      <c r="R79" s="20">
        <f t="shared" si="5"/>
        <v>1500</v>
      </c>
      <c r="S79" s="82">
        <f t="shared" si="0"/>
        <v>0</v>
      </c>
      <c r="T79" s="199"/>
      <c r="U79" s="256"/>
    </row>
    <row r="80" spans="1:21" x14ac:dyDescent="0.25">
      <c r="A80" s="236"/>
      <c r="B80" s="270"/>
      <c r="C80" s="222"/>
      <c r="D80" s="222"/>
      <c r="E80" s="110" t="s">
        <v>139</v>
      </c>
      <c r="F80" s="103" t="s">
        <v>140</v>
      </c>
      <c r="G80" s="103">
        <v>6</v>
      </c>
      <c r="H80" s="21">
        <v>200</v>
      </c>
      <c r="I80" s="21">
        <f t="shared" si="6"/>
        <v>1200</v>
      </c>
      <c r="J80" s="236"/>
      <c r="K80" s="270"/>
      <c r="L80" s="268"/>
      <c r="M80" s="276"/>
      <c r="N80" s="61" t="s">
        <v>139</v>
      </c>
      <c r="O80" s="27" t="s">
        <v>140</v>
      </c>
      <c r="P80" s="27">
        <v>6</v>
      </c>
      <c r="Q80" s="20">
        <v>200</v>
      </c>
      <c r="R80" s="20">
        <f t="shared" si="5"/>
        <v>1200</v>
      </c>
      <c r="S80" s="82">
        <f t="shared" si="0"/>
        <v>0</v>
      </c>
      <c r="T80" s="199"/>
      <c r="U80" s="256"/>
    </row>
    <row r="81" spans="1:21" x14ac:dyDescent="0.25">
      <c r="A81" s="236"/>
      <c r="B81" s="270"/>
      <c r="C81" s="222"/>
      <c r="D81" s="222"/>
      <c r="E81" s="110" t="s">
        <v>141</v>
      </c>
      <c r="F81" s="103" t="s">
        <v>138</v>
      </c>
      <c r="G81" s="103">
        <v>4</v>
      </c>
      <c r="H81" s="21">
        <v>500</v>
      </c>
      <c r="I81" s="21">
        <f t="shared" si="6"/>
        <v>2000</v>
      </c>
      <c r="J81" s="236"/>
      <c r="K81" s="270"/>
      <c r="L81" s="268"/>
      <c r="M81" s="276"/>
      <c r="N81" s="61" t="s">
        <v>141</v>
      </c>
      <c r="O81" s="27" t="s">
        <v>138</v>
      </c>
      <c r="P81" s="27">
        <v>4</v>
      </c>
      <c r="Q81" s="20">
        <v>500</v>
      </c>
      <c r="R81" s="20">
        <f t="shared" si="5"/>
        <v>2000</v>
      </c>
      <c r="S81" s="82">
        <f t="shared" si="0"/>
        <v>0</v>
      </c>
      <c r="T81" s="199"/>
      <c r="U81" s="256"/>
    </row>
    <row r="82" spans="1:21" x14ac:dyDescent="0.25">
      <c r="A82" s="236"/>
      <c r="B82" s="270"/>
      <c r="C82" s="222"/>
      <c r="D82" s="222"/>
      <c r="E82" s="110" t="s">
        <v>142</v>
      </c>
      <c r="F82" s="103" t="s">
        <v>136</v>
      </c>
      <c r="G82" s="103">
        <v>6</v>
      </c>
      <c r="H82" s="21">
        <v>200</v>
      </c>
      <c r="I82" s="21">
        <f t="shared" si="6"/>
        <v>1200</v>
      </c>
      <c r="J82" s="236"/>
      <c r="K82" s="270"/>
      <c r="L82" s="268"/>
      <c r="M82" s="276"/>
      <c r="N82" s="61" t="s">
        <v>142</v>
      </c>
      <c r="O82" s="27" t="s">
        <v>136</v>
      </c>
      <c r="P82" s="27">
        <v>6</v>
      </c>
      <c r="Q82" s="20">
        <v>200</v>
      </c>
      <c r="R82" s="20">
        <f t="shared" si="5"/>
        <v>1200</v>
      </c>
      <c r="S82" s="82">
        <f t="shared" si="0"/>
        <v>0</v>
      </c>
      <c r="T82" s="199"/>
      <c r="U82" s="256"/>
    </row>
    <row r="83" spans="1:21" x14ac:dyDescent="0.25">
      <c r="A83" s="236"/>
      <c r="B83" s="270"/>
      <c r="C83" s="222"/>
      <c r="D83" s="222"/>
      <c r="E83" s="110" t="s">
        <v>143</v>
      </c>
      <c r="F83" s="103" t="s">
        <v>144</v>
      </c>
      <c r="G83" s="103">
        <v>1</v>
      </c>
      <c r="H83" s="21">
        <v>500</v>
      </c>
      <c r="I83" s="21">
        <f t="shared" si="6"/>
        <v>500</v>
      </c>
      <c r="J83" s="236"/>
      <c r="K83" s="270"/>
      <c r="L83" s="268"/>
      <c r="M83" s="276"/>
      <c r="N83" s="61" t="s">
        <v>143</v>
      </c>
      <c r="O83" s="27" t="s">
        <v>144</v>
      </c>
      <c r="P83" s="27">
        <v>1</v>
      </c>
      <c r="Q83" s="20">
        <v>500</v>
      </c>
      <c r="R83" s="20">
        <f t="shared" si="5"/>
        <v>500</v>
      </c>
      <c r="S83" s="82">
        <f t="shared" si="0"/>
        <v>0</v>
      </c>
      <c r="T83" s="199"/>
      <c r="U83" s="256"/>
    </row>
    <row r="84" spans="1:21" x14ac:dyDescent="0.25">
      <c r="A84" s="236"/>
      <c r="B84" s="270"/>
      <c r="C84" s="222"/>
      <c r="D84" s="222" t="s">
        <v>145</v>
      </c>
      <c r="E84" s="110" t="s">
        <v>146</v>
      </c>
      <c r="F84" s="103" t="s">
        <v>147</v>
      </c>
      <c r="G84" s="103">
        <v>30</v>
      </c>
      <c r="H84" s="21">
        <v>400</v>
      </c>
      <c r="I84" s="21">
        <f t="shared" si="6"/>
        <v>12000</v>
      </c>
      <c r="J84" s="236"/>
      <c r="K84" s="270"/>
      <c r="L84" s="268"/>
      <c r="M84" s="276" t="s">
        <v>145</v>
      </c>
      <c r="N84" s="61" t="s">
        <v>146</v>
      </c>
      <c r="O84" s="27" t="s">
        <v>147</v>
      </c>
      <c r="P84" s="27">
        <v>30</v>
      </c>
      <c r="Q84" s="20">
        <v>400</v>
      </c>
      <c r="R84" s="20">
        <f t="shared" si="5"/>
        <v>12000</v>
      </c>
      <c r="S84" s="82">
        <f t="shared" si="0"/>
        <v>0</v>
      </c>
      <c r="T84" s="199"/>
      <c r="U84" s="256"/>
    </row>
    <row r="85" spans="1:21" x14ac:dyDescent="0.25">
      <c r="A85" s="236"/>
      <c r="B85" s="270"/>
      <c r="C85" s="222"/>
      <c r="D85" s="222"/>
      <c r="E85" s="110" t="s">
        <v>148</v>
      </c>
      <c r="F85" s="103" t="s">
        <v>140</v>
      </c>
      <c r="G85" s="103">
        <v>6</v>
      </c>
      <c r="H85" s="21">
        <v>1000</v>
      </c>
      <c r="I85" s="21">
        <f t="shared" si="6"/>
        <v>6000</v>
      </c>
      <c r="J85" s="236"/>
      <c r="K85" s="270"/>
      <c r="L85" s="268"/>
      <c r="M85" s="276"/>
      <c r="N85" s="61" t="s">
        <v>148</v>
      </c>
      <c r="O85" s="27" t="s">
        <v>140</v>
      </c>
      <c r="P85" s="27">
        <v>6</v>
      </c>
      <c r="Q85" s="20">
        <v>1000</v>
      </c>
      <c r="R85" s="20">
        <f t="shared" si="5"/>
        <v>6000</v>
      </c>
      <c r="S85" s="82">
        <f t="shared" si="0"/>
        <v>0</v>
      </c>
      <c r="T85" s="199"/>
      <c r="U85" s="256"/>
    </row>
    <row r="86" spans="1:21" x14ac:dyDescent="0.25">
      <c r="A86" s="236"/>
      <c r="B86" s="270"/>
      <c r="C86" s="222"/>
      <c r="D86" s="222"/>
      <c r="E86" s="110" t="s">
        <v>150</v>
      </c>
      <c r="F86" s="103" t="s">
        <v>140</v>
      </c>
      <c r="G86" s="103">
        <v>2</v>
      </c>
      <c r="H86" s="21">
        <v>1000</v>
      </c>
      <c r="I86" s="21">
        <f t="shared" si="6"/>
        <v>2000</v>
      </c>
      <c r="J86" s="236"/>
      <c r="K86" s="270"/>
      <c r="L86" s="268"/>
      <c r="M86" s="276"/>
      <c r="N86" s="61" t="s">
        <v>150</v>
      </c>
      <c r="O86" s="27" t="s">
        <v>140</v>
      </c>
      <c r="P86" s="27">
        <v>2</v>
      </c>
      <c r="Q86" s="20">
        <v>1000</v>
      </c>
      <c r="R86" s="20">
        <f t="shared" si="5"/>
        <v>2000</v>
      </c>
      <c r="S86" s="82">
        <f t="shared" si="0"/>
        <v>0</v>
      </c>
      <c r="T86" s="199"/>
      <c r="U86" s="256"/>
    </row>
    <row r="87" spans="1:21" x14ac:dyDescent="0.25">
      <c r="A87" s="236"/>
      <c r="B87" s="270"/>
      <c r="C87" s="222"/>
      <c r="D87" s="222"/>
      <c r="E87" s="110" t="s">
        <v>152</v>
      </c>
      <c r="F87" s="103" t="s">
        <v>138</v>
      </c>
      <c r="G87" s="103">
        <v>1</v>
      </c>
      <c r="H87" s="21">
        <v>10000</v>
      </c>
      <c r="I87" s="21">
        <f t="shared" si="6"/>
        <v>10000</v>
      </c>
      <c r="J87" s="236"/>
      <c r="K87" s="270"/>
      <c r="L87" s="268"/>
      <c r="M87" s="276"/>
      <c r="N87" s="61" t="s">
        <v>152</v>
      </c>
      <c r="O87" s="27" t="s">
        <v>138</v>
      </c>
      <c r="P87" s="27">
        <v>1</v>
      </c>
      <c r="Q87" s="20">
        <v>10000</v>
      </c>
      <c r="R87" s="20">
        <f t="shared" si="5"/>
        <v>10000</v>
      </c>
      <c r="S87" s="82">
        <f t="shared" si="0"/>
        <v>0</v>
      </c>
      <c r="T87" s="199"/>
      <c r="U87" s="256"/>
    </row>
    <row r="88" spans="1:21" x14ac:dyDescent="0.25">
      <c r="A88" s="236"/>
      <c r="B88" s="270"/>
      <c r="C88" s="222"/>
      <c r="D88" s="222"/>
      <c r="E88" s="110" t="s">
        <v>153</v>
      </c>
      <c r="F88" s="103" t="s">
        <v>140</v>
      </c>
      <c r="G88" s="103">
        <v>1</v>
      </c>
      <c r="H88" s="21">
        <v>12000</v>
      </c>
      <c r="I88" s="21">
        <f t="shared" si="6"/>
        <v>12000</v>
      </c>
      <c r="J88" s="236"/>
      <c r="K88" s="270"/>
      <c r="L88" s="268"/>
      <c r="M88" s="276"/>
      <c r="N88" s="61" t="s">
        <v>153</v>
      </c>
      <c r="O88" s="27" t="s">
        <v>140</v>
      </c>
      <c r="P88" s="27">
        <v>1</v>
      </c>
      <c r="Q88" s="20">
        <v>12000</v>
      </c>
      <c r="R88" s="20">
        <f t="shared" si="5"/>
        <v>12000</v>
      </c>
      <c r="S88" s="82">
        <f t="shared" si="0"/>
        <v>0</v>
      </c>
      <c r="T88" s="199"/>
      <c r="U88" s="256"/>
    </row>
    <row r="89" spans="1:21" x14ac:dyDescent="0.25">
      <c r="A89" s="236"/>
      <c r="B89" s="270"/>
      <c r="C89" s="222"/>
      <c r="D89" s="222"/>
      <c r="E89" s="110" t="s">
        <v>154</v>
      </c>
      <c r="F89" s="103" t="s">
        <v>155</v>
      </c>
      <c r="G89" s="103">
        <v>1</v>
      </c>
      <c r="H89" s="21">
        <v>5000</v>
      </c>
      <c r="I89" s="21">
        <f t="shared" si="6"/>
        <v>5000</v>
      </c>
      <c r="J89" s="236"/>
      <c r="K89" s="270"/>
      <c r="L89" s="268"/>
      <c r="M89" s="276"/>
      <c r="N89" s="61" t="s">
        <v>154</v>
      </c>
      <c r="O89" s="27" t="s">
        <v>155</v>
      </c>
      <c r="P89" s="27">
        <v>1</v>
      </c>
      <c r="Q89" s="20">
        <v>5000</v>
      </c>
      <c r="R89" s="20">
        <f t="shared" si="5"/>
        <v>5000</v>
      </c>
      <c r="S89" s="82">
        <f t="shared" si="0"/>
        <v>0</v>
      </c>
      <c r="T89" s="199"/>
      <c r="U89" s="256"/>
    </row>
    <row r="90" spans="1:21" x14ac:dyDescent="0.25">
      <c r="A90" s="236"/>
      <c r="B90" s="270"/>
      <c r="C90" s="222"/>
      <c r="D90" s="222"/>
      <c r="E90" s="110" t="s">
        <v>156</v>
      </c>
      <c r="F90" s="103" t="s">
        <v>138</v>
      </c>
      <c r="G90" s="103">
        <v>4</v>
      </c>
      <c r="H90" s="21">
        <v>300</v>
      </c>
      <c r="I90" s="21">
        <f t="shared" si="6"/>
        <v>1200</v>
      </c>
      <c r="J90" s="236"/>
      <c r="K90" s="270"/>
      <c r="L90" s="268"/>
      <c r="M90" s="276"/>
      <c r="N90" s="61" t="s">
        <v>156</v>
      </c>
      <c r="O90" s="27" t="s">
        <v>138</v>
      </c>
      <c r="P90" s="27">
        <v>4</v>
      </c>
      <c r="Q90" s="20">
        <v>300</v>
      </c>
      <c r="R90" s="20">
        <f t="shared" si="5"/>
        <v>1200</v>
      </c>
      <c r="S90" s="82">
        <f t="shared" si="0"/>
        <v>0</v>
      </c>
      <c r="T90" s="199"/>
      <c r="U90" s="256"/>
    </row>
    <row r="91" spans="1:21" x14ac:dyDescent="0.25">
      <c r="A91" s="236"/>
      <c r="B91" s="270"/>
      <c r="C91" s="222"/>
      <c r="D91" s="222"/>
      <c r="E91" s="110" t="s">
        <v>157</v>
      </c>
      <c r="F91" s="103" t="s">
        <v>138</v>
      </c>
      <c r="G91" s="103">
        <v>2</v>
      </c>
      <c r="H91" s="21">
        <v>100</v>
      </c>
      <c r="I91" s="21">
        <f t="shared" si="6"/>
        <v>200</v>
      </c>
      <c r="J91" s="236"/>
      <c r="K91" s="270"/>
      <c r="L91" s="268"/>
      <c r="M91" s="276"/>
      <c r="N91" s="61" t="s">
        <v>157</v>
      </c>
      <c r="O91" s="27" t="s">
        <v>138</v>
      </c>
      <c r="P91" s="27">
        <v>2</v>
      </c>
      <c r="Q91" s="20">
        <v>100</v>
      </c>
      <c r="R91" s="20">
        <f t="shared" si="5"/>
        <v>200</v>
      </c>
      <c r="S91" s="82">
        <f t="shared" si="0"/>
        <v>0</v>
      </c>
      <c r="T91" s="199"/>
      <c r="U91" s="256"/>
    </row>
    <row r="92" spans="1:21" x14ac:dyDescent="0.25">
      <c r="A92" s="236"/>
      <c r="B92" s="270"/>
      <c r="C92" s="222"/>
      <c r="D92" s="222"/>
      <c r="E92" s="110" t="s">
        <v>158</v>
      </c>
      <c r="F92" s="103" t="s">
        <v>51</v>
      </c>
      <c r="G92" s="103">
        <v>4</v>
      </c>
      <c r="H92" s="21">
        <v>800</v>
      </c>
      <c r="I92" s="21">
        <f t="shared" si="6"/>
        <v>3200</v>
      </c>
      <c r="J92" s="236"/>
      <c r="K92" s="270"/>
      <c r="L92" s="268"/>
      <c r="M92" s="276"/>
      <c r="N92" s="61" t="s">
        <v>158</v>
      </c>
      <c r="O92" s="27" t="s">
        <v>51</v>
      </c>
      <c r="P92" s="27">
        <v>4</v>
      </c>
      <c r="Q92" s="20">
        <v>800</v>
      </c>
      <c r="R92" s="20">
        <f t="shared" si="5"/>
        <v>3200</v>
      </c>
      <c r="S92" s="82">
        <f t="shared" si="0"/>
        <v>0</v>
      </c>
      <c r="T92" s="199"/>
      <c r="U92" s="256"/>
    </row>
    <row r="93" spans="1:21" x14ac:dyDescent="0.25">
      <c r="A93" s="236"/>
      <c r="B93" s="270"/>
      <c r="C93" s="222"/>
      <c r="D93" s="222"/>
      <c r="E93" s="110" t="s">
        <v>159</v>
      </c>
      <c r="F93" s="103" t="s">
        <v>140</v>
      </c>
      <c r="G93" s="103">
        <v>4</v>
      </c>
      <c r="H93" s="21">
        <v>200</v>
      </c>
      <c r="I93" s="21">
        <f t="shared" si="6"/>
        <v>800</v>
      </c>
      <c r="J93" s="236"/>
      <c r="K93" s="270"/>
      <c r="L93" s="268"/>
      <c r="M93" s="276"/>
      <c r="N93" s="61" t="s">
        <v>159</v>
      </c>
      <c r="O93" s="27" t="s">
        <v>140</v>
      </c>
      <c r="P93" s="27">
        <v>4</v>
      </c>
      <c r="Q93" s="20">
        <v>200</v>
      </c>
      <c r="R93" s="20">
        <f t="shared" si="5"/>
        <v>800</v>
      </c>
      <c r="S93" s="82">
        <f t="shared" si="0"/>
        <v>0</v>
      </c>
      <c r="T93" s="199"/>
      <c r="U93" s="256"/>
    </row>
    <row r="94" spans="1:21" ht="17" customHeight="1" x14ac:dyDescent="0.25">
      <c r="A94" s="236"/>
      <c r="B94" s="270"/>
      <c r="C94" s="222"/>
      <c r="D94" s="222"/>
      <c r="E94" s="110" t="s">
        <v>161</v>
      </c>
      <c r="F94" s="103" t="s">
        <v>138</v>
      </c>
      <c r="G94" s="103">
        <v>4</v>
      </c>
      <c r="H94" s="21">
        <v>200</v>
      </c>
      <c r="I94" s="21">
        <f t="shared" si="6"/>
        <v>800</v>
      </c>
      <c r="J94" s="236"/>
      <c r="K94" s="270"/>
      <c r="L94" s="268"/>
      <c r="M94" s="276"/>
      <c r="N94" s="61" t="s">
        <v>161</v>
      </c>
      <c r="O94" s="27" t="s">
        <v>138</v>
      </c>
      <c r="P94" s="27">
        <v>4</v>
      </c>
      <c r="Q94" s="20">
        <v>200</v>
      </c>
      <c r="R94" s="20">
        <f t="shared" si="5"/>
        <v>800</v>
      </c>
      <c r="S94" s="82">
        <f t="shared" si="0"/>
        <v>0</v>
      </c>
      <c r="T94" s="199"/>
      <c r="U94" s="256"/>
    </row>
    <row r="95" spans="1:21" ht="17" customHeight="1" x14ac:dyDescent="0.25">
      <c r="A95" s="236"/>
      <c r="B95" s="270"/>
      <c r="C95" s="222"/>
      <c r="D95" s="222"/>
      <c r="E95" s="110" t="s">
        <v>143</v>
      </c>
      <c r="F95" s="103" t="s">
        <v>144</v>
      </c>
      <c r="G95" s="103">
        <v>1</v>
      </c>
      <c r="H95" s="21">
        <v>500</v>
      </c>
      <c r="I95" s="21">
        <f t="shared" si="6"/>
        <v>500</v>
      </c>
      <c r="J95" s="236"/>
      <c r="K95" s="270"/>
      <c r="L95" s="268"/>
      <c r="M95" s="276"/>
      <c r="N95" s="61" t="s">
        <v>143</v>
      </c>
      <c r="O95" s="27" t="s">
        <v>144</v>
      </c>
      <c r="P95" s="27">
        <v>1</v>
      </c>
      <c r="Q95" s="20">
        <v>500</v>
      </c>
      <c r="R95" s="20">
        <f t="shared" si="5"/>
        <v>500</v>
      </c>
      <c r="S95" s="82">
        <f t="shared" si="0"/>
        <v>0</v>
      </c>
      <c r="T95" s="199"/>
      <c r="U95" s="256"/>
    </row>
    <row r="96" spans="1:21" ht="17" customHeight="1" x14ac:dyDescent="0.25">
      <c r="A96" s="236"/>
      <c r="B96" s="270"/>
      <c r="C96" s="222"/>
      <c r="D96" s="240" t="s">
        <v>163</v>
      </c>
      <c r="E96" s="110" t="s">
        <v>164</v>
      </c>
      <c r="F96" s="103" t="s">
        <v>140</v>
      </c>
      <c r="G96" s="103">
        <v>26</v>
      </c>
      <c r="H96" s="21">
        <v>400</v>
      </c>
      <c r="I96" s="21">
        <f t="shared" si="6"/>
        <v>10400</v>
      </c>
      <c r="J96" s="236"/>
      <c r="K96" s="270"/>
      <c r="L96" s="268"/>
      <c r="M96" s="279" t="s">
        <v>163</v>
      </c>
      <c r="N96" s="61" t="s">
        <v>164</v>
      </c>
      <c r="O96" s="27" t="s">
        <v>140</v>
      </c>
      <c r="P96" s="27">
        <v>26</v>
      </c>
      <c r="Q96" s="20">
        <v>400</v>
      </c>
      <c r="R96" s="20">
        <f t="shared" si="5"/>
        <v>10400</v>
      </c>
      <c r="S96" s="82">
        <f>R96-I96</f>
        <v>0</v>
      </c>
      <c r="T96" s="199"/>
      <c r="U96" s="256"/>
    </row>
    <row r="97" spans="1:40" ht="17" customHeight="1" x14ac:dyDescent="0.25">
      <c r="A97" s="236"/>
      <c r="B97" s="270"/>
      <c r="C97" s="222"/>
      <c r="D97" s="240"/>
      <c r="E97" s="110" t="s">
        <v>165</v>
      </c>
      <c r="F97" s="103" t="s">
        <v>140</v>
      </c>
      <c r="G97" s="103">
        <v>12</v>
      </c>
      <c r="H97" s="21">
        <v>450</v>
      </c>
      <c r="I97" s="21">
        <f t="shared" si="6"/>
        <v>5400</v>
      </c>
      <c r="J97" s="236"/>
      <c r="K97" s="270"/>
      <c r="L97" s="268"/>
      <c r="M97" s="279"/>
      <c r="N97" s="61" t="s">
        <v>165</v>
      </c>
      <c r="O97" s="27" t="s">
        <v>140</v>
      </c>
      <c r="P97" s="27">
        <v>12</v>
      </c>
      <c r="Q97" s="20">
        <v>450</v>
      </c>
      <c r="R97" s="20">
        <f t="shared" si="5"/>
        <v>5400</v>
      </c>
      <c r="S97" s="82">
        <f t="shared" si="0"/>
        <v>0</v>
      </c>
      <c r="T97" s="199"/>
      <c r="U97" s="256"/>
    </row>
    <row r="98" spans="1:40" ht="17" customHeight="1" x14ac:dyDescent="0.25">
      <c r="A98" s="236"/>
      <c r="B98" s="270"/>
      <c r="C98" s="222"/>
      <c r="D98" s="240"/>
      <c r="E98" s="110" t="s">
        <v>166</v>
      </c>
      <c r="F98" s="103" t="s">
        <v>130</v>
      </c>
      <c r="G98" s="103">
        <v>30</v>
      </c>
      <c r="H98" s="21">
        <v>250</v>
      </c>
      <c r="I98" s="21">
        <f t="shared" si="6"/>
        <v>7500</v>
      </c>
      <c r="J98" s="236"/>
      <c r="K98" s="270"/>
      <c r="L98" s="268"/>
      <c r="M98" s="279"/>
      <c r="N98" s="61" t="s">
        <v>166</v>
      </c>
      <c r="O98" s="27" t="s">
        <v>130</v>
      </c>
      <c r="P98" s="27">
        <v>30</v>
      </c>
      <c r="Q98" s="20">
        <v>250</v>
      </c>
      <c r="R98" s="20">
        <f t="shared" si="5"/>
        <v>7500</v>
      </c>
      <c r="S98" s="82">
        <f t="shared" ref="S98:S105" si="7">R98-I98</f>
        <v>0</v>
      </c>
      <c r="T98" s="199"/>
      <c r="U98" s="256"/>
    </row>
    <row r="99" spans="1:40" ht="16.5" customHeight="1" x14ac:dyDescent="0.25">
      <c r="A99" s="236"/>
      <c r="B99" s="270"/>
      <c r="C99" s="222"/>
      <c r="D99" s="240"/>
      <c r="E99" s="110" t="s">
        <v>168</v>
      </c>
      <c r="F99" s="103" t="s">
        <v>130</v>
      </c>
      <c r="G99" s="103">
        <v>12</v>
      </c>
      <c r="H99" s="21">
        <v>350</v>
      </c>
      <c r="I99" s="21">
        <f t="shared" si="6"/>
        <v>4200</v>
      </c>
      <c r="J99" s="236"/>
      <c r="K99" s="270"/>
      <c r="L99" s="268"/>
      <c r="M99" s="279"/>
      <c r="N99" s="61" t="s">
        <v>168</v>
      </c>
      <c r="O99" s="27" t="s">
        <v>130</v>
      </c>
      <c r="P99" s="27">
        <v>12</v>
      </c>
      <c r="Q99" s="20">
        <v>350</v>
      </c>
      <c r="R99" s="20">
        <f t="shared" si="5"/>
        <v>4200</v>
      </c>
      <c r="S99" s="82">
        <f t="shared" si="7"/>
        <v>0</v>
      </c>
      <c r="T99" s="199"/>
      <c r="U99" s="256"/>
    </row>
    <row r="100" spans="1:40" s="126" customFormat="1" ht="17" customHeight="1" x14ac:dyDescent="0.25">
      <c r="A100" s="236"/>
      <c r="B100" s="270"/>
      <c r="C100" s="222"/>
      <c r="D100" s="240"/>
      <c r="E100" s="61" t="s">
        <v>480</v>
      </c>
      <c r="F100" s="27" t="s">
        <v>78</v>
      </c>
      <c r="G100" s="27">
        <v>60</v>
      </c>
      <c r="H100" s="20">
        <v>700</v>
      </c>
      <c r="I100" s="21">
        <f t="shared" si="6"/>
        <v>42000</v>
      </c>
      <c r="J100" s="236"/>
      <c r="K100" s="270"/>
      <c r="L100" s="268"/>
      <c r="M100" s="279"/>
      <c r="N100" s="61" t="s">
        <v>480</v>
      </c>
      <c r="O100" s="27" t="s">
        <v>78</v>
      </c>
      <c r="P100" s="73">
        <v>40</v>
      </c>
      <c r="Q100" s="20">
        <v>700</v>
      </c>
      <c r="R100" s="20">
        <f t="shared" si="5"/>
        <v>28000</v>
      </c>
      <c r="S100" s="82">
        <f t="shared" si="7"/>
        <v>-14000</v>
      </c>
      <c r="T100" s="199"/>
      <c r="U100" s="256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</row>
    <row r="101" spans="1:40" s="126" customFormat="1" ht="17" customHeight="1" x14ac:dyDescent="0.25">
      <c r="A101" s="236"/>
      <c r="B101" s="270"/>
      <c r="C101" s="222"/>
      <c r="D101" s="240"/>
      <c r="E101" s="61" t="s">
        <v>481</v>
      </c>
      <c r="F101" s="27" t="s">
        <v>33</v>
      </c>
      <c r="G101" s="27">
        <v>1</v>
      </c>
      <c r="H101" s="20">
        <v>5000</v>
      </c>
      <c r="I101" s="21">
        <f t="shared" si="6"/>
        <v>5000</v>
      </c>
      <c r="J101" s="236"/>
      <c r="K101" s="270"/>
      <c r="L101" s="268"/>
      <c r="M101" s="279"/>
      <c r="N101" s="61" t="s">
        <v>481</v>
      </c>
      <c r="O101" s="27" t="s">
        <v>33</v>
      </c>
      <c r="P101" s="27">
        <v>1</v>
      </c>
      <c r="Q101" s="20">
        <v>5000</v>
      </c>
      <c r="R101" s="20">
        <f t="shared" si="5"/>
        <v>5000</v>
      </c>
      <c r="S101" s="82">
        <f t="shared" si="7"/>
        <v>0</v>
      </c>
      <c r="T101" s="199"/>
      <c r="U101" s="256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</row>
    <row r="102" spans="1:40" s="122" customFormat="1" ht="17" customHeight="1" x14ac:dyDescent="0.25">
      <c r="A102" s="236"/>
      <c r="B102" s="270"/>
      <c r="C102" s="222"/>
      <c r="D102" s="240"/>
      <c r="E102" s="110" t="s">
        <v>171</v>
      </c>
      <c r="F102" s="103" t="s">
        <v>78</v>
      </c>
      <c r="G102" s="103">
        <v>2</v>
      </c>
      <c r="H102" s="21">
        <v>2000</v>
      </c>
      <c r="I102" s="21">
        <f t="shared" si="6"/>
        <v>4000</v>
      </c>
      <c r="J102" s="236"/>
      <c r="K102" s="270"/>
      <c r="L102" s="268"/>
      <c r="M102" s="279"/>
      <c r="N102" s="171" t="s">
        <v>171</v>
      </c>
      <c r="O102" s="77" t="s">
        <v>78</v>
      </c>
      <c r="P102" s="77">
        <v>3</v>
      </c>
      <c r="Q102" s="78">
        <v>2000</v>
      </c>
      <c r="R102" s="78">
        <f t="shared" si="5"/>
        <v>6000</v>
      </c>
      <c r="S102" s="82">
        <f t="shared" si="7"/>
        <v>2000</v>
      </c>
      <c r="T102" s="199"/>
      <c r="U102" s="256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</row>
    <row r="103" spans="1:40" ht="17" customHeight="1" x14ac:dyDescent="0.25">
      <c r="A103" s="236"/>
      <c r="B103" s="270"/>
      <c r="C103" s="222"/>
      <c r="D103" s="240"/>
      <c r="E103" s="110" t="s">
        <v>172</v>
      </c>
      <c r="F103" s="103" t="s">
        <v>140</v>
      </c>
      <c r="G103" s="103">
        <v>1</v>
      </c>
      <c r="H103" s="21">
        <v>3000</v>
      </c>
      <c r="I103" s="21">
        <f t="shared" si="6"/>
        <v>3000</v>
      </c>
      <c r="J103" s="236"/>
      <c r="K103" s="270"/>
      <c r="L103" s="268"/>
      <c r="M103" s="279"/>
      <c r="N103" s="61" t="s">
        <v>172</v>
      </c>
      <c r="O103" s="27" t="s">
        <v>140</v>
      </c>
      <c r="P103" s="27">
        <v>1</v>
      </c>
      <c r="Q103" s="20">
        <v>3000</v>
      </c>
      <c r="R103" s="20">
        <f t="shared" si="5"/>
        <v>3000</v>
      </c>
      <c r="S103" s="82">
        <f t="shared" si="7"/>
        <v>0</v>
      </c>
      <c r="T103" s="199"/>
      <c r="U103" s="256"/>
    </row>
    <row r="104" spans="1:40" ht="17" customHeight="1" x14ac:dyDescent="0.25">
      <c r="A104" s="236"/>
      <c r="B104" s="270"/>
      <c r="C104" s="222"/>
      <c r="D104" s="240"/>
      <c r="E104" s="110" t="s">
        <v>173</v>
      </c>
      <c r="F104" s="103" t="s">
        <v>140</v>
      </c>
      <c r="G104" s="103">
        <v>6</v>
      </c>
      <c r="H104" s="21">
        <v>300</v>
      </c>
      <c r="I104" s="21">
        <f t="shared" si="6"/>
        <v>1800</v>
      </c>
      <c r="J104" s="236"/>
      <c r="K104" s="270"/>
      <c r="L104" s="268"/>
      <c r="M104" s="279"/>
      <c r="N104" s="61" t="s">
        <v>173</v>
      </c>
      <c r="O104" s="27" t="s">
        <v>140</v>
      </c>
      <c r="P104" s="27">
        <v>6</v>
      </c>
      <c r="Q104" s="20">
        <v>300</v>
      </c>
      <c r="R104" s="20">
        <f t="shared" si="5"/>
        <v>1800</v>
      </c>
      <c r="S104" s="82">
        <f t="shared" si="7"/>
        <v>0</v>
      </c>
      <c r="T104" s="199"/>
      <c r="U104" s="256"/>
    </row>
    <row r="105" spans="1:40" ht="17" customHeight="1" x14ac:dyDescent="0.25">
      <c r="A105" s="236"/>
      <c r="B105" s="270"/>
      <c r="C105" s="222"/>
      <c r="D105" s="240"/>
      <c r="E105" s="110" t="s">
        <v>174</v>
      </c>
      <c r="F105" s="103" t="s">
        <v>140</v>
      </c>
      <c r="G105" s="103">
        <v>4</v>
      </c>
      <c r="H105" s="21">
        <v>300</v>
      </c>
      <c r="I105" s="21">
        <f t="shared" si="6"/>
        <v>1200</v>
      </c>
      <c r="J105" s="236"/>
      <c r="K105" s="270"/>
      <c r="L105" s="268"/>
      <c r="M105" s="279"/>
      <c r="N105" s="61" t="s">
        <v>174</v>
      </c>
      <c r="O105" s="27" t="s">
        <v>140</v>
      </c>
      <c r="P105" s="27">
        <v>4</v>
      </c>
      <c r="Q105" s="20">
        <v>300</v>
      </c>
      <c r="R105" s="20">
        <f t="shared" si="5"/>
        <v>1200</v>
      </c>
      <c r="S105" s="82">
        <f t="shared" si="7"/>
        <v>0</v>
      </c>
      <c r="T105" s="199"/>
      <c r="U105" s="256"/>
    </row>
    <row r="106" spans="1:40" ht="17" customHeight="1" x14ac:dyDescent="0.25">
      <c r="A106" s="236"/>
      <c r="B106" s="270"/>
      <c r="C106" s="222"/>
      <c r="D106" s="240"/>
      <c r="E106" s="110" t="s">
        <v>175</v>
      </c>
      <c r="F106" s="103" t="s">
        <v>176</v>
      </c>
      <c r="G106" s="103">
        <v>120</v>
      </c>
      <c r="H106" s="21">
        <v>90</v>
      </c>
      <c r="I106" s="21">
        <f t="shared" si="6"/>
        <v>10800</v>
      </c>
      <c r="J106" s="236"/>
      <c r="K106" s="270"/>
      <c r="L106" s="268"/>
      <c r="M106" s="279"/>
      <c r="N106" s="61" t="s">
        <v>175</v>
      </c>
      <c r="O106" s="27" t="s">
        <v>176</v>
      </c>
      <c r="P106" s="27">
        <v>120</v>
      </c>
      <c r="Q106" s="20">
        <v>90</v>
      </c>
      <c r="R106" s="20">
        <f t="shared" si="5"/>
        <v>10800</v>
      </c>
      <c r="S106" s="82">
        <f>R106-I106</f>
        <v>0</v>
      </c>
      <c r="T106" s="199"/>
      <c r="U106" s="256"/>
    </row>
    <row r="107" spans="1:40" ht="17" customHeight="1" x14ac:dyDescent="0.25">
      <c r="A107" s="236"/>
      <c r="B107" s="270"/>
      <c r="C107" s="222"/>
      <c r="D107" s="240"/>
      <c r="E107" s="110" t="s">
        <v>177</v>
      </c>
      <c r="F107" s="103" t="s">
        <v>178</v>
      </c>
      <c r="G107" s="103">
        <v>6</v>
      </c>
      <c r="H107" s="21">
        <v>500</v>
      </c>
      <c r="I107" s="21">
        <f t="shared" si="6"/>
        <v>3000</v>
      </c>
      <c r="J107" s="236"/>
      <c r="K107" s="270"/>
      <c r="L107" s="268"/>
      <c r="M107" s="279"/>
      <c r="N107" s="61" t="s">
        <v>177</v>
      </c>
      <c r="O107" s="27" t="s">
        <v>178</v>
      </c>
      <c r="P107" s="27">
        <v>6</v>
      </c>
      <c r="Q107" s="20">
        <v>500</v>
      </c>
      <c r="R107" s="20">
        <f t="shared" si="5"/>
        <v>3000</v>
      </c>
      <c r="S107" s="82">
        <f t="shared" ref="S107:S132" si="8">R107-I107</f>
        <v>0</v>
      </c>
      <c r="T107" s="199"/>
      <c r="U107" s="256"/>
    </row>
    <row r="108" spans="1:40" ht="17" customHeight="1" x14ac:dyDescent="0.25">
      <c r="A108" s="236"/>
      <c r="B108" s="270"/>
      <c r="C108" s="222"/>
      <c r="D108" s="240"/>
      <c r="E108" s="110" t="s">
        <v>179</v>
      </c>
      <c r="F108" s="103" t="s">
        <v>178</v>
      </c>
      <c r="G108" s="103">
        <v>40</v>
      </c>
      <c r="H108" s="21">
        <v>350</v>
      </c>
      <c r="I108" s="21">
        <f t="shared" ref="I108:I119" si="9">G108*H108</f>
        <v>14000</v>
      </c>
      <c r="J108" s="236"/>
      <c r="K108" s="270"/>
      <c r="L108" s="268"/>
      <c r="M108" s="279"/>
      <c r="N108" s="61" t="s">
        <v>179</v>
      </c>
      <c r="O108" s="27" t="s">
        <v>178</v>
      </c>
      <c r="P108" s="27">
        <v>40</v>
      </c>
      <c r="Q108" s="20">
        <v>350</v>
      </c>
      <c r="R108" s="20">
        <f t="shared" ref="R108:R119" si="10">P108*Q108</f>
        <v>14000</v>
      </c>
      <c r="S108" s="82">
        <f t="shared" si="8"/>
        <v>0</v>
      </c>
      <c r="T108" s="199"/>
      <c r="U108" s="256"/>
    </row>
    <row r="109" spans="1:40" ht="17" customHeight="1" x14ac:dyDescent="0.25">
      <c r="A109" s="236"/>
      <c r="B109" s="270"/>
      <c r="C109" s="222"/>
      <c r="D109" s="240"/>
      <c r="E109" s="110" t="s">
        <v>181</v>
      </c>
      <c r="F109" s="103" t="s">
        <v>140</v>
      </c>
      <c r="G109" s="103">
        <v>2</v>
      </c>
      <c r="H109" s="21">
        <v>800</v>
      </c>
      <c r="I109" s="21">
        <f t="shared" si="9"/>
        <v>1600</v>
      </c>
      <c r="J109" s="236"/>
      <c r="K109" s="270"/>
      <c r="L109" s="268"/>
      <c r="M109" s="279"/>
      <c r="N109" s="61" t="s">
        <v>181</v>
      </c>
      <c r="O109" s="27" t="s">
        <v>140</v>
      </c>
      <c r="P109" s="27">
        <v>2</v>
      </c>
      <c r="Q109" s="20">
        <v>800</v>
      </c>
      <c r="R109" s="20">
        <f t="shared" si="10"/>
        <v>1600</v>
      </c>
      <c r="S109" s="82">
        <f t="shared" si="8"/>
        <v>0</v>
      </c>
      <c r="T109" s="199"/>
      <c r="U109" s="256"/>
    </row>
    <row r="110" spans="1:40" x14ac:dyDescent="0.25">
      <c r="A110" s="236"/>
      <c r="B110" s="270"/>
      <c r="C110" s="222"/>
      <c r="D110" s="240"/>
      <c r="E110" s="110" t="s">
        <v>143</v>
      </c>
      <c r="F110" s="103" t="s">
        <v>183</v>
      </c>
      <c r="G110" s="103">
        <v>1</v>
      </c>
      <c r="H110" s="21">
        <v>500</v>
      </c>
      <c r="I110" s="21">
        <f t="shared" si="9"/>
        <v>500</v>
      </c>
      <c r="J110" s="236"/>
      <c r="K110" s="270"/>
      <c r="L110" s="268"/>
      <c r="M110" s="279"/>
      <c r="N110" s="61" t="s">
        <v>143</v>
      </c>
      <c r="O110" s="27" t="s">
        <v>183</v>
      </c>
      <c r="P110" s="27">
        <v>1</v>
      </c>
      <c r="Q110" s="20">
        <v>500</v>
      </c>
      <c r="R110" s="20">
        <f t="shared" si="10"/>
        <v>500</v>
      </c>
      <c r="S110" s="82">
        <f t="shared" si="8"/>
        <v>0</v>
      </c>
      <c r="T110" s="199"/>
      <c r="U110" s="256"/>
    </row>
    <row r="111" spans="1:40" s="125" customFormat="1" x14ac:dyDescent="0.25">
      <c r="A111" s="236"/>
      <c r="B111" s="270"/>
      <c r="C111" s="240" t="s">
        <v>184</v>
      </c>
      <c r="D111" s="240" t="s">
        <v>184</v>
      </c>
      <c r="E111" s="110" t="s">
        <v>185</v>
      </c>
      <c r="F111" s="103" t="s">
        <v>186</v>
      </c>
      <c r="G111" s="103">
        <v>3</v>
      </c>
      <c r="H111" s="21">
        <v>6000</v>
      </c>
      <c r="I111" s="21">
        <f t="shared" si="9"/>
        <v>18000</v>
      </c>
      <c r="J111" s="236"/>
      <c r="K111" s="270"/>
      <c r="L111" s="282" t="s">
        <v>184</v>
      </c>
      <c r="M111" s="279" t="s">
        <v>184</v>
      </c>
      <c r="N111" s="172" t="s">
        <v>185</v>
      </c>
      <c r="O111" s="73" t="s">
        <v>186</v>
      </c>
      <c r="P111" s="73">
        <v>0</v>
      </c>
      <c r="Q111" s="74">
        <v>6000</v>
      </c>
      <c r="R111" s="74">
        <f t="shared" si="10"/>
        <v>0</v>
      </c>
      <c r="S111" s="83">
        <f t="shared" si="8"/>
        <v>-18000</v>
      </c>
      <c r="T111" s="200"/>
      <c r="U111" s="256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</row>
    <row r="112" spans="1:40" x14ac:dyDescent="0.25">
      <c r="A112" s="236"/>
      <c r="B112" s="270"/>
      <c r="C112" s="240"/>
      <c r="D112" s="240"/>
      <c r="E112" s="110" t="s">
        <v>165</v>
      </c>
      <c r="F112" s="103" t="s">
        <v>130</v>
      </c>
      <c r="G112" s="103">
        <v>16</v>
      </c>
      <c r="H112" s="21">
        <v>450</v>
      </c>
      <c r="I112" s="21">
        <f t="shared" si="9"/>
        <v>7200</v>
      </c>
      <c r="J112" s="236"/>
      <c r="K112" s="270"/>
      <c r="L112" s="282"/>
      <c r="M112" s="279"/>
      <c r="N112" s="61" t="s">
        <v>165</v>
      </c>
      <c r="O112" s="27" t="s">
        <v>130</v>
      </c>
      <c r="P112" s="27">
        <v>16</v>
      </c>
      <c r="Q112" s="20">
        <v>450</v>
      </c>
      <c r="R112" s="20">
        <f t="shared" si="10"/>
        <v>7200</v>
      </c>
      <c r="S112" s="82">
        <f t="shared" si="8"/>
        <v>0</v>
      </c>
      <c r="T112" s="199"/>
      <c r="U112" s="256"/>
    </row>
    <row r="113" spans="1:21" x14ac:dyDescent="0.25">
      <c r="A113" s="236"/>
      <c r="B113" s="270"/>
      <c r="C113" s="240"/>
      <c r="D113" s="240"/>
      <c r="E113" s="110" t="s">
        <v>177</v>
      </c>
      <c r="F113" s="103" t="s">
        <v>178</v>
      </c>
      <c r="G113" s="103">
        <v>4</v>
      </c>
      <c r="H113" s="21">
        <v>500</v>
      </c>
      <c r="I113" s="21">
        <f t="shared" si="9"/>
        <v>2000</v>
      </c>
      <c r="J113" s="236"/>
      <c r="K113" s="270"/>
      <c r="L113" s="282"/>
      <c r="M113" s="279"/>
      <c r="N113" s="61" t="s">
        <v>177</v>
      </c>
      <c r="O113" s="27" t="s">
        <v>178</v>
      </c>
      <c r="P113" s="27">
        <v>4</v>
      </c>
      <c r="Q113" s="20">
        <v>500</v>
      </c>
      <c r="R113" s="20">
        <f t="shared" si="10"/>
        <v>2000</v>
      </c>
      <c r="S113" s="82">
        <f t="shared" si="8"/>
        <v>0</v>
      </c>
      <c r="T113" s="199"/>
      <c r="U113" s="256"/>
    </row>
    <row r="114" spans="1:21" x14ac:dyDescent="0.25">
      <c r="A114" s="236"/>
      <c r="B114" s="270"/>
      <c r="C114" s="240"/>
      <c r="D114" s="240"/>
      <c r="E114" s="110" t="s">
        <v>129</v>
      </c>
      <c r="F114" s="103" t="s">
        <v>130</v>
      </c>
      <c r="G114" s="103">
        <v>2</v>
      </c>
      <c r="H114" s="21">
        <v>800</v>
      </c>
      <c r="I114" s="21">
        <f t="shared" si="9"/>
        <v>1600</v>
      </c>
      <c r="J114" s="236"/>
      <c r="K114" s="270"/>
      <c r="L114" s="282"/>
      <c r="M114" s="279"/>
      <c r="N114" s="61" t="s">
        <v>129</v>
      </c>
      <c r="O114" s="27" t="s">
        <v>130</v>
      </c>
      <c r="P114" s="27">
        <v>2</v>
      </c>
      <c r="Q114" s="20">
        <v>800</v>
      </c>
      <c r="R114" s="20">
        <f t="shared" si="10"/>
        <v>1600</v>
      </c>
      <c r="S114" s="82">
        <f t="shared" si="8"/>
        <v>0</v>
      </c>
      <c r="T114" s="199"/>
      <c r="U114" s="256"/>
    </row>
    <row r="115" spans="1:21" x14ac:dyDescent="0.25">
      <c r="A115" s="236"/>
      <c r="B115" s="270"/>
      <c r="C115" s="240"/>
      <c r="D115" s="240"/>
      <c r="E115" s="110" t="s">
        <v>131</v>
      </c>
      <c r="F115" s="103" t="s">
        <v>130</v>
      </c>
      <c r="G115" s="103">
        <v>2</v>
      </c>
      <c r="H115" s="21">
        <v>650</v>
      </c>
      <c r="I115" s="21">
        <f t="shared" si="9"/>
        <v>1300</v>
      </c>
      <c r="J115" s="236"/>
      <c r="K115" s="270"/>
      <c r="L115" s="282"/>
      <c r="M115" s="279"/>
      <c r="N115" s="61" t="s">
        <v>131</v>
      </c>
      <c r="O115" s="27" t="s">
        <v>130</v>
      </c>
      <c r="P115" s="27">
        <v>2</v>
      </c>
      <c r="Q115" s="20">
        <v>650</v>
      </c>
      <c r="R115" s="20">
        <f t="shared" si="10"/>
        <v>1300</v>
      </c>
      <c r="S115" s="82">
        <f t="shared" si="8"/>
        <v>0</v>
      </c>
      <c r="T115" s="199"/>
      <c r="U115" s="256"/>
    </row>
    <row r="116" spans="1:21" x14ac:dyDescent="0.25">
      <c r="A116" s="236"/>
      <c r="B116" s="270"/>
      <c r="C116" s="222" t="s">
        <v>192</v>
      </c>
      <c r="D116" s="104" t="s">
        <v>193</v>
      </c>
      <c r="E116" s="110"/>
      <c r="F116" s="103" t="s">
        <v>194</v>
      </c>
      <c r="G116" s="103">
        <v>6</v>
      </c>
      <c r="H116" s="21">
        <v>1200</v>
      </c>
      <c r="I116" s="21">
        <f t="shared" si="9"/>
        <v>7200</v>
      </c>
      <c r="J116" s="236"/>
      <c r="K116" s="270"/>
      <c r="L116" s="268" t="s">
        <v>192</v>
      </c>
      <c r="M116" s="54" t="s">
        <v>193</v>
      </c>
      <c r="N116" s="61"/>
      <c r="O116" s="27" t="s">
        <v>194</v>
      </c>
      <c r="P116" s="27">
        <v>6</v>
      </c>
      <c r="Q116" s="20">
        <v>1200</v>
      </c>
      <c r="R116" s="20">
        <f t="shared" si="10"/>
        <v>7200</v>
      </c>
      <c r="S116" s="82">
        <f t="shared" si="8"/>
        <v>0</v>
      </c>
      <c r="T116" s="199"/>
      <c r="U116" s="256"/>
    </row>
    <row r="117" spans="1:21" x14ac:dyDescent="0.25">
      <c r="A117" s="236"/>
      <c r="B117" s="270"/>
      <c r="C117" s="222"/>
      <c r="D117" s="104" t="s">
        <v>195</v>
      </c>
      <c r="E117" s="110"/>
      <c r="F117" s="103" t="s">
        <v>33</v>
      </c>
      <c r="G117" s="103">
        <v>1</v>
      </c>
      <c r="H117" s="21">
        <v>2000</v>
      </c>
      <c r="I117" s="21">
        <f t="shared" si="9"/>
        <v>2000</v>
      </c>
      <c r="J117" s="236"/>
      <c r="K117" s="270"/>
      <c r="L117" s="268"/>
      <c r="M117" s="54" t="s">
        <v>195</v>
      </c>
      <c r="N117" s="61"/>
      <c r="O117" s="27" t="s">
        <v>33</v>
      </c>
      <c r="P117" s="27">
        <v>1</v>
      </c>
      <c r="Q117" s="20">
        <v>2000</v>
      </c>
      <c r="R117" s="20">
        <f t="shared" si="10"/>
        <v>2000</v>
      </c>
      <c r="S117" s="82">
        <f t="shared" si="8"/>
        <v>0</v>
      </c>
      <c r="T117" s="199"/>
      <c r="U117" s="256"/>
    </row>
    <row r="118" spans="1:21" x14ac:dyDescent="0.25">
      <c r="A118" s="236"/>
      <c r="B118" s="270"/>
      <c r="C118" s="222"/>
      <c r="D118" s="104" t="s">
        <v>196</v>
      </c>
      <c r="E118" s="108" t="s">
        <v>197</v>
      </c>
      <c r="F118" s="103" t="s">
        <v>198</v>
      </c>
      <c r="G118" s="103">
        <v>40</v>
      </c>
      <c r="H118" s="21">
        <v>300</v>
      </c>
      <c r="I118" s="21">
        <f t="shared" si="9"/>
        <v>12000</v>
      </c>
      <c r="J118" s="236"/>
      <c r="K118" s="270"/>
      <c r="L118" s="268"/>
      <c r="M118" s="54" t="s">
        <v>196</v>
      </c>
      <c r="N118" s="163" t="s">
        <v>197</v>
      </c>
      <c r="O118" s="27" t="s">
        <v>198</v>
      </c>
      <c r="P118" s="27">
        <v>40</v>
      </c>
      <c r="Q118" s="20">
        <v>300</v>
      </c>
      <c r="R118" s="20">
        <f t="shared" si="10"/>
        <v>12000</v>
      </c>
      <c r="S118" s="82">
        <f t="shared" si="8"/>
        <v>0</v>
      </c>
      <c r="T118" s="199"/>
      <c r="U118" s="256"/>
    </row>
    <row r="119" spans="1:21" x14ac:dyDescent="0.25">
      <c r="A119" s="236"/>
      <c r="B119" s="270"/>
      <c r="C119" s="222"/>
      <c r="D119" s="104" t="s">
        <v>199</v>
      </c>
      <c r="E119" s="108" t="s">
        <v>200</v>
      </c>
      <c r="F119" s="103" t="s">
        <v>201</v>
      </c>
      <c r="G119" s="103">
        <v>10</v>
      </c>
      <c r="H119" s="21">
        <v>800</v>
      </c>
      <c r="I119" s="21">
        <f t="shared" si="9"/>
        <v>8000</v>
      </c>
      <c r="J119" s="236"/>
      <c r="K119" s="270"/>
      <c r="L119" s="268"/>
      <c r="M119" s="54" t="s">
        <v>199</v>
      </c>
      <c r="N119" s="163" t="s">
        <v>200</v>
      </c>
      <c r="O119" s="27" t="s">
        <v>201</v>
      </c>
      <c r="P119" s="27">
        <v>10</v>
      </c>
      <c r="Q119" s="20">
        <v>800</v>
      </c>
      <c r="R119" s="20">
        <f t="shared" si="10"/>
        <v>8000</v>
      </c>
      <c r="S119" s="82">
        <f t="shared" si="8"/>
        <v>0</v>
      </c>
      <c r="T119" s="201"/>
      <c r="U119" s="256"/>
    </row>
    <row r="120" spans="1:21" x14ac:dyDescent="0.25">
      <c r="A120" s="236"/>
      <c r="B120" s="270"/>
      <c r="C120" s="107" t="s">
        <v>202</v>
      </c>
      <c r="D120" s="69"/>
      <c r="E120" s="69"/>
      <c r="F120" s="69"/>
      <c r="G120" s="69"/>
      <c r="H120" s="70"/>
      <c r="I120" s="40">
        <f>SUM(I30:I119)</f>
        <v>623038</v>
      </c>
      <c r="J120" s="236"/>
      <c r="K120" s="270"/>
      <c r="L120" s="168" t="s">
        <v>202</v>
      </c>
      <c r="M120" s="96"/>
      <c r="N120" s="96"/>
      <c r="O120" s="96"/>
      <c r="P120" s="96"/>
      <c r="Q120" s="173"/>
      <c r="R120" s="174">
        <f>SUM(R29:R119)</f>
        <v>616576</v>
      </c>
      <c r="S120" s="82">
        <f t="shared" si="8"/>
        <v>-6462</v>
      </c>
      <c r="T120" s="150"/>
      <c r="U120" s="256"/>
    </row>
    <row r="121" spans="1:21" x14ac:dyDescent="0.25">
      <c r="A121" s="236"/>
      <c r="B121" s="270"/>
      <c r="C121" s="107" t="s">
        <v>203</v>
      </c>
      <c r="D121" s="69"/>
      <c r="E121" s="69"/>
      <c r="F121" s="69"/>
      <c r="G121" s="69"/>
      <c r="H121" s="70"/>
      <c r="I121" s="40">
        <f>I120*0.1</f>
        <v>62303.8</v>
      </c>
      <c r="J121" s="236"/>
      <c r="K121" s="270"/>
      <c r="L121" s="168" t="s">
        <v>203</v>
      </c>
      <c r="M121" s="96"/>
      <c r="N121" s="96"/>
      <c r="O121" s="96"/>
      <c r="P121" s="96"/>
      <c r="Q121" s="173"/>
      <c r="R121" s="174">
        <f>R120*0.1</f>
        <v>61657.600000000006</v>
      </c>
      <c r="S121" s="82">
        <f t="shared" si="8"/>
        <v>-646.19999999999709</v>
      </c>
      <c r="T121" s="150"/>
      <c r="U121" s="256"/>
    </row>
    <row r="122" spans="1:21" x14ac:dyDescent="0.25">
      <c r="A122" s="236"/>
      <c r="B122" s="284"/>
      <c r="C122" s="107" t="s">
        <v>45</v>
      </c>
      <c r="D122" s="69"/>
      <c r="E122" s="69"/>
      <c r="F122" s="69"/>
      <c r="G122" s="69"/>
      <c r="H122" s="70"/>
      <c r="I122" s="40">
        <f>(I120+I121)*0.06</f>
        <v>41120.508000000002</v>
      </c>
      <c r="J122" s="236"/>
      <c r="K122" s="284"/>
      <c r="L122" s="168" t="s">
        <v>45</v>
      </c>
      <c r="M122" s="96"/>
      <c r="N122" s="96"/>
      <c r="O122" s="96"/>
      <c r="P122" s="96"/>
      <c r="Q122" s="173"/>
      <c r="R122" s="174">
        <f>(R120+R121)*0.06</f>
        <v>40694.015999999996</v>
      </c>
      <c r="S122" s="82">
        <f t="shared" si="8"/>
        <v>-426.49200000000565</v>
      </c>
      <c r="T122" s="150"/>
      <c r="U122" s="256"/>
    </row>
    <row r="123" spans="1:21" x14ac:dyDescent="0.25">
      <c r="A123" s="237"/>
      <c r="B123" s="211" t="s">
        <v>204</v>
      </c>
      <c r="C123" s="212"/>
      <c r="D123" s="212"/>
      <c r="E123" s="212"/>
      <c r="F123" s="212"/>
      <c r="G123" s="212"/>
      <c r="H123" s="213"/>
      <c r="I123" s="41">
        <f>SUM(I120:I122)</f>
        <v>726462.30800000008</v>
      </c>
      <c r="J123" s="237"/>
      <c r="K123" s="88"/>
      <c r="L123" s="88"/>
      <c r="M123" s="88"/>
      <c r="N123" s="88"/>
      <c r="O123" s="127"/>
      <c r="P123" s="127"/>
      <c r="Q123" s="127"/>
      <c r="R123" s="41">
        <f>SUM(R120:R122)</f>
        <v>718927.61599999992</v>
      </c>
      <c r="S123" s="100">
        <f>R123-I123</f>
        <v>-7534.6920000001555</v>
      </c>
      <c r="T123" s="180"/>
      <c r="U123" s="256"/>
    </row>
    <row r="124" spans="1:21" x14ac:dyDescent="0.25">
      <c r="A124" s="214" t="s">
        <v>205</v>
      </c>
      <c r="B124" s="269" t="s">
        <v>206</v>
      </c>
      <c r="C124" s="222" t="s">
        <v>207</v>
      </c>
      <c r="D124" s="102" t="s">
        <v>208</v>
      </c>
      <c r="E124" s="108" t="s">
        <v>209</v>
      </c>
      <c r="F124" s="103" t="s">
        <v>33</v>
      </c>
      <c r="G124" s="103">
        <v>1</v>
      </c>
      <c r="H124" s="21">
        <v>6000</v>
      </c>
      <c r="I124" s="21">
        <f>G124*H124</f>
        <v>6000</v>
      </c>
      <c r="J124" s="214" t="s">
        <v>205</v>
      </c>
      <c r="K124" s="269" t="s">
        <v>206</v>
      </c>
      <c r="L124" s="283" t="s">
        <v>207</v>
      </c>
      <c r="M124" s="102" t="s">
        <v>208</v>
      </c>
      <c r="N124" s="108" t="s">
        <v>209</v>
      </c>
      <c r="O124" s="103" t="s">
        <v>33</v>
      </c>
      <c r="P124" s="103">
        <v>1</v>
      </c>
      <c r="Q124" s="21">
        <v>6000</v>
      </c>
      <c r="R124" s="21">
        <f>P124*Q124</f>
        <v>6000</v>
      </c>
      <c r="S124" s="82">
        <f t="shared" si="8"/>
        <v>0</v>
      </c>
      <c r="T124" s="150"/>
      <c r="U124" s="256"/>
    </row>
    <row r="125" spans="1:21" x14ac:dyDescent="0.25">
      <c r="A125" s="214"/>
      <c r="B125" s="270"/>
      <c r="C125" s="222"/>
      <c r="D125" s="102" t="s">
        <v>210</v>
      </c>
      <c r="E125" s="108" t="s">
        <v>211</v>
      </c>
      <c r="F125" s="103" t="s">
        <v>33</v>
      </c>
      <c r="G125" s="103">
        <v>1</v>
      </c>
      <c r="H125" s="21">
        <v>4000</v>
      </c>
      <c r="I125" s="21">
        <f t="shared" ref="I125:I129" si="11">G125*H125</f>
        <v>4000</v>
      </c>
      <c r="J125" s="214"/>
      <c r="K125" s="270"/>
      <c r="L125" s="283"/>
      <c r="M125" s="102" t="s">
        <v>210</v>
      </c>
      <c r="N125" s="108" t="s">
        <v>211</v>
      </c>
      <c r="O125" s="103" t="s">
        <v>33</v>
      </c>
      <c r="P125" s="103">
        <v>1</v>
      </c>
      <c r="Q125" s="21">
        <v>4000</v>
      </c>
      <c r="R125" s="21">
        <f t="shared" ref="R125:R129" si="12">P125*Q125</f>
        <v>4000</v>
      </c>
      <c r="S125" s="82">
        <f t="shared" si="8"/>
        <v>0</v>
      </c>
      <c r="T125" s="150"/>
      <c r="U125" s="256"/>
    </row>
    <row r="126" spans="1:21" x14ac:dyDescent="0.25">
      <c r="A126" s="214"/>
      <c r="B126" s="270"/>
      <c r="C126" s="222"/>
      <c r="D126" s="102" t="s">
        <v>212</v>
      </c>
      <c r="E126" s="108"/>
      <c r="F126" s="103" t="s">
        <v>64</v>
      </c>
      <c r="G126" s="103">
        <v>2</v>
      </c>
      <c r="H126" s="21">
        <v>800</v>
      </c>
      <c r="I126" s="21">
        <f t="shared" si="11"/>
        <v>1600</v>
      </c>
      <c r="J126" s="214"/>
      <c r="K126" s="270"/>
      <c r="L126" s="283"/>
      <c r="M126" s="102" t="s">
        <v>212</v>
      </c>
      <c r="N126" s="108"/>
      <c r="O126" s="103" t="s">
        <v>64</v>
      </c>
      <c r="P126" s="103">
        <v>2</v>
      </c>
      <c r="Q126" s="21">
        <v>800</v>
      </c>
      <c r="R126" s="21">
        <f t="shared" si="12"/>
        <v>1600</v>
      </c>
      <c r="S126" s="82">
        <f t="shared" si="8"/>
        <v>0</v>
      </c>
      <c r="T126" s="150"/>
      <c r="U126" s="256"/>
    </row>
    <row r="127" spans="1:21" s="59" customFormat="1" x14ac:dyDescent="0.25">
      <c r="A127" s="214"/>
      <c r="B127" s="270"/>
      <c r="C127" s="222" t="s">
        <v>222</v>
      </c>
      <c r="D127" s="48" t="s">
        <v>223</v>
      </c>
      <c r="E127" s="49" t="s">
        <v>224</v>
      </c>
      <c r="F127" s="50" t="s">
        <v>225</v>
      </c>
      <c r="G127" s="50">
        <v>300</v>
      </c>
      <c r="H127" s="51">
        <v>23</v>
      </c>
      <c r="I127" s="51">
        <f t="shared" si="11"/>
        <v>6900</v>
      </c>
      <c r="J127" s="214"/>
      <c r="K127" s="270"/>
      <c r="L127" s="268" t="s">
        <v>222</v>
      </c>
      <c r="M127" s="25" t="s">
        <v>223</v>
      </c>
      <c r="N127" s="26" t="s">
        <v>224</v>
      </c>
      <c r="O127" s="27" t="s">
        <v>225</v>
      </c>
      <c r="P127" s="27">
        <v>300</v>
      </c>
      <c r="Q127" s="20">
        <v>23</v>
      </c>
      <c r="R127" s="20">
        <f t="shared" si="12"/>
        <v>6900</v>
      </c>
      <c r="S127" s="137">
        <f t="shared" si="8"/>
        <v>0</v>
      </c>
      <c r="T127" s="151"/>
      <c r="U127" s="256"/>
    </row>
    <row r="128" spans="1:21" x14ac:dyDescent="0.25">
      <c r="A128" s="214"/>
      <c r="B128" s="270"/>
      <c r="C128" s="222"/>
      <c r="D128" s="102" t="s">
        <v>226</v>
      </c>
      <c r="E128" s="108" t="s">
        <v>227</v>
      </c>
      <c r="F128" s="27" t="s">
        <v>228</v>
      </c>
      <c r="G128" s="103">
        <v>1</v>
      </c>
      <c r="H128" s="21">
        <v>800</v>
      </c>
      <c r="I128" s="21">
        <f t="shared" si="11"/>
        <v>800</v>
      </c>
      <c r="J128" s="214"/>
      <c r="K128" s="270"/>
      <c r="L128" s="268"/>
      <c r="M128" s="25" t="s">
        <v>226</v>
      </c>
      <c r="N128" s="26" t="s">
        <v>227</v>
      </c>
      <c r="O128" s="27" t="s">
        <v>228</v>
      </c>
      <c r="P128" s="27">
        <v>1</v>
      </c>
      <c r="Q128" s="20">
        <v>800</v>
      </c>
      <c r="R128" s="20">
        <f t="shared" si="12"/>
        <v>800</v>
      </c>
      <c r="S128" s="137">
        <f t="shared" si="8"/>
        <v>0</v>
      </c>
      <c r="T128" s="151"/>
      <c r="U128" s="256"/>
    </row>
    <row r="129" spans="1:40" x14ac:dyDescent="0.25">
      <c r="A129" s="214"/>
      <c r="B129" s="270"/>
      <c r="C129" s="222"/>
      <c r="D129" s="102" t="s">
        <v>229</v>
      </c>
      <c r="E129" s="108"/>
      <c r="F129" s="103" t="s">
        <v>64</v>
      </c>
      <c r="G129" s="103">
        <v>2</v>
      </c>
      <c r="H129" s="21">
        <v>2000</v>
      </c>
      <c r="I129" s="21">
        <f t="shared" si="11"/>
        <v>4000</v>
      </c>
      <c r="J129" s="214"/>
      <c r="K129" s="270"/>
      <c r="L129" s="268"/>
      <c r="M129" s="25" t="s">
        <v>229</v>
      </c>
      <c r="N129" s="26"/>
      <c r="O129" s="27" t="s">
        <v>64</v>
      </c>
      <c r="P129" s="27">
        <v>2</v>
      </c>
      <c r="Q129" s="20">
        <v>2000</v>
      </c>
      <c r="R129" s="20">
        <f t="shared" si="12"/>
        <v>4000</v>
      </c>
      <c r="S129" s="137">
        <f t="shared" si="8"/>
        <v>0</v>
      </c>
      <c r="T129" s="151"/>
      <c r="U129" s="256"/>
    </row>
    <row r="130" spans="1:40" x14ac:dyDescent="0.25">
      <c r="A130" s="214"/>
      <c r="B130" s="270"/>
      <c r="C130" s="107" t="s">
        <v>202</v>
      </c>
      <c r="D130" s="69"/>
      <c r="E130" s="69"/>
      <c r="F130" s="69"/>
      <c r="G130" s="69"/>
      <c r="H130" s="70"/>
      <c r="I130" s="40">
        <f>SUM(I124:I129)</f>
        <v>23300</v>
      </c>
      <c r="J130" s="214"/>
      <c r="K130" s="270"/>
      <c r="L130" s="68" t="s">
        <v>202</v>
      </c>
      <c r="M130" s="69"/>
      <c r="N130" s="69"/>
      <c r="O130" s="69"/>
      <c r="P130" s="69"/>
      <c r="Q130" s="70"/>
      <c r="R130" s="40">
        <f>SUM(R124:R129)</f>
        <v>23300</v>
      </c>
      <c r="S130" s="82">
        <f t="shared" si="8"/>
        <v>0</v>
      </c>
      <c r="T130" s="150"/>
      <c r="U130" s="256"/>
    </row>
    <row r="131" spans="1:40" x14ac:dyDescent="0.25">
      <c r="A131" s="214"/>
      <c r="B131" s="270"/>
      <c r="C131" s="107" t="s">
        <v>203</v>
      </c>
      <c r="D131" s="69"/>
      <c r="E131" s="69"/>
      <c r="F131" s="69"/>
      <c r="G131" s="69"/>
      <c r="H131" s="70"/>
      <c r="I131" s="40">
        <f>I130*0.1</f>
        <v>2330</v>
      </c>
      <c r="J131" s="214"/>
      <c r="K131" s="270"/>
      <c r="L131" s="68" t="s">
        <v>203</v>
      </c>
      <c r="M131" s="69"/>
      <c r="N131" s="69"/>
      <c r="O131" s="69"/>
      <c r="P131" s="69"/>
      <c r="Q131" s="70"/>
      <c r="R131" s="40">
        <f>R130*0.1</f>
        <v>2330</v>
      </c>
      <c r="S131" s="82">
        <f t="shared" si="8"/>
        <v>0</v>
      </c>
      <c r="T131" s="150"/>
      <c r="U131" s="256"/>
    </row>
    <row r="132" spans="1:40" x14ac:dyDescent="0.25">
      <c r="A132" s="214"/>
      <c r="B132" s="284"/>
      <c r="C132" s="107" t="s">
        <v>231</v>
      </c>
      <c r="D132" s="69"/>
      <c r="E132" s="69"/>
      <c r="F132" s="69"/>
      <c r="G132" s="69"/>
      <c r="H132" s="70"/>
      <c r="I132" s="40">
        <f>(I130+I131)*0.06</f>
        <v>1537.8</v>
      </c>
      <c r="J132" s="214"/>
      <c r="K132" s="284"/>
      <c r="L132" s="68" t="s">
        <v>231</v>
      </c>
      <c r="M132" s="69"/>
      <c r="N132" s="69"/>
      <c r="O132" s="69"/>
      <c r="P132" s="69"/>
      <c r="Q132" s="70"/>
      <c r="R132" s="40">
        <f>(R130+R131)*0.06</f>
        <v>1537.8</v>
      </c>
      <c r="S132" s="82">
        <f t="shared" si="8"/>
        <v>0</v>
      </c>
      <c r="T132" s="152">
        <v>20000</v>
      </c>
      <c r="U132" s="256"/>
    </row>
    <row r="133" spans="1:40" x14ac:dyDescent="0.25">
      <c r="A133" s="214"/>
      <c r="B133" s="211" t="s">
        <v>204</v>
      </c>
      <c r="C133" s="212"/>
      <c r="D133" s="212"/>
      <c r="E133" s="212"/>
      <c r="F133" s="212"/>
      <c r="G133" s="212"/>
      <c r="H133" s="213"/>
      <c r="I133" s="41">
        <f>SUM(I130:I132)</f>
        <v>27167.8</v>
      </c>
      <c r="J133" s="214"/>
      <c r="K133" s="88"/>
      <c r="L133" s="88"/>
      <c r="M133" s="88"/>
      <c r="N133" s="88"/>
      <c r="O133" s="127"/>
      <c r="P133" s="127"/>
      <c r="Q133" s="127"/>
      <c r="R133" s="75">
        <f>SUM(R130:R132)</f>
        <v>27167.8</v>
      </c>
      <c r="S133" s="100">
        <f>R133-I133</f>
        <v>0</v>
      </c>
      <c r="T133" s="192">
        <v>500000</v>
      </c>
      <c r="U133" s="256"/>
    </row>
    <row r="134" spans="1:40" s="126" customFormat="1" ht="16" customHeight="1" x14ac:dyDescent="0.25">
      <c r="A134" s="235" t="s">
        <v>233</v>
      </c>
      <c r="B134" s="269" t="s">
        <v>234</v>
      </c>
      <c r="C134" s="102" t="s">
        <v>235</v>
      </c>
      <c r="D134" s="52"/>
      <c r="E134" s="52"/>
      <c r="F134" s="103" t="s">
        <v>43</v>
      </c>
      <c r="G134" s="103">
        <v>1</v>
      </c>
      <c r="H134" s="21">
        <v>20000</v>
      </c>
      <c r="I134" s="21">
        <f>G134*H134</f>
        <v>20000</v>
      </c>
      <c r="J134" s="235" t="s">
        <v>233</v>
      </c>
      <c r="K134" s="269" t="s">
        <v>234</v>
      </c>
      <c r="L134" s="163" t="s">
        <v>235</v>
      </c>
      <c r="M134" s="52"/>
      <c r="N134" s="52"/>
      <c r="O134" s="27" t="s">
        <v>43</v>
      </c>
      <c r="P134" s="27">
        <v>1</v>
      </c>
      <c r="Q134" s="20">
        <v>20000</v>
      </c>
      <c r="R134" s="20">
        <f>P134*Q134</f>
        <v>20000</v>
      </c>
      <c r="S134" s="137">
        <f t="shared" ref="S134:S162" si="13">R134-I134</f>
        <v>0</v>
      </c>
      <c r="T134" s="255">
        <v>90000</v>
      </c>
      <c r="U134" s="257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</row>
    <row r="135" spans="1:40" ht="17" customHeight="1" x14ac:dyDescent="0.25">
      <c r="A135" s="236"/>
      <c r="B135" s="270"/>
      <c r="C135" s="269" t="s">
        <v>236</v>
      </c>
      <c r="D135" s="102" t="s">
        <v>237</v>
      </c>
      <c r="E135" s="108" t="s">
        <v>238</v>
      </c>
      <c r="F135" s="103" t="s">
        <v>239</v>
      </c>
      <c r="G135" s="103">
        <v>6</v>
      </c>
      <c r="H135" s="21">
        <v>3000</v>
      </c>
      <c r="I135" s="21">
        <f>G135*H135</f>
        <v>18000</v>
      </c>
      <c r="J135" s="236"/>
      <c r="K135" s="270"/>
      <c r="L135" s="265" t="s">
        <v>236</v>
      </c>
      <c r="M135" s="25" t="s">
        <v>237</v>
      </c>
      <c r="N135" s="163" t="s">
        <v>238</v>
      </c>
      <c r="O135" s="27" t="s">
        <v>239</v>
      </c>
      <c r="P135" s="27">
        <v>6</v>
      </c>
      <c r="Q135" s="20">
        <v>3000</v>
      </c>
      <c r="R135" s="20">
        <f>P135*Q135</f>
        <v>18000</v>
      </c>
      <c r="S135" s="137">
        <f t="shared" si="13"/>
        <v>0</v>
      </c>
      <c r="T135" s="255"/>
      <c r="U135" s="257"/>
    </row>
    <row r="136" spans="1:40" s="122" customFormat="1" ht="17" customHeight="1" x14ac:dyDescent="0.25">
      <c r="A136" s="236"/>
      <c r="B136" s="270"/>
      <c r="C136" s="270"/>
      <c r="D136" s="102" t="s">
        <v>240</v>
      </c>
      <c r="E136" s="108" t="s">
        <v>241</v>
      </c>
      <c r="F136" s="103" t="s">
        <v>242</v>
      </c>
      <c r="G136" s="103">
        <v>4</v>
      </c>
      <c r="H136" s="21">
        <v>800</v>
      </c>
      <c r="I136" s="21">
        <f t="shared" ref="I136:I154" si="14">G136*H136</f>
        <v>3200</v>
      </c>
      <c r="J136" s="236"/>
      <c r="K136" s="270"/>
      <c r="L136" s="266"/>
      <c r="M136" s="25" t="s">
        <v>240</v>
      </c>
      <c r="N136" s="163" t="s">
        <v>488</v>
      </c>
      <c r="O136" s="27" t="s">
        <v>242</v>
      </c>
      <c r="P136" s="27">
        <v>6</v>
      </c>
      <c r="Q136" s="20">
        <v>800</v>
      </c>
      <c r="R136" s="20">
        <f t="shared" ref="R136:R155" si="15">P136*Q136</f>
        <v>4800</v>
      </c>
      <c r="S136" s="137">
        <f t="shared" si="13"/>
        <v>1600</v>
      </c>
      <c r="T136" s="255"/>
      <c r="U136" s="257"/>
      <c r="V136" s="59"/>
      <c r="W136" s="59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</row>
    <row r="137" spans="1:40" ht="17" customHeight="1" x14ac:dyDescent="0.25">
      <c r="A137" s="236"/>
      <c r="B137" s="270"/>
      <c r="C137" s="270"/>
      <c r="D137" s="102" t="s">
        <v>243</v>
      </c>
      <c r="E137" s="108" t="s">
        <v>244</v>
      </c>
      <c r="F137" s="103" t="s">
        <v>125</v>
      </c>
      <c r="G137" s="103">
        <v>4</v>
      </c>
      <c r="H137" s="21">
        <v>500</v>
      </c>
      <c r="I137" s="21">
        <f t="shared" si="14"/>
        <v>2000</v>
      </c>
      <c r="J137" s="236"/>
      <c r="K137" s="270"/>
      <c r="L137" s="266"/>
      <c r="M137" s="25" t="s">
        <v>243</v>
      </c>
      <c r="N137" s="163" t="s">
        <v>244</v>
      </c>
      <c r="O137" s="27" t="s">
        <v>125</v>
      </c>
      <c r="P137" s="27">
        <v>4</v>
      </c>
      <c r="Q137" s="20">
        <v>500</v>
      </c>
      <c r="R137" s="20">
        <f t="shared" si="15"/>
        <v>2000</v>
      </c>
      <c r="S137" s="137">
        <f t="shared" si="13"/>
        <v>0</v>
      </c>
      <c r="T137" s="255"/>
      <c r="U137" s="257"/>
    </row>
    <row r="138" spans="1:40" ht="17" customHeight="1" x14ac:dyDescent="0.25">
      <c r="A138" s="236"/>
      <c r="B138" s="270"/>
      <c r="C138" s="270"/>
      <c r="D138" s="102" t="s">
        <v>163</v>
      </c>
      <c r="E138" s="108" t="s">
        <v>247</v>
      </c>
      <c r="F138" s="103" t="s">
        <v>51</v>
      </c>
      <c r="G138" s="103">
        <v>4</v>
      </c>
      <c r="H138" s="21">
        <v>2000</v>
      </c>
      <c r="I138" s="21">
        <f t="shared" si="14"/>
        <v>8000</v>
      </c>
      <c r="J138" s="236"/>
      <c r="K138" s="270"/>
      <c r="L138" s="266"/>
      <c r="M138" s="25" t="s">
        <v>163</v>
      </c>
      <c r="N138" s="163" t="s">
        <v>247</v>
      </c>
      <c r="O138" s="27" t="s">
        <v>51</v>
      </c>
      <c r="P138" s="27">
        <v>4</v>
      </c>
      <c r="Q138" s="20">
        <v>2000</v>
      </c>
      <c r="R138" s="20">
        <f t="shared" si="15"/>
        <v>8000</v>
      </c>
      <c r="S138" s="137">
        <f t="shared" si="13"/>
        <v>0</v>
      </c>
      <c r="T138" s="255"/>
      <c r="U138" s="257"/>
    </row>
    <row r="139" spans="1:40" ht="17" customHeight="1" x14ac:dyDescent="0.25">
      <c r="A139" s="236"/>
      <c r="B139" s="270"/>
      <c r="C139" s="270"/>
      <c r="D139" s="147" t="s">
        <v>251</v>
      </c>
      <c r="E139" s="108" t="s">
        <v>252</v>
      </c>
      <c r="F139" s="103" t="s">
        <v>253</v>
      </c>
      <c r="G139" s="103">
        <v>1</v>
      </c>
      <c r="H139" s="21">
        <v>8000</v>
      </c>
      <c r="I139" s="21">
        <f t="shared" si="14"/>
        <v>8000</v>
      </c>
      <c r="J139" s="236"/>
      <c r="K139" s="270"/>
      <c r="L139" s="266"/>
      <c r="M139" s="25" t="s">
        <v>251</v>
      </c>
      <c r="N139" s="163" t="s">
        <v>252</v>
      </c>
      <c r="O139" s="27" t="s">
        <v>253</v>
      </c>
      <c r="P139" s="27">
        <v>1</v>
      </c>
      <c r="Q139" s="20">
        <v>8000</v>
      </c>
      <c r="R139" s="20">
        <f t="shared" si="15"/>
        <v>8000</v>
      </c>
      <c r="S139" s="137">
        <f t="shared" si="13"/>
        <v>0</v>
      </c>
      <c r="T139" s="255"/>
      <c r="U139" s="257"/>
    </row>
    <row r="140" spans="1:40" ht="15" customHeight="1" x14ac:dyDescent="0.25">
      <c r="A140" s="236"/>
      <c r="B140" s="270"/>
      <c r="C140" s="270"/>
      <c r="D140" s="147" t="s">
        <v>254</v>
      </c>
      <c r="E140" s="108" t="s">
        <v>255</v>
      </c>
      <c r="F140" s="103" t="s">
        <v>253</v>
      </c>
      <c r="G140" s="103">
        <v>1</v>
      </c>
      <c r="H140" s="21">
        <v>8000</v>
      </c>
      <c r="I140" s="21">
        <f t="shared" si="14"/>
        <v>8000</v>
      </c>
      <c r="J140" s="236"/>
      <c r="K140" s="270"/>
      <c r="L140" s="266"/>
      <c r="M140" s="25" t="s">
        <v>254</v>
      </c>
      <c r="N140" s="163" t="s">
        <v>255</v>
      </c>
      <c r="O140" s="27" t="s">
        <v>253</v>
      </c>
      <c r="P140" s="27">
        <v>1</v>
      </c>
      <c r="Q140" s="20">
        <v>8000</v>
      </c>
      <c r="R140" s="20">
        <f t="shared" si="15"/>
        <v>8000</v>
      </c>
      <c r="S140" s="137">
        <f t="shared" si="13"/>
        <v>0</v>
      </c>
      <c r="T140" s="255"/>
      <c r="U140" s="257"/>
    </row>
    <row r="141" spans="1:40" ht="15" customHeight="1" x14ac:dyDescent="0.25">
      <c r="A141" s="236"/>
      <c r="B141" s="270"/>
      <c r="C141" s="270"/>
      <c r="D141" s="147" t="s">
        <v>256</v>
      </c>
      <c r="E141" s="108" t="s">
        <v>255</v>
      </c>
      <c r="F141" s="103" t="s">
        <v>253</v>
      </c>
      <c r="G141" s="103">
        <v>1</v>
      </c>
      <c r="H141" s="21">
        <v>8000</v>
      </c>
      <c r="I141" s="21">
        <f t="shared" si="14"/>
        <v>8000</v>
      </c>
      <c r="J141" s="236"/>
      <c r="K141" s="270"/>
      <c r="L141" s="266"/>
      <c r="M141" s="25" t="s">
        <v>256</v>
      </c>
      <c r="N141" s="163" t="s">
        <v>255</v>
      </c>
      <c r="O141" s="27" t="s">
        <v>253</v>
      </c>
      <c r="P141" s="27">
        <v>1</v>
      </c>
      <c r="Q141" s="20">
        <v>8000</v>
      </c>
      <c r="R141" s="20">
        <f t="shared" si="15"/>
        <v>8000</v>
      </c>
      <c r="S141" s="137">
        <f t="shared" si="13"/>
        <v>0</v>
      </c>
      <c r="T141" s="255"/>
      <c r="U141" s="257"/>
    </row>
    <row r="142" spans="1:40" ht="17" customHeight="1" x14ac:dyDescent="0.25">
      <c r="A142" s="236"/>
      <c r="B142" s="270"/>
      <c r="C142" s="270"/>
      <c r="D142" s="147" t="s">
        <v>257</v>
      </c>
      <c r="E142" s="108" t="s">
        <v>258</v>
      </c>
      <c r="F142" s="103" t="s">
        <v>259</v>
      </c>
      <c r="G142" s="103">
        <v>1</v>
      </c>
      <c r="H142" s="21">
        <v>12000</v>
      </c>
      <c r="I142" s="21">
        <f t="shared" si="14"/>
        <v>12000</v>
      </c>
      <c r="J142" s="236"/>
      <c r="K142" s="270"/>
      <c r="L142" s="266"/>
      <c r="M142" s="25" t="s">
        <v>257</v>
      </c>
      <c r="N142" s="163" t="s">
        <v>258</v>
      </c>
      <c r="O142" s="27" t="s">
        <v>259</v>
      </c>
      <c r="P142" s="27">
        <v>1</v>
      </c>
      <c r="Q142" s="20">
        <v>12000</v>
      </c>
      <c r="R142" s="20">
        <f t="shared" si="15"/>
        <v>12000</v>
      </c>
      <c r="S142" s="137">
        <f t="shared" si="13"/>
        <v>0</v>
      </c>
      <c r="T142" s="255"/>
      <c r="U142" s="257"/>
    </row>
    <row r="143" spans="1:40" s="122" customFormat="1" ht="17" customHeight="1" x14ac:dyDescent="0.25">
      <c r="A143" s="236"/>
      <c r="B143" s="270"/>
      <c r="C143" s="284"/>
      <c r="D143" s="30"/>
      <c r="E143" s="31"/>
      <c r="F143" s="32"/>
      <c r="G143" s="32"/>
      <c r="H143" s="33"/>
      <c r="I143" s="33"/>
      <c r="J143" s="236"/>
      <c r="K143" s="270"/>
      <c r="L143" s="267"/>
      <c r="M143" s="25" t="s">
        <v>442</v>
      </c>
      <c r="N143" s="163" t="s">
        <v>486</v>
      </c>
      <c r="O143" s="27" t="s">
        <v>441</v>
      </c>
      <c r="P143" s="27">
        <v>1</v>
      </c>
      <c r="Q143" s="20">
        <v>2000</v>
      </c>
      <c r="R143" s="20">
        <f t="shared" si="15"/>
        <v>2000</v>
      </c>
      <c r="S143" s="137">
        <f t="shared" si="13"/>
        <v>2000</v>
      </c>
      <c r="T143" s="255"/>
      <c r="U143" s="257"/>
      <c r="V143" s="59"/>
      <c r="W143" s="59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</row>
    <row r="144" spans="1:40" s="122" customFormat="1" ht="17" customHeight="1" x14ac:dyDescent="0.25">
      <c r="A144" s="236"/>
      <c r="B144" s="270"/>
      <c r="C144" s="222" t="s">
        <v>260</v>
      </c>
      <c r="D144" s="102" t="s">
        <v>237</v>
      </c>
      <c r="E144" s="108" t="s">
        <v>262</v>
      </c>
      <c r="F144" s="103" t="s">
        <v>263</v>
      </c>
      <c r="G144" s="103">
        <v>1</v>
      </c>
      <c r="H144" s="21">
        <v>3000</v>
      </c>
      <c r="I144" s="21">
        <f t="shared" si="14"/>
        <v>3000</v>
      </c>
      <c r="J144" s="236"/>
      <c r="K144" s="270"/>
      <c r="L144" s="268" t="s">
        <v>260</v>
      </c>
      <c r="M144" s="25" t="s">
        <v>237</v>
      </c>
      <c r="N144" s="163" t="s">
        <v>487</v>
      </c>
      <c r="O144" s="27" t="s">
        <v>263</v>
      </c>
      <c r="P144" s="27">
        <v>2</v>
      </c>
      <c r="Q144" s="20">
        <v>3000</v>
      </c>
      <c r="R144" s="20">
        <f t="shared" si="15"/>
        <v>6000</v>
      </c>
      <c r="S144" s="137">
        <f t="shared" si="13"/>
        <v>3000</v>
      </c>
      <c r="T144" s="255"/>
      <c r="U144" s="257"/>
      <c r="V144" s="59"/>
      <c r="W144" s="59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</row>
    <row r="145" spans="1:40" ht="15" customHeight="1" x14ac:dyDescent="0.25">
      <c r="A145" s="236"/>
      <c r="B145" s="270"/>
      <c r="C145" s="222"/>
      <c r="D145" s="147" t="s">
        <v>264</v>
      </c>
      <c r="E145" s="108" t="s">
        <v>265</v>
      </c>
      <c r="F145" s="103" t="s">
        <v>253</v>
      </c>
      <c r="G145" s="103">
        <v>1</v>
      </c>
      <c r="H145" s="21">
        <v>8000</v>
      </c>
      <c r="I145" s="21">
        <f t="shared" si="14"/>
        <v>8000</v>
      </c>
      <c r="J145" s="236"/>
      <c r="K145" s="270"/>
      <c r="L145" s="268"/>
      <c r="M145" s="25" t="s">
        <v>264</v>
      </c>
      <c r="N145" s="163" t="s">
        <v>265</v>
      </c>
      <c r="O145" s="27" t="s">
        <v>253</v>
      </c>
      <c r="P145" s="27">
        <v>1</v>
      </c>
      <c r="Q145" s="20">
        <v>8000</v>
      </c>
      <c r="R145" s="20">
        <f t="shared" si="15"/>
        <v>8000</v>
      </c>
      <c r="S145" s="137">
        <f t="shared" si="13"/>
        <v>0</v>
      </c>
      <c r="T145" s="255"/>
      <c r="U145" s="257"/>
    </row>
    <row r="146" spans="1:40" s="124" customFormat="1" ht="17" customHeight="1" x14ac:dyDescent="0.25">
      <c r="A146" s="236"/>
      <c r="B146" s="270"/>
      <c r="C146" s="222" t="s">
        <v>266</v>
      </c>
      <c r="D146" s="25" t="s">
        <v>237</v>
      </c>
      <c r="E146" s="26" t="s">
        <v>268</v>
      </c>
      <c r="F146" s="27" t="s">
        <v>269</v>
      </c>
      <c r="G146" s="27">
        <v>3</v>
      </c>
      <c r="H146" s="20">
        <v>3000</v>
      </c>
      <c r="I146" s="21">
        <f t="shared" si="14"/>
        <v>9000</v>
      </c>
      <c r="J146" s="236"/>
      <c r="K146" s="270"/>
      <c r="L146" s="268" t="s">
        <v>266</v>
      </c>
      <c r="M146" s="25" t="s">
        <v>237</v>
      </c>
      <c r="N146" s="163" t="s">
        <v>489</v>
      </c>
      <c r="O146" s="27" t="s">
        <v>269</v>
      </c>
      <c r="P146" s="27">
        <v>2</v>
      </c>
      <c r="Q146" s="20">
        <v>3000</v>
      </c>
      <c r="R146" s="20">
        <f t="shared" si="15"/>
        <v>6000</v>
      </c>
      <c r="S146" s="137">
        <f t="shared" si="13"/>
        <v>-3000</v>
      </c>
      <c r="T146" s="255"/>
      <c r="U146" s="257"/>
      <c r="W146" s="59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</row>
    <row r="147" spans="1:40" ht="17" customHeight="1" x14ac:dyDescent="0.25">
      <c r="A147" s="236"/>
      <c r="B147" s="270"/>
      <c r="C147" s="222"/>
      <c r="D147" s="102" t="s">
        <v>243</v>
      </c>
      <c r="E147" s="108"/>
      <c r="F147" s="103" t="s">
        <v>125</v>
      </c>
      <c r="G147" s="103">
        <v>1</v>
      </c>
      <c r="H147" s="21">
        <v>500</v>
      </c>
      <c r="I147" s="21">
        <f t="shared" si="14"/>
        <v>500</v>
      </c>
      <c r="J147" s="236"/>
      <c r="K147" s="270"/>
      <c r="L147" s="268"/>
      <c r="M147" s="25" t="s">
        <v>243</v>
      </c>
      <c r="N147" s="163"/>
      <c r="O147" s="27" t="s">
        <v>125</v>
      </c>
      <c r="P147" s="27">
        <v>1</v>
      </c>
      <c r="Q147" s="20">
        <v>500</v>
      </c>
      <c r="R147" s="20">
        <f t="shared" si="15"/>
        <v>500</v>
      </c>
      <c r="S147" s="188">
        <f t="shared" si="13"/>
        <v>0</v>
      </c>
      <c r="T147" s="255"/>
      <c r="U147" s="257"/>
      <c r="V147" s="123"/>
    </row>
    <row r="148" spans="1:40" ht="17" customHeight="1" x14ac:dyDescent="0.25">
      <c r="A148" s="236"/>
      <c r="B148" s="284"/>
      <c r="C148" s="222"/>
      <c r="D148" s="147" t="s">
        <v>271</v>
      </c>
      <c r="E148" s="108" t="s">
        <v>272</v>
      </c>
      <c r="F148" s="103" t="s">
        <v>273</v>
      </c>
      <c r="G148" s="103">
        <v>1</v>
      </c>
      <c r="H148" s="21">
        <v>8000</v>
      </c>
      <c r="I148" s="21">
        <f t="shared" si="14"/>
        <v>8000</v>
      </c>
      <c r="J148" s="236"/>
      <c r="K148" s="284"/>
      <c r="L148" s="268"/>
      <c r="M148" s="25" t="s">
        <v>271</v>
      </c>
      <c r="N148" s="163" t="s">
        <v>272</v>
      </c>
      <c r="O148" s="27" t="s">
        <v>273</v>
      </c>
      <c r="P148" s="27">
        <v>1</v>
      </c>
      <c r="Q148" s="20">
        <v>8000</v>
      </c>
      <c r="R148" s="182">
        <f t="shared" si="15"/>
        <v>8000</v>
      </c>
      <c r="S148" s="191">
        <f t="shared" si="13"/>
        <v>0</v>
      </c>
      <c r="T148" s="255"/>
      <c r="U148" s="257"/>
    </row>
    <row r="149" spans="1:40" ht="17" customHeight="1" x14ac:dyDescent="0.25">
      <c r="A149" s="236"/>
      <c r="B149" s="269" t="s">
        <v>274</v>
      </c>
      <c r="C149" s="102" t="s">
        <v>275</v>
      </c>
      <c r="D149" s="147" t="s">
        <v>276</v>
      </c>
      <c r="E149" s="108" t="s">
        <v>277</v>
      </c>
      <c r="F149" s="103" t="s">
        <v>253</v>
      </c>
      <c r="G149" s="103">
        <v>1</v>
      </c>
      <c r="H149" s="21">
        <v>8000</v>
      </c>
      <c r="I149" s="21">
        <f t="shared" si="14"/>
        <v>8000</v>
      </c>
      <c r="J149" s="236"/>
      <c r="K149" s="269" t="s">
        <v>274</v>
      </c>
      <c r="L149" s="163" t="s">
        <v>275</v>
      </c>
      <c r="M149" s="25" t="s">
        <v>276</v>
      </c>
      <c r="N149" s="163" t="s">
        <v>277</v>
      </c>
      <c r="O149" s="27" t="s">
        <v>253</v>
      </c>
      <c r="P149" s="27">
        <v>1</v>
      </c>
      <c r="Q149" s="20">
        <v>8000</v>
      </c>
      <c r="R149" s="182">
        <f t="shared" si="15"/>
        <v>8000</v>
      </c>
      <c r="S149" s="191">
        <f t="shared" si="13"/>
        <v>0</v>
      </c>
      <c r="T149" s="255"/>
      <c r="U149" s="257"/>
    </row>
    <row r="150" spans="1:40" ht="17" customHeight="1" x14ac:dyDescent="0.25">
      <c r="A150" s="236"/>
      <c r="B150" s="270"/>
      <c r="C150" s="102" t="s">
        <v>278</v>
      </c>
      <c r="D150" s="154" t="s">
        <v>279</v>
      </c>
      <c r="E150" s="108" t="s">
        <v>272</v>
      </c>
      <c r="F150" s="103" t="s">
        <v>253</v>
      </c>
      <c r="G150" s="103">
        <v>1</v>
      </c>
      <c r="H150" s="21">
        <v>8000</v>
      </c>
      <c r="I150" s="21">
        <f t="shared" si="14"/>
        <v>8000</v>
      </c>
      <c r="J150" s="236"/>
      <c r="K150" s="270"/>
      <c r="L150" s="163" t="s">
        <v>278</v>
      </c>
      <c r="M150" s="175" t="s">
        <v>279</v>
      </c>
      <c r="N150" s="163" t="s">
        <v>272</v>
      </c>
      <c r="O150" s="27" t="s">
        <v>253</v>
      </c>
      <c r="P150" s="27">
        <v>1</v>
      </c>
      <c r="Q150" s="20">
        <v>8000</v>
      </c>
      <c r="R150" s="182">
        <f t="shared" si="15"/>
        <v>8000</v>
      </c>
      <c r="S150" s="191">
        <f t="shared" si="13"/>
        <v>0</v>
      </c>
      <c r="T150" s="255"/>
      <c r="U150" s="257"/>
    </row>
    <row r="151" spans="1:40" s="126" customFormat="1" ht="17" customHeight="1" x14ac:dyDescent="0.25">
      <c r="A151" s="236"/>
      <c r="B151" s="239" t="s">
        <v>280</v>
      </c>
      <c r="C151" s="269" t="s">
        <v>281</v>
      </c>
      <c r="D151" s="25" t="s">
        <v>282</v>
      </c>
      <c r="E151" s="26" t="s">
        <v>283</v>
      </c>
      <c r="F151" s="27" t="s">
        <v>471</v>
      </c>
      <c r="G151" s="27">
        <v>2</v>
      </c>
      <c r="H151" s="20">
        <v>3000</v>
      </c>
      <c r="I151" s="21">
        <f t="shared" si="14"/>
        <v>6000</v>
      </c>
      <c r="J151" s="236"/>
      <c r="K151" s="271" t="s">
        <v>280</v>
      </c>
      <c r="L151" s="222" t="s">
        <v>281</v>
      </c>
      <c r="M151" s="25" t="s">
        <v>282</v>
      </c>
      <c r="N151" s="26" t="s">
        <v>283</v>
      </c>
      <c r="O151" s="27" t="s">
        <v>284</v>
      </c>
      <c r="P151" s="27">
        <v>2</v>
      </c>
      <c r="Q151" s="85">
        <v>3000</v>
      </c>
      <c r="R151" s="183">
        <f t="shared" si="15"/>
        <v>6000</v>
      </c>
      <c r="S151" s="189">
        <f t="shared" si="13"/>
        <v>0</v>
      </c>
      <c r="T151" s="280">
        <v>44414</v>
      </c>
      <c r="U151" s="258" t="s">
        <v>507</v>
      </c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</row>
    <row r="152" spans="1:40" s="121" customFormat="1" ht="17" customHeight="1" x14ac:dyDescent="0.25">
      <c r="A152" s="236"/>
      <c r="B152" s="230"/>
      <c r="C152" s="270"/>
      <c r="D152" s="25" t="s">
        <v>237</v>
      </c>
      <c r="E152" s="26" t="s">
        <v>285</v>
      </c>
      <c r="F152" s="27" t="s">
        <v>471</v>
      </c>
      <c r="G152" s="27">
        <v>2</v>
      </c>
      <c r="H152" s="20">
        <v>3000</v>
      </c>
      <c r="I152" s="21">
        <f t="shared" si="14"/>
        <v>6000</v>
      </c>
      <c r="J152" s="236"/>
      <c r="K152" s="232"/>
      <c r="L152" s="222"/>
      <c r="M152" s="36" t="s">
        <v>237</v>
      </c>
      <c r="N152" s="76" t="s">
        <v>460</v>
      </c>
      <c r="O152" s="77" t="s">
        <v>471</v>
      </c>
      <c r="P152" s="77">
        <v>6</v>
      </c>
      <c r="Q152" s="112">
        <v>3000</v>
      </c>
      <c r="R152" s="184">
        <f t="shared" si="15"/>
        <v>18000</v>
      </c>
      <c r="S152" s="189">
        <f t="shared" si="13"/>
        <v>12000</v>
      </c>
      <c r="T152" s="280"/>
      <c r="U152" s="258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</row>
    <row r="153" spans="1:40" s="122" customFormat="1" ht="17" customHeight="1" x14ac:dyDescent="0.25">
      <c r="A153" s="236"/>
      <c r="B153" s="230"/>
      <c r="C153" s="270"/>
      <c r="D153" s="102" t="s">
        <v>287</v>
      </c>
      <c r="E153" s="108"/>
      <c r="F153" s="103" t="s">
        <v>288</v>
      </c>
      <c r="G153" s="103">
        <v>1</v>
      </c>
      <c r="H153" s="21">
        <v>8000</v>
      </c>
      <c r="I153" s="21">
        <f t="shared" si="14"/>
        <v>8000</v>
      </c>
      <c r="J153" s="236"/>
      <c r="K153" s="232"/>
      <c r="L153" s="222"/>
      <c r="M153" s="30" t="s">
        <v>287</v>
      </c>
      <c r="N153" s="31" t="s">
        <v>468</v>
      </c>
      <c r="O153" s="32" t="s">
        <v>472</v>
      </c>
      <c r="P153" s="32">
        <v>2</v>
      </c>
      <c r="Q153" s="80">
        <v>8000</v>
      </c>
      <c r="R153" s="184">
        <f t="shared" si="15"/>
        <v>16000</v>
      </c>
      <c r="S153" s="189">
        <f t="shared" si="13"/>
        <v>8000</v>
      </c>
      <c r="T153" s="280"/>
      <c r="U153" s="258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</row>
    <row r="154" spans="1:40" s="122" customFormat="1" ht="17" customHeight="1" x14ac:dyDescent="0.25">
      <c r="A154" s="236"/>
      <c r="B154" s="230"/>
      <c r="C154" s="270"/>
      <c r="D154" s="102" t="s">
        <v>289</v>
      </c>
      <c r="E154" s="108"/>
      <c r="F154" s="103" t="s">
        <v>239</v>
      </c>
      <c r="G154" s="103">
        <v>1</v>
      </c>
      <c r="H154" s="21">
        <v>5000</v>
      </c>
      <c r="I154" s="21">
        <f t="shared" si="14"/>
        <v>5000</v>
      </c>
      <c r="J154" s="236"/>
      <c r="K154" s="232"/>
      <c r="L154" s="222"/>
      <c r="M154" s="30" t="s">
        <v>464</v>
      </c>
      <c r="N154" s="31" t="s">
        <v>490</v>
      </c>
      <c r="O154" s="32" t="s">
        <v>462</v>
      </c>
      <c r="P154" s="32">
        <v>8</v>
      </c>
      <c r="Q154" s="80">
        <v>2200</v>
      </c>
      <c r="R154" s="184">
        <f t="shared" si="15"/>
        <v>17600</v>
      </c>
      <c r="S154" s="189">
        <f t="shared" si="13"/>
        <v>12600</v>
      </c>
      <c r="T154" s="280"/>
      <c r="U154" s="258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</row>
    <row r="155" spans="1:40" s="122" customFormat="1" ht="17" customHeight="1" x14ac:dyDescent="0.25">
      <c r="A155" s="236"/>
      <c r="B155" s="230"/>
      <c r="C155" s="270"/>
      <c r="D155" s="81"/>
      <c r="E155" s="31"/>
      <c r="F155" s="32"/>
      <c r="G155" s="32"/>
      <c r="H155" s="33"/>
      <c r="I155" s="33"/>
      <c r="J155" s="236"/>
      <c r="K155" s="232"/>
      <c r="L155" s="222"/>
      <c r="M155" s="30" t="s">
        <v>465</v>
      </c>
      <c r="N155" s="31" t="s">
        <v>473</v>
      </c>
      <c r="O155" s="32" t="s">
        <v>466</v>
      </c>
      <c r="P155" s="32">
        <v>2</v>
      </c>
      <c r="Q155" s="80">
        <v>1800</v>
      </c>
      <c r="R155" s="184">
        <f t="shared" si="15"/>
        <v>3600</v>
      </c>
      <c r="S155" s="189">
        <f t="shared" si="13"/>
        <v>3600</v>
      </c>
      <c r="T155" s="280"/>
      <c r="U155" s="258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</row>
    <row r="156" spans="1:40" ht="17" customHeight="1" x14ac:dyDescent="0.25">
      <c r="A156" s="236"/>
      <c r="B156" s="230"/>
      <c r="C156" s="270"/>
      <c r="D156" s="157"/>
      <c r="E156" s="158"/>
      <c r="F156" s="156"/>
      <c r="G156" s="156"/>
      <c r="H156" s="21"/>
      <c r="I156" s="21"/>
      <c r="J156" s="236"/>
      <c r="K156" s="232"/>
      <c r="L156" s="222"/>
      <c r="M156" s="155" t="s">
        <v>289</v>
      </c>
      <c r="N156" s="31" t="s">
        <v>469</v>
      </c>
      <c r="O156" s="32" t="s">
        <v>239</v>
      </c>
      <c r="P156" s="32">
        <v>2</v>
      </c>
      <c r="Q156" s="79">
        <v>5000</v>
      </c>
      <c r="R156" s="184">
        <f>P156*Q156</f>
        <v>10000</v>
      </c>
      <c r="S156" s="189">
        <f>R156-I156</f>
        <v>10000</v>
      </c>
      <c r="T156" s="280"/>
      <c r="U156" s="258"/>
    </row>
    <row r="157" spans="1:40" s="122" customFormat="1" ht="17" customHeight="1" x14ac:dyDescent="0.25">
      <c r="A157" s="236"/>
      <c r="B157" s="230"/>
      <c r="C157" s="270"/>
      <c r="D157" s="81"/>
      <c r="E157" s="31"/>
      <c r="F157" s="32"/>
      <c r="G157" s="32"/>
      <c r="H157" s="33"/>
      <c r="I157" s="33"/>
      <c r="J157" s="236"/>
      <c r="K157" s="232"/>
      <c r="L157" s="222"/>
      <c r="M157" s="30" t="s">
        <v>461</v>
      </c>
      <c r="N157" s="31" t="s">
        <v>491</v>
      </c>
      <c r="O157" s="32" t="s">
        <v>470</v>
      </c>
      <c r="P157" s="32">
        <v>4</v>
      </c>
      <c r="Q157" s="80">
        <v>800</v>
      </c>
      <c r="R157" s="184">
        <f>P157*Q157</f>
        <v>3200</v>
      </c>
      <c r="S157" s="189">
        <f>R157-I157</f>
        <v>3200</v>
      </c>
      <c r="T157" s="280"/>
      <c r="U157" s="258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</row>
    <row r="158" spans="1:40" ht="17" customHeight="1" x14ac:dyDescent="0.25">
      <c r="A158" s="236"/>
      <c r="B158" s="230"/>
      <c r="C158" s="284"/>
      <c r="D158" s="81"/>
      <c r="E158" s="31"/>
      <c r="F158" s="32"/>
      <c r="G158" s="32"/>
      <c r="H158" s="33"/>
      <c r="I158" s="33"/>
      <c r="J158" s="236"/>
      <c r="K158" s="232"/>
      <c r="L158" s="222"/>
      <c r="M158" s="30" t="s">
        <v>463</v>
      </c>
      <c r="N158" s="31"/>
      <c r="O158" s="32" t="s">
        <v>467</v>
      </c>
      <c r="P158" s="32">
        <v>2</v>
      </c>
      <c r="Q158" s="80">
        <v>1000</v>
      </c>
      <c r="R158" s="184">
        <f>P158*Q158</f>
        <v>2000</v>
      </c>
      <c r="S158" s="189">
        <f>R158-I158</f>
        <v>2000</v>
      </c>
      <c r="T158" s="280"/>
      <c r="U158" s="258"/>
    </row>
    <row r="159" spans="1:40" ht="17" customHeight="1" x14ac:dyDescent="0.25">
      <c r="A159" s="236"/>
      <c r="B159" s="230"/>
      <c r="C159" s="107" t="s">
        <v>202</v>
      </c>
      <c r="D159" s="69"/>
      <c r="E159" s="69"/>
      <c r="F159" s="69"/>
      <c r="G159" s="69"/>
      <c r="H159" s="70"/>
      <c r="I159" s="40">
        <f>SUM(I134:I156)</f>
        <v>156700</v>
      </c>
      <c r="J159" s="236"/>
      <c r="K159" s="232"/>
      <c r="L159" s="108" t="s">
        <v>202</v>
      </c>
      <c r="M159" s="108"/>
      <c r="N159" s="108"/>
      <c r="O159" s="108"/>
      <c r="P159" s="108"/>
      <c r="Q159" s="70"/>
      <c r="R159" s="185">
        <f>SUM(R134:R158)</f>
        <v>211700</v>
      </c>
      <c r="S159" s="189">
        <f t="shared" si="13"/>
        <v>55000</v>
      </c>
      <c r="T159" s="280"/>
      <c r="U159" s="258"/>
    </row>
    <row r="160" spans="1:40" ht="17" customHeight="1" x14ac:dyDescent="0.25">
      <c r="A160" s="236"/>
      <c r="B160" s="230"/>
      <c r="C160" s="107" t="s">
        <v>203</v>
      </c>
      <c r="D160" s="69"/>
      <c r="E160" s="69"/>
      <c r="F160" s="69"/>
      <c r="G160" s="69"/>
      <c r="H160" s="70"/>
      <c r="I160" s="40">
        <f>I159*0.1</f>
        <v>15670</v>
      </c>
      <c r="J160" s="236"/>
      <c r="K160" s="232"/>
      <c r="L160" s="108" t="s">
        <v>203</v>
      </c>
      <c r="M160" s="108"/>
      <c r="N160" s="108"/>
      <c r="O160" s="108"/>
      <c r="P160" s="108"/>
      <c r="Q160" s="70"/>
      <c r="R160" s="185">
        <f>R159*0.1</f>
        <v>21170</v>
      </c>
      <c r="S160" s="189">
        <f t="shared" si="13"/>
        <v>5500</v>
      </c>
      <c r="T160" s="280"/>
      <c r="U160" s="258"/>
    </row>
    <row r="161" spans="1:40" ht="17" customHeight="1" x14ac:dyDescent="0.25">
      <c r="A161" s="236"/>
      <c r="B161" s="238"/>
      <c r="C161" s="107" t="s">
        <v>231</v>
      </c>
      <c r="D161" s="69"/>
      <c r="E161" s="69"/>
      <c r="F161" s="69"/>
      <c r="G161" s="69"/>
      <c r="H161" s="70"/>
      <c r="I161" s="40">
        <f>(I159+I160)*0.06</f>
        <v>10342.199999999999</v>
      </c>
      <c r="J161" s="236"/>
      <c r="K161" s="233"/>
      <c r="L161" s="108" t="s">
        <v>231</v>
      </c>
      <c r="M161" s="108"/>
      <c r="N161" s="108"/>
      <c r="O161" s="108"/>
      <c r="P161" s="108"/>
      <c r="Q161" s="70"/>
      <c r="R161" s="185">
        <f>(R159+R160)*0.06</f>
        <v>13972.199999999999</v>
      </c>
      <c r="S161" s="189">
        <f t="shared" si="13"/>
        <v>3630</v>
      </c>
      <c r="T161" s="281"/>
      <c r="U161" s="258"/>
    </row>
    <row r="162" spans="1:40" ht="17" customHeight="1" x14ac:dyDescent="0.25">
      <c r="A162" s="237"/>
      <c r="B162" s="211" t="s">
        <v>290</v>
      </c>
      <c r="C162" s="212"/>
      <c r="D162" s="212"/>
      <c r="E162" s="212"/>
      <c r="F162" s="212"/>
      <c r="G162" s="212"/>
      <c r="H162" s="213"/>
      <c r="I162" s="41">
        <f>SUM(I159:I161)</f>
        <v>182712.2</v>
      </c>
      <c r="J162" s="237"/>
      <c r="K162" s="88"/>
      <c r="L162" s="41"/>
      <c r="M162" s="41"/>
      <c r="N162" s="41"/>
      <c r="O162" s="128"/>
      <c r="P162" s="128"/>
      <c r="Q162" s="127"/>
      <c r="R162" s="186">
        <f>SUM(R159:R161)</f>
        <v>246842.2</v>
      </c>
      <c r="S162" s="190">
        <f t="shared" si="13"/>
        <v>64130</v>
      </c>
      <c r="T162" s="187"/>
      <c r="U162" s="258"/>
    </row>
    <row r="163" spans="1:40" s="126" customFormat="1" x14ac:dyDescent="0.25">
      <c r="A163" s="214"/>
      <c r="B163" s="285"/>
      <c r="C163" s="222"/>
      <c r="D163" s="25" t="s">
        <v>322</v>
      </c>
      <c r="E163" s="26" t="s">
        <v>323</v>
      </c>
      <c r="F163" s="27" t="s">
        <v>284</v>
      </c>
      <c r="G163" s="27">
        <v>1</v>
      </c>
      <c r="H163" s="20">
        <v>10000</v>
      </c>
      <c r="I163" s="51">
        <f t="shared" ref="I163:I206" si="16">G163*H163</f>
        <v>10000</v>
      </c>
      <c r="J163" s="214"/>
      <c r="K163" s="285" t="s">
        <v>514</v>
      </c>
      <c r="L163" s="268"/>
      <c r="M163" s="25" t="s">
        <v>322</v>
      </c>
      <c r="N163" s="26" t="s">
        <v>323</v>
      </c>
      <c r="O163" s="27" t="s">
        <v>284</v>
      </c>
      <c r="P163" s="27">
        <v>1</v>
      </c>
      <c r="Q163" s="20">
        <v>10000</v>
      </c>
      <c r="R163" s="20">
        <f t="shared" ref="R163:R207" si="17">P163*Q163</f>
        <v>10000</v>
      </c>
      <c r="S163" s="181">
        <f t="shared" ref="S163:S173" si="18">R163-I163</f>
        <v>0</v>
      </c>
      <c r="T163" s="150">
        <v>8000</v>
      </c>
      <c r="U163" s="12" t="s">
        <v>498</v>
      </c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</row>
    <row r="164" spans="1:40" s="59" customFormat="1" x14ac:dyDescent="0.25">
      <c r="A164" s="214"/>
      <c r="B164" s="285"/>
      <c r="C164" s="222"/>
      <c r="D164" s="25" t="s">
        <v>324</v>
      </c>
      <c r="E164" s="26" t="s">
        <v>325</v>
      </c>
      <c r="F164" s="27" t="s">
        <v>201</v>
      </c>
      <c r="G164" s="27">
        <v>32</v>
      </c>
      <c r="H164" s="20">
        <v>300</v>
      </c>
      <c r="I164" s="20">
        <f t="shared" si="16"/>
        <v>9600</v>
      </c>
      <c r="J164" s="214"/>
      <c r="K164" s="285"/>
      <c r="L164" s="268"/>
      <c r="M164" s="25" t="s">
        <v>324</v>
      </c>
      <c r="N164" s="26" t="s">
        <v>325</v>
      </c>
      <c r="O164" s="27" t="s">
        <v>201</v>
      </c>
      <c r="P164" s="27">
        <v>32</v>
      </c>
      <c r="Q164" s="20">
        <v>300</v>
      </c>
      <c r="R164" s="20">
        <f t="shared" si="17"/>
        <v>9600</v>
      </c>
      <c r="S164" s="82">
        <f t="shared" si="18"/>
        <v>0</v>
      </c>
      <c r="T164" s="299">
        <v>4000</v>
      </c>
      <c r="U164" s="12"/>
    </row>
    <row r="165" spans="1:40" x14ac:dyDescent="0.25">
      <c r="A165" s="214"/>
      <c r="B165" s="222" t="s">
        <v>328</v>
      </c>
      <c r="C165" s="222" t="s">
        <v>329</v>
      </c>
      <c r="D165" s="25" t="s">
        <v>330</v>
      </c>
      <c r="E165" s="108" t="s">
        <v>331</v>
      </c>
      <c r="F165" s="103" t="s">
        <v>332</v>
      </c>
      <c r="G165" s="103">
        <v>40</v>
      </c>
      <c r="H165" s="21">
        <v>260</v>
      </c>
      <c r="I165" s="51">
        <f t="shared" si="16"/>
        <v>10400</v>
      </c>
      <c r="J165" s="214"/>
      <c r="K165" s="222" t="s">
        <v>328</v>
      </c>
      <c r="L165" s="268" t="s">
        <v>329</v>
      </c>
      <c r="M165" s="25" t="s">
        <v>330</v>
      </c>
      <c r="N165" s="163" t="s">
        <v>331</v>
      </c>
      <c r="O165" s="27" t="s">
        <v>332</v>
      </c>
      <c r="P165" s="77">
        <v>41</v>
      </c>
      <c r="Q165" s="20">
        <v>246</v>
      </c>
      <c r="R165" s="20">
        <f t="shared" si="17"/>
        <v>10086</v>
      </c>
      <c r="S165" s="137">
        <f t="shared" si="18"/>
        <v>-314</v>
      </c>
      <c r="T165" s="151">
        <f>P165*Q165</f>
        <v>10086</v>
      </c>
      <c r="U165" s="12" t="s">
        <v>498</v>
      </c>
    </row>
    <row r="166" spans="1:40" x14ac:dyDescent="0.25">
      <c r="A166" s="214"/>
      <c r="B166" s="222"/>
      <c r="C166" s="222"/>
      <c r="D166" s="25" t="s">
        <v>333</v>
      </c>
      <c r="E166" s="108" t="s">
        <v>331</v>
      </c>
      <c r="F166" s="103" t="s">
        <v>332</v>
      </c>
      <c r="G166" s="103">
        <v>40</v>
      </c>
      <c r="H166" s="21">
        <v>35</v>
      </c>
      <c r="I166" s="51">
        <f t="shared" si="16"/>
        <v>1400</v>
      </c>
      <c r="J166" s="214"/>
      <c r="K166" s="222"/>
      <c r="L166" s="268"/>
      <c r="M166" s="25" t="s">
        <v>333</v>
      </c>
      <c r="N166" s="163" t="s">
        <v>331</v>
      </c>
      <c r="O166" s="27" t="s">
        <v>332</v>
      </c>
      <c r="P166" s="27">
        <v>40</v>
      </c>
      <c r="Q166" s="20">
        <v>35</v>
      </c>
      <c r="R166" s="20">
        <f t="shared" si="17"/>
        <v>1400</v>
      </c>
      <c r="S166" s="137">
        <f t="shared" si="18"/>
        <v>0</v>
      </c>
      <c r="T166" s="151">
        <f t="shared" ref="T166:T184" si="19">P166*Q166</f>
        <v>1400</v>
      </c>
      <c r="U166" s="12" t="s">
        <v>497</v>
      </c>
    </row>
    <row r="167" spans="1:40" x14ac:dyDescent="0.25">
      <c r="A167" s="214"/>
      <c r="B167" s="222"/>
      <c r="C167" s="222"/>
      <c r="D167" s="25" t="s">
        <v>335</v>
      </c>
      <c r="E167" s="108" t="s">
        <v>331</v>
      </c>
      <c r="F167" s="103" t="s">
        <v>332</v>
      </c>
      <c r="G167" s="103">
        <v>40</v>
      </c>
      <c r="H167" s="21">
        <v>80</v>
      </c>
      <c r="I167" s="51">
        <f t="shared" si="16"/>
        <v>3200</v>
      </c>
      <c r="J167" s="214"/>
      <c r="K167" s="222"/>
      <c r="L167" s="268"/>
      <c r="M167" s="25" t="s">
        <v>335</v>
      </c>
      <c r="N167" s="163" t="s">
        <v>331</v>
      </c>
      <c r="O167" s="27" t="s">
        <v>337</v>
      </c>
      <c r="P167" s="27">
        <v>1</v>
      </c>
      <c r="Q167" s="74">
        <v>2902.6</v>
      </c>
      <c r="R167" s="74">
        <f t="shared" si="17"/>
        <v>2902.6</v>
      </c>
      <c r="S167" s="137">
        <f t="shared" si="18"/>
        <v>-297.40000000000009</v>
      </c>
      <c r="T167" s="151">
        <f t="shared" si="19"/>
        <v>2902.6</v>
      </c>
      <c r="U167" s="12" t="s">
        <v>497</v>
      </c>
    </row>
    <row r="168" spans="1:40" x14ac:dyDescent="0.25">
      <c r="A168" s="214"/>
      <c r="B168" s="222"/>
      <c r="C168" s="222"/>
      <c r="D168" s="25" t="s">
        <v>336</v>
      </c>
      <c r="E168" s="108" t="s">
        <v>331</v>
      </c>
      <c r="F168" s="103" t="s">
        <v>337</v>
      </c>
      <c r="G168" s="103">
        <v>40</v>
      </c>
      <c r="H168" s="21">
        <v>25</v>
      </c>
      <c r="I168" s="51">
        <f t="shared" si="16"/>
        <v>1000</v>
      </c>
      <c r="J168" s="214"/>
      <c r="K168" s="222"/>
      <c r="L168" s="268"/>
      <c r="M168" s="71" t="s">
        <v>336</v>
      </c>
      <c r="N168" s="72" t="s">
        <v>331</v>
      </c>
      <c r="O168" s="73" t="s">
        <v>337</v>
      </c>
      <c r="P168" s="73">
        <v>0</v>
      </c>
      <c r="Q168" s="74">
        <v>18</v>
      </c>
      <c r="R168" s="74">
        <f t="shared" si="17"/>
        <v>0</v>
      </c>
      <c r="S168" s="138">
        <f t="shared" si="18"/>
        <v>-1000</v>
      </c>
      <c r="T168" s="151">
        <f t="shared" si="19"/>
        <v>0</v>
      </c>
      <c r="U168" s="12"/>
    </row>
    <row r="169" spans="1:40" x14ac:dyDescent="0.25">
      <c r="A169" s="214"/>
      <c r="B169" s="222"/>
      <c r="C169" s="222"/>
      <c r="D169" s="25" t="s">
        <v>338</v>
      </c>
      <c r="E169" s="108" t="s">
        <v>331</v>
      </c>
      <c r="F169" s="103" t="s">
        <v>332</v>
      </c>
      <c r="G169" s="103">
        <v>40</v>
      </c>
      <c r="H169" s="21">
        <v>340</v>
      </c>
      <c r="I169" s="51">
        <f t="shared" si="16"/>
        <v>13600</v>
      </c>
      <c r="J169" s="214"/>
      <c r="K169" s="222"/>
      <c r="L169" s="268"/>
      <c r="M169" s="25" t="s">
        <v>338</v>
      </c>
      <c r="N169" s="163" t="s">
        <v>331</v>
      </c>
      <c r="O169" s="27" t="s">
        <v>332</v>
      </c>
      <c r="P169" s="27">
        <v>40</v>
      </c>
      <c r="Q169" s="20">
        <v>340</v>
      </c>
      <c r="R169" s="20">
        <f t="shared" si="17"/>
        <v>13600</v>
      </c>
      <c r="S169" s="137">
        <f t="shared" si="18"/>
        <v>0</v>
      </c>
      <c r="T169" s="151">
        <f t="shared" si="19"/>
        <v>13600</v>
      </c>
      <c r="U169" s="12" t="s">
        <v>499</v>
      </c>
    </row>
    <row r="170" spans="1:40" x14ac:dyDescent="0.25">
      <c r="A170" s="214"/>
      <c r="B170" s="222"/>
      <c r="C170" s="222"/>
      <c r="D170" s="25" t="s">
        <v>339</v>
      </c>
      <c r="E170" s="108" t="s">
        <v>331</v>
      </c>
      <c r="F170" s="103" t="s">
        <v>340</v>
      </c>
      <c r="G170" s="103">
        <v>40</v>
      </c>
      <c r="H170" s="21">
        <v>50</v>
      </c>
      <c r="I170" s="51">
        <f t="shared" si="16"/>
        <v>2000</v>
      </c>
      <c r="J170" s="214"/>
      <c r="K170" s="222"/>
      <c r="L170" s="268"/>
      <c r="M170" s="25" t="s">
        <v>339</v>
      </c>
      <c r="N170" s="163" t="s">
        <v>331</v>
      </c>
      <c r="O170" s="27" t="s">
        <v>340</v>
      </c>
      <c r="P170" s="27">
        <v>40</v>
      </c>
      <c r="Q170" s="78">
        <v>22.9</v>
      </c>
      <c r="R170" s="20">
        <f t="shared" si="17"/>
        <v>916</v>
      </c>
      <c r="S170" s="137">
        <f t="shared" si="18"/>
        <v>-1084</v>
      </c>
      <c r="T170" s="151">
        <f t="shared" si="19"/>
        <v>916</v>
      </c>
      <c r="U170" s="12" t="s">
        <v>497</v>
      </c>
    </row>
    <row r="171" spans="1:40" x14ac:dyDescent="0.25">
      <c r="A171" s="214"/>
      <c r="B171" s="222"/>
      <c r="C171" s="222"/>
      <c r="D171" s="25" t="s">
        <v>341</v>
      </c>
      <c r="E171" s="108" t="s">
        <v>331</v>
      </c>
      <c r="F171" s="103" t="s">
        <v>78</v>
      </c>
      <c r="G171" s="103">
        <v>40</v>
      </c>
      <c r="H171" s="21">
        <v>50</v>
      </c>
      <c r="I171" s="51">
        <f t="shared" si="16"/>
        <v>2000</v>
      </c>
      <c r="J171" s="214"/>
      <c r="K171" s="222"/>
      <c r="L171" s="268"/>
      <c r="M171" s="25" t="s">
        <v>341</v>
      </c>
      <c r="N171" s="163" t="s">
        <v>331</v>
      </c>
      <c r="O171" s="27" t="s">
        <v>78</v>
      </c>
      <c r="P171" s="27">
        <v>40</v>
      </c>
      <c r="Q171" s="74">
        <v>25.1</v>
      </c>
      <c r="R171" s="20">
        <f t="shared" si="17"/>
        <v>1004</v>
      </c>
      <c r="S171" s="137">
        <f t="shared" si="18"/>
        <v>-996</v>
      </c>
      <c r="T171" s="151">
        <f t="shared" si="19"/>
        <v>1004</v>
      </c>
      <c r="U171" s="12" t="s">
        <v>497</v>
      </c>
    </row>
    <row r="172" spans="1:40" s="122" customFormat="1" x14ac:dyDescent="0.25">
      <c r="A172" s="214"/>
      <c r="B172" s="222"/>
      <c r="C172" s="222"/>
      <c r="D172" s="25" t="s">
        <v>342</v>
      </c>
      <c r="E172" s="108" t="s">
        <v>343</v>
      </c>
      <c r="F172" s="103" t="s">
        <v>78</v>
      </c>
      <c r="G172" s="103">
        <v>700</v>
      </c>
      <c r="H172" s="21">
        <v>1</v>
      </c>
      <c r="I172" s="51">
        <f t="shared" si="16"/>
        <v>700</v>
      </c>
      <c r="J172" s="214"/>
      <c r="K172" s="222"/>
      <c r="L172" s="268"/>
      <c r="M172" s="36" t="s">
        <v>342</v>
      </c>
      <c r="N172" s="76" t="s">
        <v>343</v>
      </c>
      <c r="O172" s="77" t="s">
        <v>33</v>
      </c>
      <c r="P172" s="77">
        <v>1</v>
      </c>
      <c r="Q172" s="78">
        <v>1390</v>
      </c>
      <c r="R172" s="78">
        <f t="shared" si="17"/>
        <v>1390</v>
      </c>
      <c r="S172" s="101">
        <f t="shared" si="18"/>
        <v>690</v>
      </c>
      <c r="T172" s="151">
        <f t="shared" si="19"/>
        <v>1390</v>
      </c>
      <c r="U172" s="12" t="s">
        <v>496</v>
      </c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</row>
    <row r="173" spans="1:40" x14ac:dyDescent="0.25">
      <c r="A173" s="214"/>
      <c r="B173" s="222"/>
      <c r="C173" s="222"/>
      <c r="D173" s="25" t="s">
        <v>344</v>
      </c>
      <c r="E173" s="108" t="s">
        <v>345</v>
      </c>
      <c r="F173" s="103" t="s">
        <v>346</v>
      </c>
      <c r="G173" s="27">
        <v>70</v>
      </c>
      <c r="H173" s="21">
        <v>35</v>
      </c>
      <c r="I173" s="51">
        <f t="shared" si="16"/>
        <v>2450</v>
      </c>
      <c r="J173" s="214"/>
      <c r="K173" s="222"/>
      <c r="L173" s="268"/>
      <c r="M173" s="71" t="s">
        <v>344</v>
      </c>
      <c r="N173" s="72" t="s">
        <v>345</v>
      </c>
      <c r="O173" s="73" t="s">
        <v>33</v>
      </c>
      <c r="P173" s="73">
        <v>1</v>
      </c>
      <c r="Q173" s="74">
        <v>2284.87</v>
      </c>
      <c r="R173" s="74">
        <f t="shared" si="17"/>
        <v>2284.87</v>
      </c>
      <c r="S173" s="137">
        <f t="shared" si="18"/>
        <v>-165.13000000000011</v>
      </c>
      <c r="T173" s="151">
        <f t="shared" si="19"/>
        <v>2284.87</v>
      </c>
      <c r="U173" s="12" t="s">
        <v>496</v>
      </c>
    </row>
    <row r="174" spans="1:40" x14ac:dyDescent="0.25">
      <c r="A174" s="214"/>
      <c r="B174" s="222"/>
      <c r="C174" s="222"/>
      <c r="D174" s="25" t="s">
        <v>349</v>
      </c>
      <c r="E174" s="108" t="s">
        <v>331</v>
      </c>
      <c r="F174" s="103" t="s">
        <v>78</v>
      </c>
      <c r="G174" s="27">
        <v>80</v>
      </c>
      <c r="H174" s="21">
        <v>20</v>
      </c>
      <c r="I174" s="51">
        <f t="shared" si="16"/>
        <v>1600</v>
      </c>
      <c r="J174" s="214"/>
      <c r="K174" s="222"/>
      <c r="L174" s="268"/>
      <c r="M174" s="25" t="s">
        <v>349</v>
      </c>
      <c r="N174" s="163" t="s">
        <v>331</v>
      </c>
      <c r="O174" s="27" t="s">
        <v>78</v>
      </c>
      <c r="P174" s="77">
        <v>85</v>
      </c>
      <c r="Q174" s="74">
        <v>14</v>
      </c>
      <c r="R174" s="20">
        <f t="shared" si="17"/>
        <v>1190</v>
      </c>
      <c r="S174" s="137">
        <f>R174-I174</f>
        <v>-410</v>
      </c>
      <c r="T174" s="151">
        <f t="shared" si="19"/>
        <v>1190</v>
      </c>
      <c r="U174" s="12" t="s">
        <v>497</v>
      </c>
    </row>
    <row r="175" spans="1:40" x14ac:dyDescent="0.25">
      <c r="A175" s="214"/>
      <c r="B175" s="222"/>
      <c r="C175" s="222"/>
      <c r="D175" s="25" t="s">
        <v>350</v>
      </c>
      <c r="E175" s="108" t="s">
        <v>331</v>
      </c>
      <c r="F175" s="103" t="s">
        <v>351</v>
      </c>
      <c r="G175" s="103">
        <v>10</v>
      </c>
      <c r="H175" s="21">
        <v>5</v>
      </c>
      <c r="I175" s="51">
        <f t="shared" si="16"/>
        <v>50</v>
      </c>
      <c r="J175" s="214"/>
      <c r="K175" s="222"/>
      <c r="L175" s="268"/>
      <c r="M175" s="25" t="s">
        <v>350</v>
      </c>
      <c r="N175" s="163" t="s">
        <v>331</v>
      </c>
      <c r="O175" s="27" t="s">
        <v>351</v>
      </c>
      <c r="P175" s="27">
        <v>10</v>
      </c>
      <c r="Q175" s="20">
        <v>5</v>
      </c>
      <c r="R175" s="20">
        <f t="shared" si="17"/>
        <v>50</v>
      </c>
      <c r="S175" s="137">
        <f t="shared" ref="S175:S192" si="20">R175-I175</f>
        <v>0</v>
      </c>
      <c r="T175" s="151">
        <f t="shared" si="19"/>
        <v>50</v>
      </c>
      <c r="U175" s="12" t="s">
        <v>497</v>
      </c>
    </row>
    <row r="176" spans="1:40" x14ac:dyDescent="0.25">
      <c r="A176" s="214"/>
      <c r="B176" s="222"/>
      <c r="C176" s="222"/>
      <c r="D176" s="25" t="s">
        <v>352</v>
      </c>
      <c r="E176" s="108" t="s">
        <v>331</v>
      </c>
      <c r="F176" s="103" t="s">
        <v>33</v>
      </c>
      <c r="G176" s="103">
        <v>1</v>
      </c>
      <c r="H176" s="21">
        <v>500</v>
      </c>
      <c r="I176" s="51">
        <f t="shared" si="16"/>
        <v>500</v>
      </c>
      <c r="J176" s="214"/>
      <c r="K176" s="222"/>
      <c r="L176" s="268"/>
      <c r="M176" s="25" t="s">
        <v>352</v>
      </c>
      <c r="N176" s="163" t="s">
        <v>331</v>
      </c>
      <c r="O176" s="27" t="s">
        <v>33</v>
      </c>
      <c r="P176" s="27">
        <v>1</v>
      </c>
      <c r="Q176" s="20">
        <v>500</v>
      </c>
      <c r="R176" s="20">
        <f t="shared" si="17"/>
        <v>500</v>
      </c>
      <c r="S176" s="137">
        <f t="shared" si="20"/>
        <v>0</v>
      </c>
      <c r="T176" s="151">
        <f t="shared" si="19"/>
        <v>500</v>
      </c>
      <c r="U176" s="12" t="s">
        <v>497</v>
      </c>
    </row>
    <row r="177" spans="1:40" x14ac:dyDescent="0.25">
      <c r="A177" s="214"/>
      <c r="B177" s="222"/>
      <c r="C177" s="222"/>
      <c r="D177" s="25" t="s">
        <v>353</v>
      </c>
      <c r="E177" s="108" t="s">
        <v>331</v>
      </c>
      <c r="F177" s="103" t="s">
        <v>33</v>
      </c>
      <c r="G177" s="103">
        <v>6</v>
      </c>
      <c r="H177" s="21">
        <v>59</v>
      </c>
      <c r="I177" s="51">
        <f t="shared" si="16"/>
        <v>354</v>
      </c>
      <c r="J177" s="214"/>
      <c r="K177" s="222"/>
      <c r="L177" s="268"/>
      <c r="M177" s="25" t="s">
        <v>353</v>
      </c>
      <c r="N177" s="26" t="s">
        <v>331</v>
      </c>
      <c r="O177" s="27" t="s">
        <v>33</v>
      </c>
      <c r="P177" s="27">
        <v>6</v>
      </c>
      <c r="Q177" s="20">
        <v>100</v>
      </c>
      <c r="R177" s="20">
        <f t="shared" si="17"/>
        <v>600</v>
      </c>
      <c r="S177" s="82">
        <f t="shared" si="20"/>
        <v>246</v>
      </c>
      <c r="T177" s="151">
        <f t="shared" si="19"/>
        <v>600</v>
      </c>
      <c r="U177" s="12" t="s">
        <v>497</v>
      </c>
    </row>
    <row r="178" spans="1:40" x14ac:dyDescent="0.25">
      <c r="A178" s="214"/>
      <c r="B178" s="222"/>
      <c r="C178" s="222"/>
      <c r="D178" s="25" t="s">
        <v>354</v>
      </c>
      <c r="E178" s="108" t="s">
        <v>331</v>
      </c>
      <c r="F178" s="103" t="s">
        <v>33</v>
      </c>
      <c r="G178" s="103">
        <v>20</v>
      </c>
      <c r="H178" s="21">
        <v>40</v>
      </c>
      <c r="I178" s="51">
        <f t="shared" si="16"/>
        <v>800</v>
      </c>
      <c r="J178" s="214"/>
      <c r="K178" s="222"/>
      <c r="L178" s="268"/>
      <c r="M178" s="25" t="s">
        <v>354</v>
      </c>
      <c r="N178" s="26" t="s">
        <v>331</v>
      </c>
      <c r="O178" s="27" t="s">
        <v>33</v>
      </c>
      <c r="P178" s="27">
        <v>20</v>
      </c>
      <c r="Q178" s="20">
        <v>40</v>
      </c>
      <c r="R178" s="20">
        <f t="shared" si="17"/>
        <v>800</v>
      </c>
      <c r="S178" s="82">
        <f t="shared" si="20"/>
        <v>0</v>
      </c>
      <c r="T178" s="151">
        <f t="shared" si="19"/>
        <v>800</v>
      </c>
      <c r="U178" s="12" t="s">
        <v>497</v>
      </c>
    </row>
    <row r="179" spans="1:40" x14ac:dyDescent="0.25">
      <c r="A179" s="214"/>
      <c r="B179" s="222"/>
      <c r="C179" s="222"/>
      <c r="D179" s="25"/>
      <c r="E179" s="162"/>
      <c r="F179" s="161"/>
      <c r="G179" s="161"/>
      <c r="H179" s="21"/>
      <c r="I179" s="51"/>
      <c r="J179" s="214"/>
      <c r="K179" s="222"/>
      <c r="L179" s="268"/>
      <c r="M179" s="36" t="s">
        <v>508</v>
      </c>
      <c r="N179" s="76" t="s">
        <v>509</v>
      </c>
      <c r="O179" s="77" t="s">
        <v>441</v>
      </c>
      <c r="P179" s="77">
        <v>1</v>
      </c>
      <c r="Q179" s="78">
        <v>219.4</v>
      </c>
      <c r="R179" s="78">
        <f t="shared" si="17"/>
        <v>219.4</v>
      </c>
      <c r="S179" s="82">
        <f t="shared" si="20"/>
        <v>219.4</v>
      </c>
      <c r="T179" s="151">
        <f t="shared" si="19"/>
        <v>219.4</v>
      </c>
      <c r="U179" s="12" t="s">
        <v>497</v>
      </c>
    </row>
    <row r="180" spans="1:40" x14ac:dyDescent="0.25">
      <c r="A180" s="214"/>
      <c r="B180" s="222"/>
      <c r="C180" s="222"/>
      <c r="D180" s="25" t="s">
        <v>355</v>
      </c>
      <c r="E180" s="108" t="s">
        <v>331</v>
      </c>
      <c r="F180" s="103" t="s">
        <v>78</v>
      </c>
      <c r="G180" s="103">
        <v>6</v>
      </c>
      <c r="H180" s="21">
        <v>20</v>
      </c>
      <c r="I180" s="51">
        <f t="shared" si="16"/>
        <v>120</v>
      </c>
      <c r="J180" s="214"/>
      <c r="K180" s="222"/>
      <c r="L180" s="268"/>
      <c r="M180" s="25" t="s">
        <v>355</v>
      </c>
      <c r="N180" s="26" t="s">
        <v>331</v>
      </c>
      <c r="O180" s="27" t="s">
        <v>78</v>
      </c>
      <c r="P180" s="77">
        <v>7</v>
      </c>
      <c r="Q180" s="78">
        <v>45</v>
      </c>
      <c r="R180" s="20">
        <f t="shared" si="17"/>
        <v>315</v>
      </c>
      <c r="S180" s="82">
        <f t="shared" si="20"/>
        <v>195</v>
      </c>
      <c r="T180" s="151">
        <f t="shared" si="19"/>
        <v>315</v>
      </c>
      <c r="U180" s="12" t="s">
        <v>497</v>
      </c>
    </row>
    <row r="181" spans="1:40" s="125" customFormat="1" x14ac:dyDescent="0.25">
      <c r="A181" s="214"/>
      <c r="B181" s="222"/>
      <c r="C181" s="142" t="s">
        <v>357</v>
      </c>
      <c r="D181" s="25" t="s">
        <v>358</v>
      </c>
      <c r="E181" s="108" t="s">
        <v>359</v>
      </c>
      <c r="F181" s="103" t="s">
        <v>360</v>
      </c>
      <c r="G181" s="103">
        <v>80</v>
      </c>
      <c r="H181" s="21">
        <v>80</v>
      </c>
      <c r="I181" s="51">
        <f t="shared" si="16"/>
        <v>6400</v>
      </c>
      <c r="J181" s="214"/>
      <c r="K181" s="222"/>
      <c r="L181" s="163" t="s">
        <v>357</v>
      </c>
      <c r="M181" s="71" t="s">
        <v>358</v>
      </c>
      <c r="N181" s="72" t="s">
        <v>359</v>
      </c>
      <c r="O181" s="73" t="s">
        <v>360</v>
      </c>
      <c r="P181" s="73">
        <v>0</v>
      </c>
      <c r="Q181" s="74">
        <v>0</v>
      </c>
      <c r="R181" s="74">
        <f t="shared" si="17"/>
        <v>0</v>
      </c>
      <c r="S181" s="137">
        <f t="shared" si="20"/>
        <v>-6400</v>
      </c>
      <c r="T181" s="151">
        <f t="shared" si="19"/>
        <v>0</v>
      </c>
      <c r="U181" s="139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</row>
    <row r="182" spans="1:40" s="125" customFormat="1" x14ac:dyDescent="0.25">
      <c r="A182" s="214"/>
      <c r="B182" s="222"/>
      <c r="C182" s="222" t="s">
        <v>367</v>
      </c>
      <c r="D182" s="25" t="s">
        <v>368</v>
      </c>
      <c r="E182" s="108" t="s">
        <v>331</v>
      </c>
      <c r="F182" s="103" t="s">
        <v>337</v>
      </c>
      <c r="G182" s="103">
        <v>2</v>
      </c>
      <c r="H182" s="21">
        <v>30</v>
      </c>
      <c r="I182" s="51">
        <f t="shared" si="16"/>
        <v>60</v>
      </c>
      <c r="J182" s="214"/>
      <c r="K182" s="222"/>
      <c r="L182" s="268" t="s">
        <v>367</v>
      </c>
      <c r="M182" s="71" t="s">
        <v>368</v>
      </c>
      <c r="N182" s="72" t="s">
        <v>331</v>
      </c>
      <c r="O182" s="73" t="s">
        <v>337</v>
      </c>
      <c r="P182" s="73">
        <v>1</v>
      </c>
      <c r="Q182" s="74">
        <v>23.6</v>
      </c>
      <c r="R182" s="74">
        <f t="shared" si="17"/>
        <v>23.6</v>
      </c>
      <c r="S182" s="138">
        <f t="shared" si="20"/>
        <v>-36.4</v>
      </c>
      <c r="T182" s="151">
        <f t="shared" si="19"/>
        <v>23.6</v>
      </c>
      <c r="U182" s="12" t="s">
        <v>497</v>
      </c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</row>
    <row r="183" spans="1:40" s="122" customFormat="1" x14ac:dyDescent="0.25">
      <c r="A183" s="214"/>
      <c r="B183" s="222"/>
      <c r="C183" s="222"/>
      <c r="D183" s="25" t="s">
        <v>369</v>
      </c>
      <c r="E183" s="144" t="s">
        <v>331</v>
      </c>
      <c r="F183" s="143" t="s">
        <v>337</v>
      </c>
      <c r="G183" s="143">
        <v>2</v>
      </c>
      <c r="H183" s="21">
        <v>300</v>
      </c>
      <c r="I183" s="51">
        <f t="shared" si="16"/>
        <v>600</v>
      </c>
      <c r="J183" s="214"/>
      <c r="K183" s="222"/>
      <c r="L183" s="268"/>
      <c r="M183" s="36" t="s">
        <v>369</v>
      </c>
      <c r="N183" s="76" t="s">
        <v>331</v>
      </c>
      <c r="O183" s="77" t="s">
        <v>33</v>
      </c>
      <c r="P183" s="77">
        <v>1</v>
      </c>
      <c r="Q183" s="78">
        <v>998</v>
      </c>
      <c r="R183" s="78">
        <f t="shared" si="17"/>
        <v>998</v>
      </c>
      <c r="S183" s="137">
        <f t="shared" si="20"/>
        <v>398</v>
      </c>
      <c r="T183" s="151">
        <f t="shared" si="19"/>
        <v>998</v>
      </c>
      <c r="U183" s="12" t="s">
        <v>497</v>
      </c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</row>
    <row r="184" spans="1:40" x14ac:dyDescent="0.25">
      <c r="A184" s="214"/>
      <c r="B184" s="222"/>
      <c r="C184" s="142" t="s">
        <v>372</v>
      </c>
      <c r="D184" s="25" t="s">
        <v>373</v>
      </c>
      <c r="E184" s="144" t="s">
        <v>374</v>
      </c>
      <c r="F184" s="143" t="s">
        <v>360</v>
      </c>
      <c r="G184" s="143">
        <v>60</v>
      </c>
      <c r="H184" s="20">
        <v>200</v>
      </c>
      <c r="I184" s="51">
        <f t="shared" si="16"/>
        <v>12000</v>
      </c>
      <c r="J184" s="214"/>
      <c r="K184" s="222"/>
      <c r="L184" s="72" t="s">
        <v>372</v>
      </c>
      <c r="M184" s="71" t="s">
        <v>373</v>
      </c>
      <c r="N184" s="72" t="s">
        <v>374</v>
      </c>
      <c r="O184" s="73" t="s">
        <v>360</v>
      </c>
      <c r="P184" s="73">
        <v>0</v>
      </c>
      <c r="Q184" s="74">
        <v>0</v>
      </c>
      <c r="R184" s="74">
        <f t="shared" si="17"/>
        <v>0</v>
      </c>
      <c r="S184" s="137">
        <f t="shared" si="20"/>
        <v>-12000</v>
      </c>
      <c r="T184" s="151">
        <f t="shared" si="19"/>
        <v>0</v>
      </c>
      <c r="U184" s="12"/>
    </row>
    <row r="185" spans="1:40" s="129" customFormat="1" ht="17" customHeight="1" x14ac:dyDescent="0.25">
      <c r="A185" s="214"/>
      <c r="B185" s="222" t="s">
        <v>377</v>
      </c>
      <c r="C185" s="222" t="s">
        <v>329</v>
      </c>
      <c r="D185" s="145"/>
      <c r="E185" s="145"/>
      <c r="F185" s="145"/>
      <c r="G185" s="145"/>
      <c r="H185" s="145"/>
      <c r="I185" s="145"/>
      <c r="J185" s="214"/>
      <c r="K185" s="222" t="s">
        <v>377</v>
      </c>
      <c r="L185" s="268" t="s">
        <v>329</v>
      </c>
      <c r="M185" s="36" t="s">
        <v>440</v>
      </c>
      <c r="N185" s="76" t="s">
        <v>505</v>
      </c>
      <c r="O185" s="77" t="s">
        <v>433</v>
      </c>
      <c r="P185" s="77">
        <v>1000</v>
      </c>
      <c r="Q185" s="78">
        <v>3</v>
      </c>
      <c r="R185" s="78">
        <f>P185*Q185</f>
        <v>3000</v>
      </c>
      <c r="S185" s="137">
        <f>R185-I185</f>
        <v>3000</v>
      </c>
      <c r="T185" s="151">
        <f>2*P185</f>
        <v>2000</v>
      </c>
      <c r="U185" s="12" t="s">
        <v>495</v>
      </c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</row>
    <row r="186" spans="1:40" s="132" customFormat="1" ht="17" customHeight="1" x14ac:dyDescent="0.25">
      <c r="A186" s="214"/>
      <c r="B186" s="222"/>
      <c r="C186" s="222"/>
      <c r="D186" s="30"/>
      <c r="E186" s="31"/>
      <c r="F186" s="32"/>
      <c r="G186" s="32"/>
      <c r="H186" s="33"/>
      <c r="I186" s="56"/>
      <c r="J186" s="214"/>
      <c r="K186" s="222"/>
      <c r="L186" s="268"/>
      <c r="M186" s="36" t="s">
        <v>455</v>
      </c>
      <c r="N186" s="76"/>
      <c r="O186" s="77" t="s">
        <v>433</v>
      </c>
      <c r="P186" s="77">
        <v>70</v>
      </c>
      <c r="Q186" s="78">
        <v>10</v>
      </c>
      <c r="R186" s="78">
        <f>P186*Q186</f>
        <v>700</v>
      </c>
      <c r="S186" s="137">
        <f t="shared" ref="S186:S187" si="21">R186-I187</f>
        <v>-800</v>
      </c>
      <c r="T186" s="151">
        <f>6*P186</f>
        <v>420</v>
      </c>
      <c r="U186" s="14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  <c r="AG186" s="131"/>
      <c r="AH186" s="131"/>
      <c r="AI186" s="131"/>
      <c r="AJ186" s="131"/>
      <c r="AK186" s="131"/>
      <c r="AL186" s="131"/>
      <c r="AM186" s="131"/>
      <c r="AN186" s="131"/>
    </row>
    <row r="187" spans="1:40" s="132" customFormat="1" ht="17" customHeight="1" x14ac:dyDescent="0.25">
      <c r="A187" s="214"/>
      <c r="B187" s="222"/>
      <c r="C187" s="222"/>
      <c r="D187" s="142" t="s">
        <v>378</v>
      </c>
      <c r="E187" s="144"/>
      <c r="F187" s="143" t="s">
        <v>379</v>
      </c>
      <c r="G187" s="143">
        <v>300</v>
      </c>
      <c r="H187" s="21">
        <v>5</v>
      </c>
      <c r="I187" s="51">
        <f>G187*H187</f>
        <v>1500</v>
      </c>
      <c r="J187" s="214"/>
      <c r="K187" s="222"/>
      <c r="L187" s="268"/>
      <c r="M187" s="25" t="s">
        <v>378</v>
      </c>
      <c r="N187" s="163"/>
      <c r="O187" s="27" t="s">
        <v>379</v>
      </c>
      <c r="P187" s="77">
        <v>620</v>
      </c>
      <c r="Q187" s="20">
        <v>5</v>
      </c>
      <c r="R187" s="20">
        <f>P187*Q187</f>
        <v>3100</v>
      </c>
      <c r="S187" s="137">
        <f t="shared" si="21"/>
        <v>3050</v>
      </c>
      <c r="T187" s="151">
        <f>P187*1.5</f>
        <v>930</v>
      </c>
      <c r="U187" s="14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1"/>
    </row>
    <row r="188" spans="1:40" ht="17" customHeight="1" x14ac:dyDescent="0.25">
      <c r="A188" s="214"/>
      <c r="B188" s="222"/>
      <c r="C188" s="222"/>
      <c r="D188" s="142" t="s">
        <v>380</v>
      </c>
      <c r="E188" s="144"/>
      <c r="F188" s="143" t="s">
        <v>379</v>
      </c>
      <c r="G188" s="143">
        <v>50</v>
      </c>
      <c r="H188" s="21">
        <v>1</v>
      </c>
      <c r="I188" s="51">
        <f t="shared" si="16"/>
        <v>50</v>
      </c>
      <c r="J188" s="214"/>
      <c r="K188" s="222"/>
      <c r="L188" s="268"/>
      <c r="M188" s="25" t="s">
        <v>380</v>
      </c>
      <c r="N188" s="163"/>
      <c r="O188" s="27" t="s">
        <v>379</v>
      </c>
      <c r="P188" s="27">
        <v>50</v>
      </c>
      <c r="Q188" s="20">
        <v>1</v>
      </c>
      <c r="R188" s="20">
        <f t="shared" si="17"/>
        <v>50</v>
      </c>
      <c r="S188" s="137">
        <f t="shared" si="20"/>
        <v>0</v>
      </c>
      <c r="T188" s="151">
        <f>P188*0.5</f>
        <v>25</v>
      </c>
      <c r="U188" s="12"/>
    </row>
    <row r="189" spans="1:40" ht="17" customHeight="1" x14ac:dyDescent="0.25">
      <c r="A189" s="214"/>
      <c r="B189" s="222"/>
      <c r="C189" s="222"/>
      <c r="D189" s="102" t="s">
        <v>457</v>
      </c>
      <c r="E189" s="108"/>
      <c r="F189" s="103" t="s">
        <v>78</v>
      </c>
      <c r="G189" s="103">
        <v>5</v>
      </c>
      <c r="H189" s="21">
        <v>50</v>
      </c>
      <c r="I189" s="51">
        <f t="shared" si="16"/>
        <v>250</v>
      </c>
      <c r="J189" s="214"/>
      <c r="K189" s="222"/>
      <c r="L189" s="268"/>
      <c r="M189" s="25" t="s">
        <v>381</v>
      </c>
      <c r="N189" s="163"/>
      <c r="O189" s="27" t="s">
        <v>78</v>
      </c>
      <c r="P189" s="27">
        <v>5</v>
      </c>
      <c r="Q189" s="20">
        <v>50</v>
      </c>
      <c r="R189" s="20">
        <f t="shared" si="17"/>
        <v>250</v>
      </c>
      <c r="S189" s="137">
        <f t="shared" si="20"/>
        <v>0</v>
      </c>
      <c r="T189" s="151">
        <v>0</v>
      </c>
      <c r="U189" s="12"/>
    </row>
    <row r="190" spans="1:40" ht="17" customHeight="1" x14ac:dyDescent="0.25">
      <c r="A190" s="214"/>
      <c r="B190" s="222"/>
      <c r="C190" s="222"/>
      <c r="D190" s="102" t="s">
        <v>382</v>
      </c>
      <c r="E190" s="108"/>
      <c r="F190" s="103" t="s">
        <v>379</v>
      </c>
      <c r="G190" s="103">
        <v>60</v>
      </c>
      <c r="H190" s="21">
        <v>10</v>
      </c>
      <c r="I190" s="51">
        <f t="shared" si="16"/>
        <v>600</v>
      </c>
      <c r="J190" s="214"/>
      <c r="K190" s="222"/>
      <c r="L190" s="268"/>
      <c r="M190" s="25" t="s">
        <v>382</v>
      </c>
      <c r="N190" s="163"/>
      <c r="O190" s="27" t="s">
        <v>379</v>
      </c>
      <c r="P190" s="73">
        <v>30</v>
      </c>
      <c r="Q190" s="20">
        <v>10</v>
      </c>
      <c r="R190" s="20">
        <f t="shared" si="17"/>
        <v>300</v>
      </c>
      <c r="S190" s="137">
        <f t="shared" si="20"/>
        <v>-300</v>
      </c>
      <c r="T190" s="151">
        <f>6*P190</f>
        <v>180</v>
      </c>
      <c r="U190" s="12"/>
    </row>
    <row r="191" spans="1:40" ht="17" customHeight="1" x14ac:dyDescent="0.25">
      <c r="A191" s="214"/>
      <c r="B191" s="222"/>
      <c r="C191" s="222"/>
      <c r="D191" s="102" t="s">
        <v>383</v>
      </c>
      <c r="E191" s="108"/>
      <c r="F191" s="103" t="s">
        <v>379</v>
      </c>
      <c r="G191" s="103">
        <v>60</v>
      </c>
      <c r="H191" s="21">
        <v>5</v>
      </c>
      <c r="I191" s="51">
        <f t="shared" si="16"/>
        <v>300</v>
      </c>
      <c r="J191" s="214"/>
      <c r="K191" s="222"/>
      <c r="L191" s="268"/>
      <c r="M191" s="25" t="s">
        <v>383</v>
      </c>
      <c r="N191" s="163"/>
      <c r="O191" s="27" t="s">
        <v>379</v>
      </c>
      <c r="P191" s="73">
        <v>30</v>
      </c>
      <c r="Q191" s="20">
        <v>10</v>
      </c>
      <c r="R191" s="20">
        <f t="shared" si="17"/>
        <v>300</v>
      </c>
      <c r="S191" s="137">
        <f t="shared" si="20"/>
        <v>0</v>
      </c>
      <c r="T191" s="151">
        <f>3*P191</f>
        <v>90</v>
      </c>
      <c r="U191" s="12"/>
    </row>
    <row r="192" spans="1:40" ht="17" customHeight="1" x14ac:dyDescent="0.25">
      <c r="A192" s="214"/>
      <c r="B192" s="222"/>
      <c r="C192" s="222"/>
      <c r="D192" s="102" t="s">
        <v>384</v>
      </c>
      <c r="E192" s="108" t="s">
        <v>385</v>
      </c>
      <c r="F192" s="103" t="s">
        <v>379</v>
      </c>
      <c r="G192" s="103">
        <v>40</v>
      </c>
      <c r="H192" s="21">
        <v>20</v>
      </c>
      <c r="I192" s="51">
        <f t="shared" si="16"/>
        <v>800</v>
      </c>
      <c r="J192" s="214"/>
      <c r="K192" s="222"/>
      <c r="L192" s="268"/>
      <c r="M192" s="25" t="s">
        <v>384</v>
      </c>
      <c r="N192" s="163" t="s">
        <v>385</v>
      </c>
      <c r="O192" s="27" t="s">
        <v>379</v>
      </c>
      <c r="P192" s="27">
        <v>40</v>
      </c>
      <c r="Q192" s="20">
        <v>20</v>
      </c>
      <c r="R192" s="20">
        <f t="shared" si="17"/>
        <v>800</v>
      </c>
      <c r="S192" s="137">
        <f t="shared" si="20"/>
        <v>0</v>
      </c>
      <c r="T192" s="151">
        <f>8*P192</f>
        <v>320</v>
      </c>
      <c r="U192" s="12"/>
    </row>
    <row r="193" spans="1:40" ht="17" customHeight="1" x14ac:dyDescent="0.25">
      <c r="A193" s="214"/>
      <c r="B193" s="222"/>
      <c r="C193" s="147" t="s">
        <v>357</v>
      </c>
      <c r="D193" s="147" t="s">
        <v>456</v>
      </c>
      <c r="E193" s="146"/>
      <c r="F193" s="148" t="s">
        <v>33</v>
      </c>
      <c r="G193" s="148">
        <v>1</v>
      </c>
      <c r="H193" s="149">
        <v>300</v>
      </c>
      <c r="I193" s="51"/>
      <c r="J193" s="214"/>
      <c r="K193" s="222"/>
      <c r="L193" s="163" t="s">
        <v>357</v>
      </c>
      <c r="M193" s="25" t="s">
        <v>386</v>
      </c>
      <c r="N193" s="163"/>
      <c r="O193" s="27" t="s">
        <v>33</v>
      </c>
      <c r="P193" s="27">
        <v>1</v>
      </c>
      <c r="Q193" s="20">
        <v>300</v>
      </c>
      <c r="R193" s="20">
        <f t="shared" si="17"/>
        <v>300</v>
      </c>
      <c r="S193" s="137">
        <f>R193-I193</f>
        <v>300</v>
      </c>
      <c r="T193" s="151">
        <v>0</v>
      </c>
      <c r="U193" s="12"/>
    </row>
    <row r="194" spans="1:40" s="129" customFormat="1" ht="15.75" customHeight="1" x14ac:dyDescent="0.25">
      <c r="A194" s="214"/>
      <c r="B194" s="269" t="s">
        <v>396</v>
      </c>
      <c r="C194" s="102" t="s">
        <v>397</v>
      </c>
      <c r="D194" s="102" t="s">
        <v>398</v>
      </c>
      <c r="E194" s="108"/>
      <c r="F194" s="103" t="s">
        <v>332</v>
      </c>
      <c r="G194" s="103">
        <v>120</v>
      </c>
      <c r="H194" s="21">
        <v>20</v>
      </c>
      <c r="I194" s="51">
        <f t="shared" si="16"/>
        <v>2400</v>
      </c>
      <c r="J194" s="214"/>
      <c r="K194" s="269" t="s">
        <v>396</v>
      </c>
      <c r="L194" s="163" t="s">
        <v>397</v>
      </c>
      <c r="M194" s="25" t="s">
        <v>398</v>
      </c>
      <c r="N194" s="163"/>
      <c r="O194" s="27" t="s">
        <v>332</v>
      </c>
      <c r="P194" s="27">
        <v>120</v>
      </c>
      <c r="Q194" s="20">
        <v>20</v>
      </c>
      <c r="R194" s="20">
        <f t="shared" si="17"/>
        <v>2400</v>
      </c>
      <c r="S194" s="82">
        <f t="shared" ref="S194:S214" si="22">R194-I194</f>
        <v>0</v>
      </c>
      <c r="T194" s="150">
        <v>2400</v>
      </c>
      <c r="U194" s="14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</row>
    <row r="195" spans="1:40" ht="17" customHeight="1" x14ac:dyDescent="0.25">
      <c r="A195" s="214"/>
      <c r="B195" s="270"/>
      <c r="C195" s="102" t="s">
        <v>401</v>
      </c>
      <c r="D195" s="25" t="s">
        <v>402</v>
      </c>
      <c r="E195" s="108" t="s">
        <v>403</v>
      </c>
      <c r="F195" s="103" t="s">
        <v>332</v>
      </c>
      <c r="G195" s="103">
        <v>200</v>
      </c>
      <c r="H195" s="21">
        <v>15</v>
      </c>
      <c r="I195" s="51">
        <f t="shared" si="16"/>
        <v>3000</v>
      </c>
      <c r="J195" s="214"/>
      <c r="K195" s="270"/>
      <c r="L195" s="163" t="s">
        <v>401</v>
      </c>
      <c r="M195" s="25" t="s">
        <v>402</v>
      </c>
      <c r="N195" s="163" t="s">
        <v>403</v>
      </c>
      <c r="O195" s="27" t="s">
        <v>33</v>
      </c>
      <c r="P195" s="27">
        <v>2248.58</v>
      </c>
      <c r="Q195" s="20">
        <v>1</v>
      </c>
      <c r="R195" s="20">
        <f t="shared" si="17"/>
        <v>2248.58</v>
      </c>
      <c r="S195" s="82">
        <f t="shared" si="22"/>
        <v>-751.42000000000007</v>
      </c>
      <c r="T195" s="150">
        <f>R195</f>
        <v>2248.58</v>
      </c>
      <c r="U195" s="12"/>
    </row>
    <row r="196" spans="1:40" x14ac:dyDescent="0.25">
      <c r="A196" s="214"/>
      <c r="B196" s="270"/>
      <c r="C196" s="222" t="s">
        <v>396</v>
      </c>
      <c r="D196" s="25" t="s">
        <v>458</v>
      </c>
      <c r="E196" s="108"/>
      <c r="F196" s="103" t="s">
        <v>78</v>
      </c>
      <c r="G196" s="103">
        <v>30</v>
      </c>
      <c r="H196" s="21">
        <v>50</v>
      </c>
      <c r="I196" s="51">
        <f t="shared" si="16"/>
        <v>1500</v>
      </c>
      <c r="J196" s="214"/>
      <c r="K196" s="270"/>
      <c r="L196" s="229" t="s">
        <v>396</v>
      </c>
      <c r="M196" s="25" t="s">
        <v>404</v>
      </c>
      <c r="N196" s="162"/>
      <c r="O196" s="161" t="s">
        <v>78</v>
      </c>
      <c r="P196" s="161">
        <v>30</v>
      </c>
      <c r="Q196" s="21">
        <v>50</v>
      </c>
      <c r="R196" s="51">
        <f t="shared" si="17"/>
        <v>1500</v>
      </c>
      <c r="S196" s="166">
        <f t="shared" si="22"/>
        <v>0</v>
      </c>
      <c r="T196" s="150">
        <f>R196</f>
        <v>1500</v>
      </c>
      <c r="U196" s="12"/>
    </row>
    <row r="197" spans="1:40" x14ac:dyDescent="0.25">
      <c r="A197" s="214"/>
      <c r="B197" s="270"/>
      <c r="C197" s="222"/>
      <c r="D197" s="25" t="s">
        <v>405</v>
      </c>
      <c r="E197" s="108"/>
      <c r="F197" s="103" t="s">
        <v>33</v>
      </c>
      <c r="G197" s="103">
        <v>1</v>
      </c>
      <c r="H197" s="21">
        <v>500</v>
      </c>
      <c r="I197" s="51">
        <f t="shared" si="16"/>
        <v>500</v>
      </c>
      <c r="J197" s="214"/>
      <c r="K197" s="270"/>
      <c r="L197" s="230"/>
      <c r="M197" s="25" t="s">
        <v>405</v>
      </c>
      <c r="N197" s="162"/>
      <c r="O197" s="161" t="s">
        <v>33</v>
      </c>
      <c r="P197" s="161">
        <v>1</v>
      </c>
      <c r="Q197" s="21">
        <v>500</v>
      </c>
      <c r="R197" s="51">
        <f t="shared" si="17"/>
        <v>500</v>
      </c>
      <c r="S197" s="166">
        <f t="shared" si="22"/>
        <v>0</v>
      </c>
      <c r="T197" s="150">
        <v>0</v>
      </c>
      <c r="U197" s="12"/>
    </row>
    <row r="198" spans="1:40" x14ac:dyDescent="0.25">
      <c r="A198" s="214"/>
      <c r="B198" s="270"/>
      <c r="C198" s="222"/>
      <c r="D198" s="25" t="s">
        <v>406</v>
      </c>
      <c r="E198" s="108"/>
      <c r="F198" s="103" t="s">
        <v>33</v>
      </c>
      <c r="G198" s="103">
        <v>1</v>
      </c>
      <c r="H198" s="21">
        <v>500</v>
      </c>
      <c r="I198" s="51">
        <f t="shared" si="16"/>
        <v>500</v>
      </c>
      <c r="J198" s="214"/>
      <c r="K198" s="270"/>
      <c r="L198" s="230"/>
      <c r="M198" s="25" t="s">
        <v>406</v>
      </c>
      <c r="N198" s="162"/>
      <c r="O198" s="161" t="s">
        <v>33</v>
      </c>
      <c r="P198" s="161">
        <v>1</v>
      </c>
      <c r="Q198" s="21">
        <v>500</v>
      </c>
      <c r="R198" s="51">
        <f t="shared" si="17"/>
        <v>500</v>
      </c>
      <c r="S198" s="166">
        <f t="shared" si="22"/>
        <v>0</v>
      </c>
      <c r="T198" s="150">
        <v>0</v>
      </c>
      <c r="U198" s="12"/>
    </row>
    <row r="199" spans="1:40" x14ac:dyDescent="0.25">
      <c r="A199" s="214"/>
      <c r="B199" s="270"/>
      <c r="C199" s="222"/>
      <c r="D199" s="25" t="s">
        <v>407</v>
      </c>
      <c r="E199" s="108" t="s">
        <v>408</v>
      </c>
      <c r="F199" s="103" t="s">
        <v>409</v>
      </c>
      <c r="G199" s="103">
        <v>20</v>
      </c>
      <c r="H199" s="21">
        <v>35</v>
      </c>
      <c r="I199" s="51">
        <f t="shared" si="16"/>
        <v>700</v>
      </c>
      <c r="J199" s="214"/>
      <c r="K199" s="270"/>
      <c r="L199" s="230"/>
      <c r="M199" s="25" t="s">
        <v>407</v>
      </c>
      <c r="N199" s="162" t="s">
        <v>408</v>
      </c>
      <c r="O199" s="161" t="s">
        <v>409</v>
      </c>
      <c r="P199" s="161">
        <v>20</v>
      </c>
      <c r="Q199" s="21">
        <v>35</v>
      </c>
      <c r="R199" s="51">
        <f t="shared" si="17"/>
        <v>700</v>
      </c>
      <c r="S199" s="166">
        <f t="shared" si="22"/>
        <v>0</v>
      </c>
      <c r="T199" s="150">
        <v>700</v>
      </c>
      <c r="U199" s="12"/>
    </row>
    <row r="200" spans="1:40" x14ac:dyDescent="0.25">
      <c r="A200" s="214"/>
      <c r="B200" s="270"/>
      <c r="C200" s="222"/>
      <c r="D200" s="25" t="s">
        <v>410</v>
      </c>
      <c r="E200" s="108"/>
      <c r="F200" s="103" t="s">
        <v>33</v>
      </c>
      <c r="G200" s="103">
        <v>1</v>
      </c>
      <c r="H200" s="21">
        <v>200</v>
      </c>
      <c r="I200" s="51">
        <f t="shared" si="16"/>
        <v>200</v>
      </c>
      <c r="J200" s="214"/>
      <c r="K200" s="270"/>
      <c r="L200" s="230"/>
      <c r="M200" s="25" t="s">
        <v>410</v>
      </c>
      <c r="N200" s="162"/>
      <c r="O200" s="161" t="s">
        <v>33</v>
      </c>
      <c r="P200" s="161">
        <v>1</v>
      </c>
      <c r="Q200" s="21">
        <v>200</v>
      </c>
      <c r="R200" s="51">
        <f t="shared" si="17"/>
        <v>200</v>
      </c>
      <c r="S200" s="166">
        <f t="shared" si="22"/>
        <v>0</v>
      </c>
      <c r="T200" s="150">
        <v>200</v>
      </c>
      <c r="U200" s="12"/>
    </row>
    <row r="201" spans="1:40" s="126" customFormat="1" x14ac:dyDescent="0.25">
      <c r="A201" s="214"/>
      <c r="B201" s="270"/>
      <c r="C201" s="222"/>
      <c r="D201" s="25" t="s">
        <v>411</v>
      </c>
      <c r="E201" s="26" t="s">
        <v>412</v>
      </c>
      <c r="F201" s="27" t="s">
        <v>33</v>
      </c>
      <c r="G201" s="27">
        <v>1</v>
      </c>
      <c r="H201" s="20">
        <v>2000</v>
      </c>
      <c r="I201" s="51">
        <f t="shared" si="16"/>
        <v>2000</v>
      </c>
      <c r="J201" s="214"/>
      <c r="K201" s="270"/>
      <c r="L201" s="230"/>
      <c r="M201" s="25" t="s">
        <v>411</v>
      </c>
      <c r="N201" s="163" t="s">
        <v>412</v>
      </c>
      <c r="O201" s="27" t="s">
        <v>33</v>
      </c>
      <c r="P201" s="27">
        <v>1</v>
      </c>
      <c r="Q201" s="20">
        <v>2000</v>
      </c>
      <c r="R201" s="51">
        <f t="shared" si="17"/>
        <v>2000</v>
      </c>
      <c r="S201" s="166">
        <f t="shared" si="22"/>
        <v>0</v>
      </c>
      <c r="T201" s="150">
        <v>0</v>
      </c>
      <c r="U201" s="12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</row>
    <row r="202" spans="1:40" s="126" customFormat="1" x14ac:dyDescent="0.25">
      <c r="A202" s="214"/>
      <c r="B202" s="270"/>
      <c r="C202" s="222"/>
      <c r="D202" s="25" t="s">
        <v>413</v>
      </c>
      <c r="E202" s="26" t="s">
        <v>414</v>
      </c>
      <c r="F202" s="27" t="s">
        <v>183</v>
      </c>
      <c r="G202" s="27">
        <v>1</v>
      </c>
      <c r="H202" s="20">
        <v>2000</v>
      </c>
      <c r="I202" s="51">
        <f t="shared" si="16"/>
        <v>2000</v>
      </c>
      <c r="J202" s="214"/>
      <c r="K202" s="270"/>
      <c r="L202" s="230"/>
      <c r="M202" s="25" t="s">
        <v>413</v>
      </c>
      <c r="N202" s="163" t="s">
        <v>414</v>
      </c>
      <c r="O202" s="27" t="s">
        <v>183</v>
      </c>
      <c r="P202" s="27">
        <v>1</v>
      </c>
      <c r="Q202" s="20">
        <v>2000</v>
      </c>
      <c r="R202" s="51">
        <f t="shared" si="17"/>
        <v>2000</v>
      </c>
      <c r="S202" s="166">
        <f t="shared" si="22"/>
        <v>0</v>
      </c>
      <c r="T202" s="150">
        <v>2000</v>
      </c>
      <c r="U202" s="12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</row>
    <row r="203" spans="1:40" s="126" customFormat="1" x14ac:dyDescent="0.25">
      <c r="A203" s="214"/>
      <c r="B203" s="270"/>
      <c r="C203" s="222"/>
      <c r="D203" s="25" t="s">
        <v>402</v>
      </c>
      <c r="E203" s="26" t="s">
        <v>416</v>
      </c>
      <c r="F203" s="27" t="s">
        <v>183</v>
      </c>
      <c r="G203" s="27">
        <v>1</v>
      </c>
      <c r="H203" s="20">
        <v>2000</v>
      </c>
      <c r="I203" s="51">
        <f t="shared" si="16"/>
        <v>2000</v>
      </c>
      <c r="J203" s="214"/>
      <c r="K203" s="270"/>
      <c r="L203" s="230"/>
      <c r="M203" s="25" t="s">
        <v>402</v>
      </c>
      <c r="N203" s="163" t="s">
        <v>416</v>
      </c>
      <c r="O203" s="27" t="s">
        <v>183</v>
      </c>
      <c r="P203" s="27">
        <v>1</v>
      </c>
      <c r="Q203" s="20">
        <v>2000</v>
      </c>
      <c r="R203" s="51">
        <f t="shared" si="17"/>
        <v>2000</v>
      </c>
      <c r="S203" s="166">
        <f t="shared" si="22"/>
        <v>0</v>
      </c>
      <c r="T203" s="150">
        <v>2000</v>
      </c>
      <c r="U203" s="12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</row>
    <row r="204" spans="1:40" s="126" customFormat="1" x14ac:dyDescent="0.25">
      <c r="A204" s="214"/>
      <c r="B204" s="270"/>
      <c r="C204" s="222"/>
      <c r="D204" s="25" t="s">
        <v>418</v>
      </c>
      <c r="E204" s="108"/>
      <c r="F204" s="27" t="s">
        <v>33</v>
      </c>
      <c r="G204" s="27">
        <v>1</v>
      </c>
      <c r="H204" s="20">
        <v>1000</v>
      </c>
      <c r="I204" s="51">
        <f t="shared" si="16"/>
        <v>1000</v>
      </c>
      <c r="J204" s="214"/>
      <c r="K204" s="270"/>
      <c r="L204" s="230"/>
      <c r="M204" s="25" t="s">
        <v>418</v>
      </c>
      <c r="N204" s="162"/>
      <c r="O204" s="27" t="s">
        <v>33</v>
      </c>
      <c r="P204" s="27">
        <v>1</v>
      </c>
      <c r="Q204" s="20">
        <v>1000</v>
      </c>
      <c r="R204" s="51">
        <f t="shared" si="17"/>
        <v>1000</v>
      </c>
      <c r="S204" s="166">
        <f t="shared" si="22"/>
        <v>0</v>
      </c>
      <c r="T204" s="150">
        <v>1000</v>
      </c>
      <c r="U204" s="12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</row>
    <row r="205" spans="1:40" s="126" customFormat="1" x14ac:dyDescent="0.25">
      <c r="A205" s="214"/>
      <c r="B205" s="270"/>
      <c r="C205" s="222"/>
      <c r="D205" s="25" t="s">
        <v>459</v>
      </c>
      <c r="E205" s="108" t="s">
        <v>420</v>
      </c>
      <c r="F205" s="27" t="s">
        <v>33</v>
      </c>
      <c r="G205" s="27">
        <v>1</v>
      </c>
      <c r="H205" s="20">
        <v>2500</v>
      </c>
      <c r="I205" s="51">
        <f t="shared" si="16"/>
        <v>2500</v>
      </c>
      <c r="J205" s="214"/>
      <c r="K205" s="270"/>
      <c r="L205" s="230"/>
      <c r="M205" s="25" t="s">
        <v>419</v>
      </c>
      <c r="N205" s="162" t="s">
        <v>420</v>
      </c>
      <c r="O205" s="27" t="s">
        <v>33</v>
      </c>
      <c r="P205" s="27">
        <v>1</v>
      </c>
      <c r="Q205" s="20">
        <v>2500</v>
      </c>
      <c r="R205" s="51">
        <f t="shared" si="17"/>
        <v>2500</v>
      </c>
      <c r="S205" s="166">
        <f t="shared" si="22"/>
        <v>0</v>
      </c>
      <c r="T205" s="150">
        <v>2500</v>
      </c>
      <c r="U205" s="12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</row>
    <row r="206" spans="1:40" s="126" customFormat="1" x14ac:dyDescent="0.25">
      <c r="A206" s="214"/>
      <c r="B206" s="270"/>
      <c r="C206" s="222"/>
      <c r="D206" s="25" t="s">
        <v>421</v>
      </c>
      <c r="E206" s="108" t="s">
        <v>422</v>
      </c>
      <c r="F206" s="103" t="s">
        <v>332</v>
      </c>
      <c r="G206" s="103">
        <v>20</v>
      </c>
      <c r="H206" s="21">
        <v>200</v>
      </c>
      <c r="I206" s="51">
        <f t="shared" si="16"/>
        <v>4000</v>
      </c>
      <c r="J206" s="214"/>
      <c r="K206" s="270"/>
      <c r="L206" s="230"/>
      <c r="M206" s="159" t="s">
        <v>421</v>
      </c>
      <c r="N206" s="162" t="s">
        <v>422</v>
      </c>
      <c r="O206" s="161" t="s">
        <v>332</v>
      </c>
      <c r="P206" s="161">
        <v>20</v>
      </c>
      <c r="Q206" s="21">
        <v>200</v>
      </c>
      <c r="R206" s="51">
        <f t="shared" si="17"/>
        <v>4000</v>
      </c>
      <c r="S206" s="166">
        <f t="shared" si="22"/>
        <v>0</v>
      </c>
      <c r="T206" s="150">
        <v>4000</v>
      </c>
      <c r="U206" s="12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</row>
    <row r="207" spans="1:40" s="126" customFormat="1" x14ac:dyDescent="0.25">
      <c r="A207" s="214"/>
      <c r="B207" s="270"/>
      <c r="C207" s="160"/>
      <c r="D207" s="164"/>
      <c r="E207" s="69"/>
      <c r="F207" s="165"/>
      <c r="G207" s="165"/>
      <c r="H207" s="79"/>
      <c r="I207" s="51"/>
      <c r="J207" s="214"/>
      <c r="K207" s="270"/>
      <c r="L207" s="230"/>
      <c r="M207" s="30" t="s">
        <v>506</v>
      </c>
      <c r="N207" s="31"/>
      <c r="O207" s="32" t="s">
        <v>441</v>
      </c>
      <c r="P207" s="32">
        <v>1</v>
      </c>
      <c r="Q207" s="33">
        <v>10000</v>
      </c>
      <c r="R207" s="56">
        <f t="shared" si="17"/>
        <v>10000</v>
      </c>
      <c r="S207" s="167">
        <f t="shared" si="22"/>
        <v>10000</v>
      </c>
      <c r="T207" s="152">
        <v>4000</v>
      </c>
      <c r="U207" s="12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</row>
    <row r="208" spans="1:40" x14ac:dyDescent="0.25">
      <c r="A208" s="214"/>
      <c r="B208" s="270"/>
      <c r="C208" s="107" t="s">
        <v>423</v>
      </c>
      <c r="D208" s="96"/>
      <c r="E208" s="69"/>
      <c r="F208" s="69"/>
      <c r="G208" s="69"/>
      <c r="H208" s="70"/>
      <c r="I208" s="40">
        <f>SUM(I163:I206)</f>
        <v>104634</v>
      </c>
      <c r="J208" s="214"/>
      <c r="K208" s="270"/>
      <c r="L208" s="162" t="s">
        <v>423</v>
      </c>
      <c r="M208" s="162"/>
      <c r="N208" s="162"/>
      <c r="O208" s="162"/>
      <c r="P208" s="162"/>
      <c r="Q208" s="162"/>
      <c r="R208" s="40">
        <f>SUM(R163:R207)</f>
        <v>98228.05</v>
      </c>
      <c r="S208" s="166">
        <f t="shared" si="22"/>
        <v>-6405.9499999999971</v>
      </c>
      <c r="T208" s="150">
        <v>100000</v>
      </c>
      <c r="U208" s="12" t="s">
        <v>515</v>
      </c>
    </row>
    <row r="209" spans="1:40" x14ac:dyDescent="0.25">
      <c r="A209" s="214"/>
      <c r="B209" s="270"/>
      <c r="C209" s="107" t="s">
        <v>203</v>
      </c>
      <c r="D209" s="69"/>
      <c r="E209" s="69"/>
      <c r="F209" s="69"/>
      <c r="G209" s="69"/>
      <c r="H209" s="70"/>
      <c r="I209" s="40">
        <f>I208*0.1</f>
        <v>10463.400000000001</v>
      </c>
      <c r="J209" s="214"/>
      <c r="K209" s="270"/>
      <c r="L209" s="68" t="s">
        <v>203</v>
      </c>
      <c r="M209" s="69"/>
      <c r="N209" s="69"/>
      <c r="O209" s="69"/>
      <c r="P209" s="69"/>
      <c r="Q209" s="70"/>
      <c r="R209" s="40">
        <f>R208*0.1</f>
        <v>9822.8050000000003</v>
      </c>
      <c r="S209" s="82">
        <f t="shared" si="22"/>
        <v>-640.59500000000116</v>
      </c>
      <c r="T209" s="150">
        <v>20000</v>
      </c>
      <c r="U209" s="12" t="s">
        <v>516</v>
      </c>
    </row>
    <row r="210" spans="1:40" x14ac:dyDescent="0.25">
      <c r="A210" s="214"/>
      <c r="B210" s="270"/>
      <c r="C210" s="107" t="s">
        <v>231</v>
      </c>
      <c r="D210" s="69"/>
      <c r="E210" s="69"/>
      <c r="F210" s="69"/>
      <c r="G210" s="69"/>
      <c r="H210" s="70"/>
      <c r="I210" s="40">
        <f>(I208+I209)*0.06</f>
        <v>6905.8439999999991</v>
      </c>
      <c r="J210" s="214"/>
      <c r="K210" s="270"/>
      <c r="L210" s="68" t="s">
        <v>231</v>
      </c>
      <c r="M210" s="69"/>
      <c r="N210" s="69"/>
      <c r="O210" s="69"/>
      <c r="P210" s="69"/>
      <c r="Q210" s="70"/>
      <c r="R210" s="40">
        <f>(R208+R209)*0.06</f>
        <v>6483.0513000000001</v>
      </c>
      <c r="S210" s="82">
        <f t="shared" si="22"/>
        <v>-422.79269999999906</v>
      </c>
      <c r="T210" s="150">
        <v>55000</v>
      </c>
      <c r="U210" s="12" t="s">
        <v>517</v>
      </c>
    </row>
    <row r="211" spans="1:40" x14ac:dyDescent="0.25">
      <c r="A211" s="214"/>
      <c r="B211" s="211" t="s">
        <v>290</v>
      </c>
      <c r="C211" s="212"/>
      <c r="D211" s="212"/>
      <c r="E211" s="212"/>
      <c r="F211" s="212"/>
      <c r="G211" s="212"/>
      <c r="H211" s="213"/>
      <c r="I211" s="41">
        <f>SUM(I208:I210)</f>
        <v>122003.24399999999</v>
      </c>
      <c r="J211" s="214"/>
      <c r="K211" s="88"/>
      <c r="L211" s="88"/>
      <c r="M211" s="88"/>
      <c r="N211" s="88"/>
      <c r="O211" s="127"/>
      <c r="P211" s="127"/>
      <c r="Q211" s="127"/>
      <c r="R211" s="75">
        <f>SUM(R208:R210)</f>
        <v>114533.90630000002</v>
      </c>
      <c r="S211" s="100">
        <f t="shared" si="22"/>
        <v>-7469.3376999999746</v>
      </c>
      <c r="T211" s="180"/>
      <c r="U211" s="12"/>
    </row>
    <row r="212" spans="1:40" s="126" customFormat="1" x14ac:dyDescent="0.25">
      <c r="A212" s="214" t="s">
        <v>426</v>
      </c>
      <c r="B212" s="260" t="s">
        <v>427</v>
      </c>
      <c r="C212" s="54" t="s">
        <v>428</v>
      </c>
      <c r="D212" s="54" t="s">
        <v>429</v>
      </c>
      <c r="E212" s="61"/>
      <c r="F212" s="27" t="s">
        <v>183</v>
      </c>
      <c r="G212" s="27">
        <v>1</v>
      </c>
      <c r="H212" s="20">
        <v>48000</v>
      </c>
      <c r="I212" s="20">
        <f>G212*H212</f>
        <v>48000</v>
      </c>
      <c r="J212" s="214" t="s">
        <v>426</v>
      </c>
      <c r="K212" s="260" t="s">
        <v>427</v>
      </c>
      <c r="L212" s="61" t="s">
        <v>428</v>
      </c>
      <c r="M212" s="54" t="s">
        <v>429</v>
      </c>
      <c r="N212" s="61"/>
      <c r="O212" s="27" t="s">
        <v>183</v>
      </c>
      <c r="P212" s="27">
        <v>1</v>
      </c>
      <c r="Q212" s="20">
        <v>48000</v>
      </c>
      <c r="R212" s="20">
        <f>P212*Q212</f>
        <v>48000</v>
      </c>
      <c r="S212" s="82">
        <f t="shared" si="22"/>
        <v>0</v>
      </c>
      <c r="T212" s="150"/>
      <c r="U212" s="12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</row>
    <row r="213" spans="1:40" x14ac:dyDescent="0.25">
      <c r="A213" s="214"/>
      <c r="B213" s="261"/>
      <c r="C213" s="107" t="s">
        <v>231</v>
      </c>
      <c r="D213" s="69"/>
      <c r="E213" s="69"/>
      <c r="F213" s="69"/>
      <c r="G213" s="69"/>
      <c r="H213" s="70"/>
      <c r="I213" s="40">
        <f>I212*0.06</f>
        <v>2880</v>
      </c>
      <c r="J213" s="214"/>
      <c r="K213" s="261"/>
      <c r="L213" s="68" t="s">
        <v>231</v>
      </c>
      <c r="M213" s="69"/>
      <c r="N213" s="69"/>
      <c r="O213" s="69"/>
      <c r="P213" s="69"/>
      <c r="Q213" s="70"/>
      <c r="R213" s="40">
        <f>R212*0.06</f>
        <v>2880</v>
      </c>
      <c r="S213" s="82">
        <f t="shared" si="22"/>
        <v>0</v>
      </c>
      <c r="T213" s="150"/>
      <c r="U213" s="12"/>
    </row>
    <row r="214" spans="1:40" x14ac:dyDescent="0.25">
      <c r="A214" s="214"/>
      <c r="B214" s="218" t="s">
        <v>431</v>
      </c>
      <c r="C214" s="219"/>
      <c r="D214" s="219"/>
      <c r="E214" s="219"/>
      <c r="F214" s="219"/>
      <c r="G214" s="219"/>
      <c r="H214" s="220"/>
      <c r="I214" s="41">
        <f>I212+I213</f>
        <v>50880</v>
      </c>
      <c r="J214" s="214"/>
      <c r="K214" s="88"/>
      <c r="L214" s="88"/>
      <c r="M214" s="88"/>
      <c r="N214" s="88"/>
      <c r="O214" s="127"/>
      <c r="P214" s="127"/>
      <c r="Q214" s="127"/>
      <c r="R214" s="75">
        <f>R212+R213</f>
        <v>50880</v>
      </c>
      <c r="S214" s="100">
        <f t="shared" si="22"/>
        <v>0</v>
      </c>
      <c r="T214" s="180"/>
      <c r="U214" s="12"/>
    </row>
    <row r="215" spans="1:40" ht="25" customHeight="1" x14ac:dyDescent="0.25">
      <c r="A215" s="221" t="s">
        <v>432</v>
      </c>
      <c r="B215" s="221"/>
      <c r="C215" s="221"/>
      <c r="D215" s="221"/>
      <c r="E215" s="221"/>
      <c r="F215" s="221"/>
      <c r="G215" s="221"/>
      <c r="H215" s="221"/>
      <c r="I215" s="62">
        <f>I211+I162+I133+I123+I28+I22+I214</f>
        <v>1345605.5520000001</v>
      </c>
      <c r="J215" s="97"/>
      <c r="K215" s="97"/>
      <c r="L215" s="97"/>
      <c r="M215" s="97"/>
      <c r="N215" s="97"/>
      <c r="O215" s="133"/>
      <c r="P215" s="133"/>
      <c r="Q215" s="133"/>
      <c r="R215" s="98">
        <f>R211+R162+R133+R123+R28+R22+R214</f>
        <v>1391518.8742999998</v>
      </c>
      <c r="S215" s="111">
        <f>S211+S214+S162+S133+S123+S28+S22</f>
        <v>45913.322299999883</v>
      </c>
      <c r="T215" s="202">
        <f>SUM(T17:T214)</f>
        <v>1103676.25</v>
      </c>
      <c r="U215" s="12" t="s">
        <v>519</v>
      </c>
    </row>
    <row r="216" spans="1:40" x14ac:dyDescent="0.25">
      <c r="B216" s="113"/>
      <c r="C216" s="113"/>
      <c r="D216" s="113"/>
      <c r="E216" s="114"/>
      <c r="F216" s="59"/>
      <c r="G216" s="59"/>
      <c r="H216" s="115"/>
      <c r="I216" s="115"/>
      <c r="K216" s="113"/>
      <c r="L216" s="114"/>
      <c r="M216" s="113"/>
      <c r="N216" s="114"/>
      <c r="O216" s="59"/>
      <c r="P216" s="59"/>
      <c r="Q216" s="115"/>
      <c r="R216" s="115"/>
      <c r="S216" s="59" t="s">
        <v>518</v>
      </c>
      <c r="T216" s="203"/>
    </row>
    <row r="217" spans="1:40" s="59" customFormat="1" x14ac:dyDescent="0.25">
      <c r="B217" s="113"/>
      <c r="C217" s="113"/>
      <c r="D217" s="113"/>
      <c r="E217" s="114"/>
      <c r="H217" s="115"/>
      <c r="I217" s="115"/>
      <c r="K217" s="113"/>
      <c r="L217" s="114"/>
      <c r="M217" s="113"/>
      <c r="N217" s="114"/>
      <c r="Q217" s="115"/>
      <c r="R217" s="115"/>
      <c r="T217" s="204">
        <f>R215-T215</f>
        <v>287842.62429999979</v>
      </c>
      <c r="U217" s="59" t="s">
        <v>520</v>
      </c>
    </row>
    <row r="218" spans="1:40" s="59" customFormat="1" x14ac:dyDescent="0.25">
      <c r="B218" s="113"/>
      <c r="C218" s="113"/>
      <c r="D218" s="113"/>
      <c r="E218" s="114"/>
      <c r="H218" s="115"/>
      <c r="I218" s="115"/>
      <c r="K218" s="113"/>
      <c r="L218" s="114"/>
      <c r="M218" s="113"/>
      <c r="N218" s="114"/>
      <c r="Q218" s="115"/>
      <c r="R218" s="115"/>
      <c r="T218" s="205">
        <f>T217/R215</f>
        <v>0.20685499105773777</v>
      </c>
      <c r="U218" s="59" t="s">
        <v>521</v>
      </c>
    </row>
    <row r="219" spans="1:40" s="59" customFormat="1" x14ac:dyDescent="0.25">
      <c r="B219" s="113"/>
      <c r="C219" s="113"/>
      <c r="D219" s="113"/>
      <c r="E219" s="114"/>
      <c r="H219" s="115"/>
      <c r="I219" s="115"/>
      <c r="K219" s="113"/>
      <c r="L219" s="114"/>
      <c r="M219" s="113"/>
      <c r="N219" s="114"/>
      <c r="Q219" s="115"/>
      <c r="R219" s="115"/>
      <c r="S219" s="193"/>
      <c r="T219" s="196"/>
    </row>
    <row r="220" spans="1:40" s="59" customFormat="1" x14ac:dyDescent="0.25">
      <c r="B220" s="113"/>
      <c r="C220" s="113"/>
      <c r="D220" s="113"/>
      <c r="E220" s="114"/>
      <c r="H220" s="115"/>
      <c r="I220" s="115"/>
      <c r="K220" s="113"/>
      <c r="L220" s="114"/>
      <c r="M220" s="113"/>
      <c r="N220" s="114"/>
      <c r="Q220" s="115"/>
      <c r="R220" s="115"/>
      <c r="T220" s="196"/>
    </row>
    <row r="221" spans="1:40" s="59" customFormat="1" x14ac:dyDescent="0.25">
      <c r="B221" s="113"/>
      <c r="C221" s="113"/>
      <c r="D221" s="113"/>
      <c r="E221" s="114"/>
      <c r="H221" s="115"/>
      <c r="I221" s="115"/>
      <c r="K221" s="113"/>
      <c r="L221" s="114"/>
      <c r="M221" s="113"/>
      <c r="N221" s="114"/>
      <c r="Q221" s="115"/>
      <c r="R221" s="115"/>
      <c r="T221" s="196"/>
    </row>
    <row r="222" spans="1:40" s="59" customFormat="1" x14ac:dyDescent="0.25">
      <c r="B222" s="113"/>
      <c r="C222" s="113"/>
      <c r="D222" s="113"/>
      <c r="E222" s="114"/>
      <c r="H222" s="115"/>
      <c r="I222" s="115"/>
      <c r="K222" s="113"/>
      <c r="L222" s="114"/>
      <c r="M222" s="113"/>
      <c r="N222" s="114"/>
      <c r="Q222" s="115"/>
      <c r="R222" s="115"/>
      <c r="T222" s="196"/>
    </row>
    <row r="223" spans="1:40" s="59" customFormat="1" x14ac:dyDescent="0.25">
      <c r="B223" s="113"/>
      <c r="C223" s="113"/>
      <c r="D223" s="113"/>
      <c r="E223" s="114"/>
      <c r="H223" s="115"/>
      <c r="I223" s="115"/>
      <c r="K223" s="113"/>
      <c r="L223" s="114"/>
      <c r="M223" s="113"/>
      <c r="N223" s="114"/>
      <c r="Q223" s="115"/>
      <c r="R223" s="115"/>
      <c r="T223" s="196"/>
    </row>
    <row r="224" spans="1:40" s="59" customFormat="1" x14ac:dyDescent="0.25">
      <c r="B224" s="113"/>
      <c r="C224" s="113"/>
      <c r="D224" s="113"/>
      <c r="E224" s="114"/>
      <c r="H224" s="115"/>
      <c r="I224" s="115"/>
      <c r="K224" s="113"/>
      <c r="L224" s="114"/>
      <c r="M224" s="113"/>
      <c r="N224" s="114"/>
      <c r="Q224" s="115"/>
      <c r="R224" s="115"/>
      <c r="T224" s="196"/>
    </row>
    <row r="225" spans="2:20" s="59" customFormat="1" x14ac:dyDescent="0.25">
      <c r="B225" s="113"/>
      <c r="C225" s="113"/>
      <c r="D225" s="113"/>
      <c r="E225" s="114"/>
      <c r="H225" s="115"/>
      <c r="I225" s="115"/>
      <c r="K225" s="113"/>
      <c r="L225" s="114"/>
      <c r="M225" s="113"/>
      <c r="N225" s="114"/>
      <c r="Q225" s="115"/>
      <c r="R225" s="115"/>
      <c r="T225" s="196"/>
    </row>
    <row r="226" spans="2:20" s="59" customFormat="1" x14ac:dyDescent="0.25">
      <c r="B226" s="113"/>
      <c r="C226" s="113"/>
      <c r="D226" s="113"/>
      <c r="E226" s="114"/>
      <c r="H226" s="115"/>
      <c r="I226" s="115"/>
      <c r="K226" s="113"/>
      <c r="L226" s="114"/>
      <c r="M226" s="113"/>
      <c r="N226" s="114"/>
      <c r="Q226" s="115"/>
      <c r="R226" s="115"/>
      <c r="T226" s="196"/>
    </row>
    <row r="227" spans="2:20" s="59" customFormat="1" x14ac:dyDescent="0.25">
      <c r="B227" s="113"/>
      <c r="C227" s="113"/>
      <c r="D227" s="113"/>
      <c r="E227" s="114"/>
      <c r="H227" s="115"/>
      <c r="I227" s="115"/>
      <c r="K227" s="113"/>
      <c r="L227" s="114"/>
      <c r="M227" s="113"/>
      <c r="N227" s="114"/>
      <c r="Q227" s="115"/>
      <c r="R227" s="115"/>
      <c r="T227" s="196"/>
    </row>
    <row r="228" spans="2:20" s="59" customFormat="1" x14ac:dyDescent="0.25">
      <c r="B228" s="113"/>
      <c r="C228" s="113"/>
      <c r="D228" s="113"/>
      <c r="E228" s="114"/>
      <c r="H228" s="115"/>
      <c r="I228" s="115"/>
      <c r="K228" s="113"/>
      <c r="L228" s="114"/>
      <c r="M228" s="113"/>
      <c r="N228" s="114"/>
      <c r="Q228" s="115"/>
      <c r="R228" s="115"/>
      <c r="T228" s="196"/>
    </row>
    <row r="229" spans="2:20" s="59" customFormat="1" x14ac:dyDescent="0.25">
      <c r="B229" s="113"/>
      <c r="C229" s="113"/>
      <c r="D229" s="113"/>
      <c r="E229" s="114"/>
      <c r="H229" s="115"/>
      <c r="I229" s="115"/>
      <c r="K229" s="113"/>
      <c r="L229" s="114"/>
      <c r="M229" s="113"/>
      <c r="N229" s="114"/>
      <c r="Q229" s="115"/>
      <c r="R229" s="115"/>
      <c r="T229" s="196"/>
    </row>
    <row r="230" spans="2:20" s="59" customFormat="1" x14ac:dyDescent="0.25">
      <c r="B230" s="113"/>
      <c r="C230" s="113"/>
      <c r="D230" s="113"/>
      <c r="E230" s="114"/>
      <c r="H230" s="115"/>
      <c r="I230" s="115"/>
      <c r="K230" s="113"/>
      <c r="L230" s="114"/>
      <c r="M230" s="113"/>
      <c r="N230" s="114"/>
      <c r="Q230" s="115"/>
      <c r="R230" s="115"/>
      <c r="T230" s="196"/>
    </row>
    <row r="231" spans="2:20" s="59" customFormat="1" x14ac:dyDescent="0.25">
      <c r="B231" s="113"/>
      <c r="C231" s="113"/>
      <c r="D231" s="113"/>
      <c r="E231" s="114"/>
      <c r="H231" s="115"/>
      <c r="I231" s="115"/>
      <c r="K231" s="113"/>
      <c r="L231" s="114"/>
      <c r="M231" s="113"/>
      <c r="N231" s="114"/>
      <c r="Q231" s="115"/>
      <c r="R231" s="115"/>
      <c r="T231" s="196"/>
    </row>
    <row r="232" spans="2:20" s="59" customFormat="1" x14ac:dyDescent="0.25">
      <c r="B232" s="113"/>
      <c r="C232" s="113"/>
      <c r="D232" s="113"/>
      <c r="E232" s="114"/>
      <c r="H232" s="115"/>
      <c r="I232" s="115"/>
      <c r="K232" s="113"/>
      <c r="L232" s="114"/>
      <c r="M232" s="113"/>
      <c r="N232" s="114"/>
      <c r="Q232" s="115"/>
      <c r="R232" s="115"/>
      <c r="T232" s="196"/>
    </row>
    <row r="233" spans="2:20" s="59" customFormat="1" x14ac:dyDescent="0.25">
      <c r="B233" s="113"/>
      <c r="C233" s="113"/>
      <c r="D233" s="113"/>
      <c r="E233" s="114"/>
      <c r="H233" s="115"/>
      <c r="I233" s="115"/>
      <c r="K233" s="113"/>
      <c r="L233" s="114"/>
      <c r="M233" s="113"/>
      <c r="N233" s="114"/>
      <c r="Q233" s="115"/>
      <c r="R233" s="115"/>
      <c r="T233" s="196"/>
    </row>
    <row r="234" spans="2:20" s="59" customFormat="1" x14ac:dyDescent="0.25">
      <c r="B234" s="113"/>
      <c r="C234" s="113"/>
      <c r="D234" s="113"/>
      <c r="E234" s="114"/>
      <c r="H234" s="115"/>
      <c r="I234" s="115"/>
      <c r="K234" s="113"/>
      <c r="L234" s="114"/>
      <c r="M234" s="113"/>
      <c r="N234" s="114"/>
      <c r="Q234" s="115"/>
      <c r="R234" s="115"/>
      <c r="T234" s="196"/>
    </row>
    <row r="235" spans="2:20" s="59" customFormat="1" x14ac:dyDescent="0.25">
      <c r="B235" s="113"/>
      <c r="C235" s="113"/>
      <c r="D235" s="113"/>
      <c r="E235" s="114"/>
      <c r="H235" s="115"/>
      <c r="I235" s="115"/>
      <c r="K235" s="113"/>
      <c r="L235" s="114"/>
      <c r="M235" s="113"/>
      <c r="N235" s="114"/>
      <c r="Q235" s="115"/>
      <c r="R235" s="115"/>
      <c r="T235" s="196"/>
    </row>
    <row r="236" spans="2:20" s="59" customFormat="1" x14ac:dyDescent="0.25">
      <c r="B236" s="113"/>
      <c r="C236" s="113"/>
      <c r="D236" s="113"/>
      <c r="E236" s="114"/>
      <c r="H236" s="115"/>
      <c r="I236" s="115"/>
      <c r="K236" s="113"/>
      <c r="L236" s="114"/>
      <c r="M236" s="113"/>
      <c r="N236" s="114"/>
      <c r="Q236" s="115"/>
      <c r="R236" s="115"/>
      <c r="T236" s="196"/>
    </row>
    <row r="237" spans="2:20" s="59" customFormat="1" x14ac:dyDescent="0.25">
      <c r="B237" s="113"/>
      <c r="C237" s="113"/>
      <c r="D237" s="113"/>
      <c r="E237" s="114"/>
      <c r="H237" s="115"/>
      <c r="I237" s="115"/>
      <c r="K237" s="113"/>
      <c r="L237" s="114"/>
      <c r="M237" s="113"/>
      <c r="N237" s="114"/>
      <c r="Q237" s="115"/>
      <c r="R237" s="115"/>
      <c r="T237" s="196"/>
    </row>
    <row r="238" spans="2:20" s="59" customFormat="1" x14ac:dyDescent="0.25">
      <c r="B238" s="113"/>
      <c r="C238" s="113"/>
      <c r="D238" s="113"/>
      <c r="E238" s="114"/>
      <c r="H238" s="115"/>
      <c r="I238" s="115"/>
      <c r="K238" s="113"/>
      <c r="L238" s="114"/>
      <c r="M238" s="113"/>
      <c r="N238" s="114"/>
      <c r="Q238" s="115"/>
      <c r="R238" s="115"/>
      <c r="T238" s="196"/>
    </row>
    <row r="239" spans="2:20" s="59" customFormat="1" x14ac:dyDescent="0.25">
      <c r="B239" s="113"/>
      <c r="C239" s="113"/>
      <c r="D239" s="113"/>
      <c r="E239" s="114"/>
      <c r="H239" s="115"/>
      <c r="I239" s="115"/>
      <c r="K239" s="113"/>
      <c r="L239" s="114"/>
      <c r="M239" s="113"/>
      <c r="N239" s="114"/>
      <c r="Q239" s="115"/>
      <c r="R239" s="115"/>
      <c r="T239" s="196"/>
    </row>
    <row r="240" spans="2:20" s="59" customFormat="1" x14ac:dyDescent="0.25">
      <c r="B240" s="113"/>
      <c r="C240" s="113"/>
      <c r="D240" s="113"/>
      <c r="E240" s="114"/>
      <c r="H240" s="115"/>
      <c r="I240" s="115"/>
      <c r="K240" s="113"/>
      <c r="L240" s="114"/>
      <c r="M240" s="113"/>
      <c r="N240" s="114"/>
      <c r="Q240" s="115"/>
      <c r="R240" s="115"/>
      <c r="T240" s="196"/>
    </row>
    <row r="241" spans="2:20" s="59" customFormat="1" x14ac:dyDescent="0.25">
      <c r="B241" s="113"/>
      <c r="C241" s="113"/>
      <c r="D241" s="113"/>
      <c r="E241" s="114"/>
      <c r="H241" s="115"/>
      <c r="I241" s="115"/>
      <c r="K241" s="113"/>
      <c r="L241" s="114"/>
      <c r="M241" s="113"/>
      <c r="N241" s="114"/>
      <c r="Q241" s="115"/>
      <c r="R241" s="115"/>
      <c r="T241" s="196"/>
    </row>
    <row r="242" spans="2:20" s="59" customFormat="1" x14ac:dyDescent="0.25">
      <c r="B242" s="113"/>
      <c r="C242" s="113"/>
      <c r="D242" s="113"/>
      <c r="E242" s="114"/>
      <c r="H242" s="115"/>
      <c r="I242" s="115"/>
      <c r="K242" s="113"/>
      <c r="L242" s="114"/>
      <c r="M242" s="113"/>
      <c r="N242" s="114"/>
      <c r="Q242" s="115"/>
      <c r="R242" s="115"/>
      <c r="T242" s="196"/>
    </row>
    <row r="243" spans="2:20" s="59" customFormat="1" x14ac:dyDescent="0.25">
      <c r="B243" s="113"/>
      <c r="C243" s="113"/>
      <c r="D243" s="113"/>
      <c r="E243" s="114"/>
      <c r="H243" s="115"/>
      <c r="I243" s="115"/>
      <c r="K243" s="113"/>
      <c r="L243" s="114"/>
      <c r="M243" s="113"/>
      <c r="N243" s="114"/>
      <c r="Q243" s="115"/>
      <c r="R243" s="115"/>
      <c r="T243" s="196"/>
    </row>
    <row r="244" spans="2:20" s="59" customFormat="1" x14ac:dyDescent="0.25">
      <c r="B244" s="113"/>
      <c r="C244" s="113"/>
      <c r="D244" s="113"/>
      <c r="E244" s="114"/>
      <c r="H244" s="115"/>
      <c r="I244" s="115"/>
      <c r="K244" s="113"/>
      <c r="L244" s="114"/>
      <c r="M244" s="113"/>
      <c r="N244" s="114"/>
      <c r="Q244" s="115"/>
      <c r="R244" s="115"/>
      <c r="T244" s="196"/>
    </row>
    <row r="245" spans="2:20" s="59" customFormat="1" x14ac:dyDescent="0.25">
      <c r="B245" s="113"/>
      <c r="C245" s="113"/>
      <c r="D245" s="113"/>
      <c r="E245" s="114"/>
      <c r="H245" s="115"/>
      <c r="I245" s="115"/>
      <c r="K245" s="113"/>
      <c r="L245" s="114"/>
      <c r="M245" s="113"/>
      <c r="N245" s="114"/>
      <c r="Q245" s="115"/>
      <c r="R245" s="115"/>
      <c r="T245" s="196"/>
    </row>
    <row r="246" spans="2:20" s="59" customFormat="1" x14ac:dyDescent="0.25">
      <c r="B246" s="113"/>
      <c r="C246" s="113"/>
      <c r="D246" s="113"/>
      <c r="E246" s="114"/>
      <c r="H246" s="115"/>
      <c r="I246" s="115"/>
      <c r="K246" s="113"/>
      <c r="L246" s="114"/>
      <c r="M246" s="113"/>
      <c r="N246" s="114"/>
      <c r="Q246" s="115"/>
      <c r="R246" s="115"/>
      <c r="T246" s="196"/>
    </row>
    <row r="247" spans="2:20" s="59" customFormat="1" x14ac:dyDescent="0.25">
      <c r="B247" s="113"/>
      <c r="C247" s="113"/>
      <c r="D247" s="113"/>
      <c r="E247" s="114"/>
      <c r="H247" s="115"/>
      <c r="I247" s="115"/>
      <c r="K247" s="113"/>
      <c r="L247" s="114"/>
      <c r="M247" s="113"/>
      <c r="N247" s="114"/>
      <c r="Q247" s="115"/>
      <c r="R247" s="115"/>
      <c r="T247" s="196"/>
    </row>
    <row r="248" spans="2:20" s="59" customFormat="1" x14ac:dyDescent="0.25">
      <c r="B248" s="113"/>
      <c r="C248" s="113"/>
      <c r="D248" s="113"/>
      <c r="E248" s="114"/>
      <c r="H248" s="115"/>
      <c r="I248" s="115"/>
      <c r="K248" s="113"/>
      <c r="L248" s="114"/>
      <c r="M248" s="113"/>
      <c r="N248" s="114"/>
      <c r="Q248" s="115"/>
      <c r="R248" s="115"/>
      <c r="T248" s="196"/>
    </row>
    <row r="249" spans="2:20" s="59" customFormat="1" x14ac:dyDescent="0.25">
      <c r="B249" s="113"/>
      <c r="C249" s="113"/>
      <c r="D249" s="113"/>
      <c r="E249" s="114"/>
      <c r="H249" s="115"/>
      <c r="I249" s="115"/>
      <c r="K249" s="113"/>
      <c r="L249" s="114"/>
      <c r="M249" s="113"/>
      <c r="N249" s="114"/>
      <c r="Q249" s="115"/>
      <c r="R249" s="115"/>
      <c r="T249" s="196"/>
    </row>
    <row r="250" spans="2:20" s="59" customFormat="1" x14ac:dyDescent="0.25">
      <c r="B250" s="113"/>
      <c r="C250" s="113"/>
      <c r="D250" s="113"/>
      <c r="E250" s="114"/>
      <c r="H250" s="115"/>
      <c r="I250" s="115"/>
      <c r="K250" s="113"/>
      <c r="L250" s="114"/>
      <c r="M250" s="113"/>
      <c r="N250" s="114"/>
      <c r="Q250" s="115"/>
      <c r="R250" s="115"/>
      <c r="T250" s="196"/>
    </row>
    <row r="251" spans="2:20" s="59" customFormat="1" x14ac:dyDescent="0.25">
      <c r="B251" s="113"/>
      <c r="C251" s="113"/>
      <c r="D251" s="113"/>
      <c r="E251" s="114"/>
      <c r="H251" s="115"/>
      <c r="I251" s="115"/>
      <c r="K251" s="113"/>
      <c r="L251" s="114"/>
      <c r="M251" s="113"/>
      <c r="N251" s="114"/>
      <c r="Q251" s="115"/>
      <c r="R251" s="115"/>
      <c r="T251" s="196"/>
    </row>
    <row r="252" spans="2:20" s="59" customFormat="1" x14ac:dyDescent="0.25">
      <c r="B252" s="113"/>
      <c r="C252" s="113"/>
      <c r="D252" s="113"/>
      <c r="E252" s="114"/>
      <c r="H252" s="115"/>
      <c r="I252" s="115"/>
      <c r="K252" s="113"/>
      <c r="L252" s="114"/>
      <c r="M252" s="113"/>
      <c r="N252" s="114"/>
      <c r="Q252" s="115"/>
      <c r="R252" s="115"/>
      <c r="T252" s="196"/>
    </row>
    <row r="253" spans="2:20" s="59" customFormat="1" x14ac:dyDescent="0.25">
      <c r="B253" s="113"/>
      <c r="C253" s="113"/>
      <c r="D253" s="113"/>
      <c r="E253" s="114"/>
      <c r="H253" s="115"/>
      <c r="I253" s="115"/>
      <c r="K253" s="113"/>
      <c r="L253" s="114"/>
      <c r="M253" s="113"/>
      <c r="N253" s="114"/>
      <c r="Q253" s="115"/>
      <c r="R253" s="115"/>
      <c r="T253" s="196"/>
    </row>
    <row r="254" spans="2:20" s="59" customFormat="1" x14ac:dyDescent="0.25">
      <c r="B254" s="113"/>
      <c r="C254" s="113"/>
      <c r="D254" s="113"/>
      <c r="E254" s="114"/>
      <c r="H254" s="115"/>
      <c r="I254" s="115"/>
      <c r="K254" s="113"/>
      <c r="L254" s="114"/>
      <c r="M254" s="113"/>
      <c r="N254" s="114"/>
      <c r="Q254" s="115"/>
      <c r="R254" s="115"/>
      <c r="T254" s="196"/>
    </row>
    <row r="255" spans="2:20" s="59" customFormat="1" x14ac:dyDescent="0.25">
      <c r="B255" s="113"/>
      <c r="C255" s="113"/>
      <c r="D255" s="113"/>
      <c r="E255" s="114"/>
      <c r="H255" s="115"/>
      <c r="I255" s="115"/>
      <c r="K255" s="113"/>
      <c r="L255" s="114"/>
      <c r="M255" s="113"/>
      <c r="N255" s="114"/>
      <c r="Q255" s="115"/>
      <c r="R255" s="115"/>
      <c r="T255" s="196"/>
    </row>
    <row r="256" spans="2:20" s="59" customFormat="1" x14ac:dyDescent="0.25">
      <c r="B256" s="113"/>
      <c r="C256" s="113"/>
      <c r="D256" s="113"/>
      <c r="E256" s="114"/>
      <c r="H256" s="115"/>
      <c r="I256" s="115"/>
      <c r="K256" s="113"/>
      <c r="L256" s="114"/>
      <c r="M256" s="113"/>
      <c r="N256" s="114"/>
      <c r="Q256" s="115"/>
      <c r="R256" s="115"/>
      <c r="T256" s="196"/>
    </row>
    <row r="257" spans="2:20" s="59" customFormat="1" x14ac:dyDescent="0.25">
      <c r="B257" s="113"/>
      <c r="C257" s="113"/>
      <c r="D257" s="113"/>
      <c r="E257" s="114"/>
      <c r="H257" s="115"/>
      <c r="I257" s="115"/>
      <c r="K257" s="113"/>
      <c r="L257" s="114"/>
      <c r="M257" s="113"/>
      <c r="N257" s="114"/>
      <c r="Q257" s="115"/>
      <c r="R257" s="115"/>
      <c r="T257" s="196"/>
    </row>
    <row r="258" spans="2:20" s="59" customFormat="1" x14ac:dyDescent="0.25">
      <c r="B258" s="113"/>
      <c r="C258" s="113"/>
      <c r="D258" s="113"/>
      <c r="E258" s="114"/>
      <c r="H258" s="115"/>
      <c r="I258" s="115"/>
      <c r="K258" s="113"/>
      <c r="L258" s="114"/>
      <c r="M258" s="113"/>
      <c r="N258" s="114"/>
      <c r="Q258" s="115"/>
      <c r="R258" s="115"/>
      <c r="T258" s="196"/>
    </row>
    <row r="259" spans="2:20" s="59" customFormat="1" x14ac:dyDescent="0.25">
      <c r="B259" s="113"/>
      <c r="C259" s="113"/>
      <c r="D259" s="113"/>
      <c r="E259" s="114"/>
      <c r="H259" s="115"/>
      <c r="I259" s="115"/>
      <c r="K259" s="113"/>
      <c r="L259" s="114"/>
      <c r="M259" s="113"/>
      <c r="N259" s="114"/>
      <c r="Q259" s="115"/>
      <c r="R259" s="115"/>
      <c r="T259" s="196"/>
    </row>
    <row r="260" spans="2:20" s="59" customFormat="1" x14ac:dyDescent="0.25">
      <c r="B260" s="113"/>
      <c r="C260" s="113"/>
      <c r="D260" s="113"/>
      <c r="E260" s="114"/>
      <c r="H260" s="115"/>
      <c r="I260" s="115"/>
      <c r="K260" s="113"/>
      <c r="L260" s="114"/>
      <c r="M260" s="113"/>
      <c r="N260" s="114"/>
      <c r="Q260" s="115"/>
      <c r="R260" s="115"/>
      <c r="T260" s="196"/>
    </row>
    <row r="261" spans="2:20" s="59" customFormat="1" x14ac:dyDescent="0.25">
      <c r="B261" s="113"/>
      <c r="C261" s="113"/>
      <c r="D261" s="113"/>
      <c r="E261" s="114"/>
      <c r="H261" s="115"/>
      <c r="I261" s="115"/>
      <c r="K261" s="113"/>
      <c r="L261" s="114"/>
      <c r="M261" s="113"/>
      <c r="N261" s="114"/>
      <c r="Q261" s="115"/>
      <c r="R261" s="115"/>
      <c r="T261" s="196"/>
    </row>
    <row r="262" spans="2:20" s="59" customFormat="1" x14ac:dyDescent="0.25">
      <c r="B262" s="113"/>
      <c r="C262" s="113"/>
      <c r="D262" s="113"/>
      <c r="E262" s="114"/>
      <c r="H262" s="115"/>
      <c r="I262" s="115"/>
      <c r="K262" s="113"/>
      <c r="L262" s="114"/>
      <c r="M262" s="113"/>
      <c r="N262" s="114"/>
      <c r="Q262" s="115"/>
      <c r="R262" s="115"/>
      <c r="T262" s="196"/>
    </row>
    <row r="263" spans="2:20" s="59" customFormat="1" x14ac:dyDescent="0.25">
      <c r="B263" s="113"/>
      <c r="C263" s="113"/>
      <c r="D263" s="113"/>
      <c r="E263" s="114"/>
      <c r="H263" s="115"/>
      <c r="I263" s="115"/>
      <c r="K263" s="113"/>
      <c r="L263" s="114"/>
      <c r="M263" s="113"/>
      <c r="N263" s="114"/>
      <c r="Q263" s="115"/>
      <c r="R263" s="115"/>
      <c r="T263" s="196"/>
    </row>
    <row r="264" spans="2:20" s="59" customFormat="1" x14ac:dyDescent="0.25">
      <c r="B264" s="113"/>
      <c r="C264" s="113"/>
      <c r="D264" s="113"/>
      <c r="E264" s="114"/>
      <c r="H264" s="115"/>
      <c r="I264" s="115"/>
      <c r="K264" s="113"/>
      <c r="L264" s="114"/>
      <c r="M264" s="113"/>
      <c r="N264" s="114"/>
      <c r="Q264" s="115"/>
      <c r="R264" s="115"/>
      <c r="T264" s="196"/>
    </row>
    <row r="265" spans="2:20" s="59" customFormat="1" x14ac:dyDescent="0.25">
      <c r="B265" s="113"/>
      <c r="C265" s="113"/>
      <c r="D265" s="113"/>
      <c r="E265" s="114"/>
      <c r="H265" s="115"/>
      <c r="I265" s="115"/>
      <c r="K265" s="113"/>
      <c r="L265" s="114"/>
      <c r="M265" s="113"/>
      <c r="N265" s="114"/>
      <c r="Q265" s="115"/>
      <c r="R265" s="115"/>
      <c r="T265" s="196"/>
    </row>
    <row r="266" spans="2:20" s="59" customFormat="1" x14ac:dyDescent="0.25">
      <c r="B266" s="113"/>
      <c r="C266" s="113"/>
      <c r="D266" s="113"/>
      <c r="E266" s="114"/>
      <c r="H266" s="115"/>
      <c r="I266" s="115"/>
      <c r="K266" s="113"/>
      <c r="L266" s="114"/>
      <c r="M266" s="113"/>
      <c r="N266" s="114"/>
      <c r="Q266" s="115"/>
      <c r="R266" s="115"/>
      <c r="T266" s="196"/>
    </row>
    <row r="267" spans="2:20" s="59" customFormat="1" x14ac:dyDescent="0.25">
      <c r="B267" s="113"/>
      <c r="C267" s="113"/>
      <c r="D267" s="113"/>
      <c r="E267" s="114"/>
      <c r="H267" s="115"/>
      <c r="I267" s="115"/>
      <c r="K267" s="113"/>
      <c r="L267" s="114"/>
      <c r="M267" s="113"/>
      <c r="N267" s="114"/>
      <c r="Q267" s="115"/>
      <c r="R267" s="115"/>
      <c r="T267" s="196"/>
    </row>
    <row r="268" spans="2:20" s="59" customFormat="1" x14ac:dyDescent="0.25">
      <c r="B268" s="113"/>
      <c r="C268" s="113"/>
      <c r="D268" s="113"/>
      <c r="E268" s="114"/>
      <c r="H268" s="115"/>
      <c r="I268" s="115"/>
      <c r="K268" s="113"/>
      <c r="L268" s="114"/>
      <c r="M268" s="113"/>
      <c r="N268" s="114"/>
      <c r="Q268" s="115"/>
      <c r="R268" s="115"/>
      <c r="T268" s="196"/>
    </row>
    <row r="269" spans="2:20" s="59" customFormat="1" x14ac:dyDescent="0.25">
      <c r="B269" s="113"/>
      <c r="C269" s="113"/>
      <c r="D269" s="113"/>
      <c r="E269" s="114"/>
      <c r="H269" s="115"/>
      <c r="I269" s="115"/>
      <c r="K269" s="113"/>
      <c r="L269" s="114"/>
      <c r="M269" s="113"/>
      <c r="N269" s="114"/>
      <c r="Q269" s="115"/>
      <c r="R269" s="115"/>
      <c r="T269" s="196"/>
    </row>
    <row r="270" spans="2:20" s="59" customFormat="1" x14ac:dyDescent="0.25">
      <c r="B270" s="113"/>
      <c r="C270" s="113"/>
      <c r="D270" s="113"/>
      <c r="E270" s="114"/>
      <c r="H270" s="115"/>
      <c r="I270" s="115"/>
      <c r="K270" s="113"/>
      <c r="L270" s="114"/>
      <c r="M270" s="113"/>
      <c r="N270" s="114"/>
      <c r="Q270" s="115"/>
      <c r="R270" s="115"/>
      <c r="T270" s="196"/>
    </row>
    <row r="271" spans="2:20" s="59" customFormat="1" x14ac:dyDescent="0.25">
      <c r="B271" s="113"/>
      <c r="C271" s="113"/>
      <c r="D271" s="113"/>
      <c r="E271" s="114"/>
      <c r="H271" s="115"/>
      <c r="I271" s="115"/>
      <c r="K271" s="113"/>
      <c r="L271" s="114"/>
      <c r="M271" s="113"/>
      <c r="N271" s="114"/>
      <c r="Q271" s="115"/>
      <c r="R271" s="115"/>
      <c r="T271" s="196"/>
    </row>
    <row r="272" spans="2:20" s="59" customFormat="1" x14ac:dyDescent="0.25">
      <c r="B272" s="113"/>
      <c r="C272" s="113"/>
      <c r="D272" s="113"/>
      <c r="E272" s="114"/>
      <c r="H272" s="115"/>
      <c r="I272" s="115"/>
      <c r="K272" s="113"/>
      <c r="L272" s="114"/>
      <c r="M272" s="113"/>
      <c r="N272" s="114"/>
      <c r="Q272" s="115"/>
      <c r="R272" s="115"/>
      <c r="T272" s="196"/>
    </row>
    <row r="273" spans="2:20" s="59" customFormat="1" x14ac:dyDescent="0.25">
      <c r="B273" s="113"/>
      <c r="C273" s="113"/>
      <c r="D273" s="113"/>
      <c r="E273" s="114"/>
      <c r="H273" s="115"/>
      <c r="I273" s="115"/>
      <c r="K273" s="113"/>
      <c r="L273" s="114"/>
      <c r="M273" s="113"/>
      <c r="N273" s="114"/>
      <c r="Q273" s="115"/>
      <c r="R273" s="115"/>
      <c r="T273" s="196"/>
    </row>
    <row r="274" spans="2:20" s="59" customFormat="1" x14ac:dyDescent="0.25">
      <c r="B274" s="113"/>
      <c r="C274" s="113"/>
      <c r="D274" s="113"/>
      <c r="E274" s="114"/>
      <c r="H274" s="115"/>
      <c r="I274" s="115"/>
      <c r="K274" s="113"/>
      <c r="L274" s="114"/>
      <c r="M274" s="113"/>
      <c r="N274" s="114"/>
      <c r="Q274" s="115"/>
      <c r="R274" s="115"/>
      <c r="T274" s="196"/>
    </row>
    <row r="275" spans="2:20" s="59" customFormat="1" x14ac:dyDescent="0.25">
      <c r="B275" s="113"/>
      <c r="C275" s="113"/>
      <c r="D275" s="113"/>
      <c r="E275" s="114"/>
      <c r="H275" s="115"/>
      <c r="I275" s="115"/>
      <c r="K275" s="113"/>
      <c r="L275" s="114"/>
      <c r="M275" s="113"/>
      <c r="N275" s="114"/>
      <c r="Q275" s="115"/>
      <c r="R275" s="115"/>
      <c r="T275" s="196"/>
    </row>
    <row r="276" spans="2:20" s="59" customFormat="1" x14ac:dyDescent="0.25">
      <c r="B276" s="113"/>
      <c r="C276" s="113"/>
      <c r="D276" s="113"/>
      <c r="E276" s="114"/>
      <c r="H276" s="115"/>
      <c r="I276" s="115"/>
      <c r="K276" s="113"/>
      <c r="L276" s="114"/>
      <c r="M276" s="113"/>
      <c r="N276" s="114"/>
      <c r="Q276" s="115"/>
      <c r="R276" s="115"/>
      <c r="T276" s="196"/>
    </row>
    <row r="277" spans="2:20" s="59" customFormat="1" x14ac:dyDescent="0.25">
      <c r="B277" s="113"/>
      <c r="C277" s="113"/>
      <c r="D277" s="113"/>
      <c r="E277" s="114"/>
      <c r="H277" s="115"/>
      <c r="I277" s="115"/>
      <c r="K277" s="113"/>
      <c r="L277" s="114"/>
      <c r="M277" s="113"/>
      <c r="N277" s="114"/>
      <c r="Q277" s="115"/>
      <c r="R277" s="115"/>
      <c r="T277" s="196"/>
    </row>
    <row r="278" spans="2:20" s="59" customFormat="1" x14ac:dyDescent="0.25">
      <c r="B278" s="113"/>
      <c r="C278" s="113"/>
      <c r="D278" s="113"/>
      <c r="E278" s="114"/>
      <c r="H278" s="115"/>
      <c r="I278" s="115"/>
      <c r="K278" s="113"/>
      <c r="L278" s="114"/>
      <c r="M278" s="113"/>
      <c r="N278" s="114"/>
      <c r="Q278" s="115"/>
      <c r="R278" s="115"/>
      <c r="T278" s="196"/>
    </row>
    <row r="279" spans="2:20" s="59" customFormat="1" x14ac:dyDescent="0.25">
      <c r="B279" s="113"/>
      <c r="C279" s="113"/>
      <c r="D279" s="113"/>
      <c r="E279" s="114"/>
      <c r="H279" s="115"/>
      <c r="I279" s="115"/>
      <c r="K279" s="113"/>
      <c r="L279" s="114"/>
      <c r="M279" s="113"/>
      <c r="N279" s="114"/>
      <c r="Q279" s="115"/>
      <c r="R279" s="115"/>
      <c r="T279" s="196"/>
    </row>
    <row r="280" spans="2:20" s="59" customFormat="1" x14ac:dyDescent="0.25">
      <c r="B280" s="113"/>
      <c r="C280" s="113"/>
      <c r="D280" s="113"/>
      <c r="E280" s="114"/>
      <c r="H280" s="115"/>
      <c r="I280" s="115"/>
      <c r="K280" s="113"/>
      <c r="L280" s="114"/>
      <c r="M280" s="113"/>
      <c r="N280" s="114"/>
      <c r="Q280" s="115"/>
      <c r="R280" s="115"/>
      <c r="T280" s="196"/>
    </row>
    <row r="281" spans="2:20" s="59" customFormat="1" x14ac:dyDescent="0.25">
      <c r="B281" s="113"/>
      <c r="C281" s="113"/>
      <c r="D281" s="113"/>
      <c r="E281" s="114"/>
      <c r="H281" s="115"/>
      <c r="I281" s="115"/>
      <c r="K281" s="113"/>
      <c r="L281" s="114"/>
      <c r="M281" s="113"/>
      <c r="N281" s="114"/>
      <c r="Q281" s="115"/>
      <c r="R281" s="115"/>
      <c r="T281" s="196"/>
    </row>
    <row r="282" spans="2:20" s="59" customFormat="1" x14ac:dyDescent="0.25">
      <c r="B282" s="113"/>
      <c r="C282" s="113"/>
      <c r="D282" s="113"/>
      <c r="E282" s="114"/>
      <c r="H282" s="115"/>
      <c r="I282" s="115"/>
      <c r="K282" s="113"/>
      <c r="L282" s="114"/>
      <c r="M282" s="113"/>
      <c r="N282" s="114"/>
      <c r="Q282" s="115"/>
      <c r="R282" s="115"/>
      <c r="T282" s="196"/>
    </row>
    <row r="283" spans="2:20" s="59" customFormat="1" x14ac:dyDescent="0.25">
      <c r="B283" s="113"/>
      <c r="C283" s="113"/>
      <c r="D283" s="113"/>
      <c r="E283" s="114"/>
      <c r="H283" s="115"/>
      <c r="I283" s="115"/>
      <c r="K283" s="113"/>
      <c r="L283" s="114"/>
      <c r="M283" s="113"/>
      <c r="N283" s="114"/>
      <c r="Q283" s="115"/>
      <c r="R283" s="115"/>
      <c r="T283" s="196"/>
    </row>
    <row r="284" spans="2:20" s="59" customFormat="1" x14ac:dyDescent="0.25">
      <c r="B284" s="113"/>
      <c r="C284" s="113"/>
      <c r="D284" s="113"/>
      <c r="E284" s="114"/>
      <c r="H284" s="115"/>
      <c r="I284" s="115"/>
      <c r="K284" s="113"/>
      <c r="L284" s="114"/>
      <c r="M284" s="113"/>
      <c r="N284" s="114"/>
      <c r="Q284" s="115"/>
      <c r="R284" s="115"/>
      <c r="T284" s="196"/>
    </row>
    <row r="285" spans="2:20" s="59" customFormat="1" x14ac:dyDescent="0.25">
      <c r="B285" s="113"/>
      <c r="C285" s="113"/>
      <c r="D285" s="113"/>
      <c r="E285" s="114"/>
      <c r="H285" s="115"/>
      <c r="I285" s="115"/>
      <c r="K285" s="113"/>
      <c r="L285" s="114"/>
      <c r="M285" s="113"/>
      <c r="N285" s="114"/>
      <c r="Q285" s="115"/>
      <c r="R285" s="115"/>
      <c r="T285" s="196"/>
    </row>
    <row r="286" spans="2:20" s="59" customFormat="1" x14ac:dyDescent="0.25">
      <c r="B286" s="113"/>
      <c r="C286" s="113"/>
      <c r="D286" s="113"/>
      <c r="E286" s="114"/>
      <c r="H286" s="115"/>
      <c r="I286" s="115"/>
      <c r="K286" s="113"/>
      <c r="L286" s="114"/>
      <c r="M286" s="113"/>
      <c r="N286" s="114"/>
      <c r="Q286" s="115"/>
      <c r="R286" s="115"/>
      <c r="T286" s="196"/>
    </row>
    <row r="287" spans="2:20" s="59" customFormat="1" x14ac:dyDescent="0.25">
      <c r="B287" s="113"/>
      <c r="C287" s="113"/>
      <c r="D287" s="113"/>
      <c r="E287" s="114"/>
      <c r="H287" s="115"/>
      <c r="I287" s="115"/>
      <c r="K287" s="113"/>
      <c r="L287" s="114"/>
      <c r="M287" s="113"/>
      <c r="N287" s="114"/>
      <c r="Q287" s="115"/>
      <c r="R287" s="115"/>
      <c r="T287" s="196"/>
    </row>
    <row r="288" spans="2:20" s="59" customFormat="1" x14ac:dyDescent="0.25">
      <c r="B288" s="113"/>
      <c r="C288" s="113"/>
      <c r="D288" s="113"/>
      <c r="E288" s="114"/>
      <c r="H288" s="115"/>
      <c r="I288" s="115"/>
      <c r="K288" s="113"/>
      <c r="L288" s="114"/>
      <c r="M288" s="113"/>
      <c r="N288" s="114"/>
      <c r="Q288" s="115"/>
      <c r="R288" s="115"/>
      <c r="T288" s="196"/>
    </row>
    <row r="289" spans="2:20" s="59" customFormat="1" x14ac:dyDescent="0.25">
      <c r="B289" s="113"/>
      <c r="C289" s="113"/>
      <c r="D289" s="113"/>
      <c r="E289" s="114"/>
      <c r="H289" s="115"/>
      <c r="I289" s="115"/>
      <c r="K289" s="113"/>
      <c r="L289" s="114"/>
      <c r="M289" s="113"/>
      <c r="N289" s="114"/>
      <c r="Q289" s="115"/>
      <c r="R289" s="115"/>
      <c r="T289" s="196"/>
    </row>
    <row r="290" spans="2:20" s="59" customFormat="1" x14ac:dyDescent="0.25">
      <c r="B290" s="113"/>
      <c r="C290" s="113"/>
      <c r="D290" s="113"/>
      <c r="E290" s="114"/>
      <c r="H290" s="115"/>
      <c r="I290" s="115"/>
      <c r="K290" s="113"/>
      <c r="L290" s="114"/>
      <c r="M290" s="113"/>
      <c r="N290" s="114"/>
      <c r="Q290" s="115"/>
      <c r="R290" s="115"/>
      <c r="T290" s="196"/>
    </row>
    <row r="291" spans="2:20" s="59" customFormat="1" x14ac:dyDescent="0.25">
      <c r="B291" s="113"/>
      <c r="C291" s="113"/>
      <c r="D291" s="113"/>
      <c r="E291" s="114"/>
      <c r="H291" s="115"/>
      <c r="I291" s="115"/>
      <c r="K291" s="113"/>
      <c r="L291" s="114"/>
      <c r="M291" s="113"/>
      <c r="N291" s="114"/>
      <c r="Q291" s="115"/>
      <c r="R291" s="115"/>
      <c r="T291" s="196"/>
    </row>
    <row r="292" spans="2:20" s="59" customFormat="1" x14ac:dyDescent="0.25">
      <c r="B292" s="113"/>
      <c r="C292" s="113"/>
      <c r="D292" s="113"/>
      <c r="E292" s="114"/>
      <c r="H292" s="115"/>
      <c r="I292" s="115"/>
      <c r="K292" s="113"/>
      <c r="L292" s="114"/>
      <c r="M292" s="113"/>
      <c r="N292" s="114"/>
      <c r="Q292" s="115"/>
      <c r="R292" s="115"/>
      <c r="T292" s="196"/>
    </row>
    <row r="293" spans="2:20" s="59" customFormat="1" x14ac:dyDescent="0.25">
      <c r="B293" s="113"/>
      <c r="C293" s="113"/>
      <c r="D293" s="113"/>
      <c r="E293" s="114"/>
      <c r="H293" s="115"/>
      <c r="I293" s="115"/>
      <c r="K293" s="113"/>
      <c r="L293" s="114"/>
      <c r="M293" s="113"/>
      <c r="N293" s="114"/>
      <c r="Q293" s="115"/>
      <c r="R293" s="115"/>
      <c r="T293" s="196"/>
    </row>
    <row r="294" spans="2:20" s="59" customFormat="1" x14ac:dyDescent="0.25">
      <c r="B294" s="113"/>
      <c r="C294" s="113"/>
      <c r="D294" s="113"/>
      <c r="E294" s="114"/>
      <c r="H294" s="115"/>
      <c r="I294" s="115"/>
      <c r="K294" s="113"/>
      <c r="L294" s="114"/>
      <c r="M294" s="113"/>
      <c r="N294" s="114"/>
      <c r="Q294" s="115"/>
      <c r="R294" s="115"/>
      <c r="T294" s="196"/>
    </row>
    <row r="295" spans="2:20" s="59" customFormat="1" x14ac:dyDescent="0.25">
      <c r="B295" s="113"/>
      <c r="C295" s="113"/>
      <c r="D295" s="113"/>
      <c r="E295" s="114"/>
      <c r="H295" s="115"/>
      <c r="I295" s="115"/>
      <c r="K295" s="113"/>
      <c r="L295" s="114"/>
      <c r="M295" s="113"/>
      <c r="N295" s="114"/>
      <c r="Q295" s="115"/>
      <c r="R295" s="115"/>
      <c r="T295" s="196"/>
    </row>
    <row r="296" spans="2:20" s="59" customFormat="1" x14ac:dyDescent="0.25">
      <c r="B296" s="113"/>
      <c r="C296" s="113"/>
      <c r="D296" s="113"/>
      <c r="E296" s="114"/>
      <c r="H296" s="115"/>
      <c r="I296" s="115"/>
      <c r="K296" s="113"/>
      <c r="L296" s="114"/>
      <c r="M296" s="113"/>
      <c r="N296" s="114"/>
      <c r="Q296" s="115"/>
      <c r="R296" s="115"/>
      <c r="T296" s="196"/>
    </row>
    <row r="297" spans="2:20" s="59" customFormat="1" x14ac:dyDescent="0.25">
      <c r="B297" s="113"/>
      <c r="C297" s="113"/>
      <c r="D297" s="113"/>
      <c r="E297" s="114"/>
      <c r="H297" s="115"/>
      <c r="I297" s="115"/>
      <c r="K297" s="113"/>
      <c r="L297" s="114"/>
      <c r="M297" s="113"/>
      <c r="N297" s="114"/>
      <c r="Q297" s="115"/>
      <c r="R297" s="115"/>
      <c r="T297" s="196"/>
    </row>
    <row r="298" spans="2:20" s="59" customFormat="1" x14ac:dyDescent="0.25">
      <c r="B298" s="113"/>
      <c r="C298" s="113"/>
      <c r="D298" s="113"/>
      <c r="E298" s="114"/>
      <c r="H298" s="115"/>
      <c r="I298" s="115"/>
      <c r="K298" s="113"/>
      <c r="L298" s="114"/>
      <c r="M298" s="113"/>
      <c r="N298" s="114"/>
      <c r="Q298" s="115"/>
      <c r="R298" s="115"/>
      <c r="T298" s="196"/>
    </row>
    <row r="299" spans="2:20" s="59" customFormat="1" x14ac:dyDescent="0.25">
      <c r="B299" s="113"/>
      <c r="C299" s="113"/>
      <c r="D299" s="113"/>
      <c r="E299" s="114"/>
      <c r="H299" s="115"/>
      <c r="I299" s="115"/>
      <c r="K299" s="113"/>
      <c r="L299" s="114"/>
      <c r="M299" s="113"/>
      <c r="N299" s="114"/>
      <c r="Q299" s="115"/>
      <c r="R299" s="115"/>
      <c r="T299" s="196"/>
    </row>
    <row r="300" spans="2:20" s="59" customFormat="1" x14ac:dyDescent="0.25">
      <c r="B300" s="113"/>
      <c r="C300" s="113"/>
      <c r="D300" s="113"/>
      <c r="E300" s="114"/>
      <c r="H300" s="115"/>
      <c r="I300" s="115"/>
      <c r="K300" s="113"/>
      <c r="L300" s="114"/>
      <c r="M300" s="113"/>
      <c r="N300" s="114"/>
      <c r="Q300" s="115"/>
      <c r="R300" s="115"/>
      <c r="T300" s="196"/>
    </row>
    <row r="301" spans="2:20" s="59" customFormat="1" x14ac:dyDescent="0.25">
      <c r="B301" s="113"/>
      <c r="C301" s="113"/>
      <c r="D301" s="113"/>
      <c r="E301" s="114"/>
      <c r="H301" s="115"/>
      <c r="I301" s="115"/>
      <c r="K301" s="113"/>
      <c r="L301" s="114"/>
      <c r="M301" s="113"/>
      <c r="N301" s="114"/>
      <c r="Q301" s="115"/>
      <c r="R301" s="115"/>
      <c r="T301" s="196"/>
    </row>
    <row r="302" spans="2:20" s="59" customFormat="1" x14ac:dyDescent="0.25">
      <c r="B302" s="113"/>
      <c r="C302" s="113"/>
      <c r="D302" s="113"/>
      <c r="E302" s="114"/>
      <c r="H302" s="115"/>
      <c r="I302" s="115"/>
      <c r="K302" s="113"/>
      <c r="L302" s="114"/>
      <c r="M302" s="113"/>
      <c r="N302" s="114"/>
      <c r="Q302" s="115"/>
      <c r="R302" s="115"/>
      <c r="T302" s="196"/>
    </row>
    <row r="303" spans="2:20" s="59" customFormat="1" x14ac:dyDescent="0.25">
      <c r="B303" s="113"/>
      <c r="C303" s="113"/>
      <c r="D303" s="113"/>
      <c r="E303" s="114"/>
      <c r="H303" s="115"/>
      <c r="I303" s="115"/>
      <c r="K303" s="113"/>
      <c r="L303" s="114"/>
      <c r="M303" s="113"/>
      <c r="N303" s="114"/>
      <c r="Q303" s="115"/>
      <c r="R303" s="115"/>
      <c r="T303" s="196"/>
    </row>
    <row r="304" spans="2:20" s="59" customFormat="1" x14ac:dyDescent="0.25">
      <c r="B304" s="113"/>
      <c r="C304" s="113"/>
      <c r="D304" s="113"/>
      <c r="E304" s="114"/>
      <c r="H304" s="115"/>
      <c r="I304" s="115"/>
      <c r="K304" s="113"/>
      <c r="L304" s="114"/>
      <c r="M304" s="113"/>
      <c r="N304" s="114"/>
      <c r="Q304" s="115"/>
      <c r="R304" s="115"/>
      <c r="T304" s="196"/>
    </row>
    <row r="305" spans="2:20" s="59" customFormat="1" x14ac:dyDescent="0.25">
      <c r="B305" s="113"/>
      <c r="C305" s="113"/>
      <c r="D305" s="113"/>
      <c r="E305" s="114"/>
      <c r="H305" s="115"/>
      <c r="I305" s="115"/>
      <c r="K305" s="113"/>
      <c r="L305" s="114"/>
      <c r="M305" s="113"/>
      <c r="N305" s="114"/>
      <c r="Q305" s="115"/>
      <c r="R305" s="115"/>
      <c r="T305" s="196"/>
    </row>
    <row r="306" spans="2:20" s="59" customFormat="1" x14ac:dyDescent="0.25">
      <c r="B306" s="113"/>
      <c r="C306" s="113"/>
      <c r="D306" s="113"/>
      <c r="E306" s="114"/>
      <c r="H306" s="115"/>
      <c r="I306" s="115"/>
      <c r="K306" s="113"/>
      <c r="L306" s="114"/>
      <c r="M306" s="113"/>
      <c r="N306" s="114"/>
      <c r="Q306" s="115"/>
      <c r="R306" s="115"/>
      <c r="T306" s="196"/>
    </row>
    <row r="307" spans="2:20" s="59" customFormat="1" x14ac:dyDescent="0.25">
      <c r="B307" s="113"/>
      <c r="C307" s="113"/>
      <c r="D307" s="113"/>
      <c r="E307" s="114"/>
      <c r="H307" s="115"/>
      <c r="I307" s="115"/>
      <c r="K307" s="113"/>
      <c r="L307" s="114"/>
      <c r="M307" s="113"/>
      <c r="N307" s="114"/>
      <c r="Q307" s="115"/>
      <c r="R307" s="115"/>
      <c r="T307" s="196"/>
    </row>
    <row r="308" spans="2:20" s="59" customFormat="1" x14ac:dyDescent="0.25">
      <c r="B308" s="113"/>
      <c r="C308" s="113"/>
      <c r="D308" s="113"/>
      <c r="E308" s="114"/>
      <c r="H308" s="115"/>
      <c r="I308" s="115"/>
      <c r="K308" s="113"/>
      <c r="L308" s="114"/>
      <c r="M308" s="113"/>
      <c r="N308" s="114"/>
      <c r="Q308" s="115"/>
      <c r="R308" s="115"/>
      <c r="T308" s="196"/>
    </row>
    <row r="309" spans="2:20" s="59" customFormat="1" x14ac:dyDescent="0.25">
      <c r="B309" s="113"/>
      <c r="C309" s="113"/>
      <c r="D309" s="113"/>
      <c r="E309" s="114"/>
      <c r="H309" s="115"/>
      <c r="I309" s="115"/>
      <c r="K309" s="113"/>
      <c r="L309" s="114"/>
      <c r="M309" s="113"/>
      <c r="N309" s="114"/>
      <c r="Q309" s="115"/>
      <c r="R309" s="115"/>
      <c r="T309" s="196"/>
    </row>
    <row r="310" spans="2:20" s="59" customFormat="1" x14ac:dyDescent="0.25">
      <c r="B310" s="113"/>
      <c r="C310" s="113"/>
      <c r="D310" s="113"/>
      <c r="E310" s="114"/>
      <c r="H310" s="115"/>
      <c r="I310" s="115"/>
      <c r="K310" s="113"/>
      <c r="L310" s="114"/>
      <c r="M310" s="113"/>
      <c r="N310" s="114"/>
      <c r="Q310" s="115"/>
      <c r="R310" s="115"/>
      <c r="T310" s="196"/>
    </row>
    <row r="311" spans="2:20" s="59" customFormat="1" x14ac:dyDescent="0.25">
      <c r="B311" s="113"/>
      <c r="C311" s="113"/>
      <c r="D311" s="113"/>
      <c r="E311" s="114"/>
      <c r="H311" s="115"/>
      <c r="I311" s="115"/>
      <c r="K311" s="113"/>
      <c r="L311" s="114"/>
      <c r="M311" s="113"/>
      <c r="N311" s="114"/>
      <c r="Q311" s="115"/>
      <c r="R311" s="115"/>
      <c r="T311" s="196"/>
    </row>
    <row r="312" spans="2:20" s="59" customFormat="1" x14ac:dyDescent="0.25">
      <c r="B312" s="113"/>
      <c r="C312" s="113"/>
      <c r="D312" s="113"/>
      <c r="E312" s="114"/>
      <c r="H312" s="115"/>
      <c r="I312" s="115"/>
      <c r="K312" s="113"/>
      <c r="L312" s="114"/>
      <c r="M312" s="113"/>
      <c r="N312" s="114"/>
      <c r="Q312" s="115"/>
      <c r="R312" s="115"/>
      <c r="T312" s="196"/>
    </row>
    <row r="313" spans="2:20" s="59" customFormat="1" x14ac:dyDescent="0.25">
      <c r="B313" s="113"/>
      <c r="C313" s="113"/>
      <c r="D313" s="113"/>
      <c r="E313" s="114"/>
      <c r="H313" s="115"/>
      <c r="I313" s="115"/>
      <c r="K313" s="113"/>
      <c r="L313" s="114"/>
      <c r="M313" s="113"/>
      <c r="N313" s="114"/>
      <c r="Q313" s="115"/>
      <c r="R313" s="115"/>
      <c r="T313" s="196"/>
    </row>
    <row r="314" spans="2:20" s="59" customFormat="1" x14ac:dyDescent="0.25">
      <c r="B314" s="113"/>
      <c r="C314" s="113"/>
      <c r="D314" s="113"/>
      <c r="E314" s="114"/>
      <c r="H314" s="115"/>
      <c r="I314" s="115"/>
      <c r="K314" s="113"/>
      <c r="L314" s="114"/>
      <c r="M314" s="113"/>
      <c r="N314" s="114"/>
      <c r="Q314" s="115"/>
      <c r="R314" s="115"/>
      <c r="T314" s="196"/>
    </row>
    <row r="315" spans="2:20" s="59" customFormat="1" x14ac:dyDescent="0.25">
      <c r="B315" s="113"/>
      <c r="C315" s="113"/>
      <c r="D315" s="113"/>
      <c r="E315" s="114"/>
      <c r="H315" s="115"/>
      <c r="I315" s="115"/>
      <c r="K315" s="113"/>
      <c r="L315" s="114"/>
      <c r="M315" s="113"/>
      <c r="N315" s="114"/>
      <c r="Q315" s="115"/>
      <c r="R315" s="115"/>
      <c r="T315" s="196"/>
    </row>
    <row r="316" spans="2:20" s="59" customFormat="1" x14ac:dyDescent="0.25">
      <c r="B316" s="113"/>
      <c r="C316" s="113"/>
      <c r="D316" s="113"/>
      <c r="E316" s="114"/>
      <c r="H316" s="115"/>
      <c r="I316" s="115"/>
      <c r="K316" s="113"/>
      <c r="L316" s="114"/>
      <c r="M316" s="113"/>
      <c r="N316" s="114"/>
      <c r="Q316" s="115"/>
      <c r="R316" s="115"/>
      <c r="T316" s="196"/>
    </row>
    <row r="317" spans="2:20" s="59" customFormat="1" x14ac:dyDescent="0.25">
      <c r="B317" s="113"/>
      <c r="C317" s="113"/>
      <c r="D317" s="113"/>
      <c r="E317" s="114"/>
      <c r="H317" s="115"/>
      <c r="I317" s="115"/>
      <c r="K317" s="113"/>
      <c r="L317" s="114"/>
      <c r="M317" s="113"/>
      <c r="N317" s="114"/>
      <c r="Q317" s="115"/>
      <c r="R317" s="115"/>
      <c r="T317" s="196"/>
    </row>
    <row r="318" spans="2:20" s="59" customFormat="1" x14ac:dyDescent="0.25">
      <c r="B318" s="113"/>
      <c r="C318" s="113"/>
      <c r="D318" s="113"/>
      <c r="E318" s="114"/>
      <c r="H318" s="115"/>
      <c r="I318" s="115"/>
      <c r="K318" s="113"/>
      <c r="L318" s="114"/>
      <c r="M318" s="113"/>
      <c r="N318" s="114"/>
      <c r="Q318" s="115"/>
      <c r="R318" s="115"/>
      <c r="T318" s="196"/>
    </row>
    <row r="319" spans="2:20" s="59" customFormat="1" x14ac:dyDescent="0.25">
      <c r="B319" s="113"/>
      <c r="C319" s="113"/>
      <c r="D319" s="113"/>
      <c r="E319" s="114"/>
      <c r="H319" s="115"/>
      <c r="I319" s="115"/>
      <c r="K319" s="113"/>
      <c r="L319" s="114"/>
      <c r="M319" s="113"/>
      <c r="N319" s="114"/>
      <c r="Q319" s="115"/>
      <c r="R319" s="115"/>
      <c r="T319" s="196"/>
    </row>
    <row r="320" spans="2:20" s="59" customFormat="1" x14ac:dyDescent="0.25">
      <c r="B320" s="113"/>
      <c r="C320" s="113"/>
      <c r="D320" s="113"/>
      <c r="E320" s="114"/>
      <c r="H320" s="115"/>
      <c r="I320" s="115"/>
      <c r="K320" s="113"/>
      <c r="L320" s="114"/>
      <c r="M320" s="113"/>
      <c r="N320" s="114"/>
      <c r="Q320" s="115"/>
      <c r="R320" s="115"/>
      <c r="T320" s="196"/>
    </row>
    <row r="321" spans="2:20" s="59" customFormat="1" x14ac:dyDescent="0.25">
      <c r="B321" s="113"/>
      <c r="C321" s="113"/>
      <c r="D321" s="113"/>
      <c r="E321" s="114"/>
      <c r="H321" s="115"/>
      <c r="I321" s="115"/>
      <c r="K321" s="113"/>
      <c r="L321" s="114"/>
      <c r="M321" s="113"/>
      <c r="N321" s="114"/>
      <c r="Q321" s="115"/>
      <c r="R321" s="115"/>
      <c r="T321" s="196"/>
    </row>
    <row r="322" spans="2:20" s="59" customFormat="1" x14ac:dyDescent="0.25">
      <c r="B322" s="113"/>
      <c r="C322" s="113"/>
      <c r="D322" s="113"/>
      <c r="E322" s="114"/>
      <c r="H322" s="115"/>
      <c r="I322" s="115"/>
      <c r="K322" s="113"/>
      <c r="L322" s="114"/>
      <c r="M322" s="113"/>
      <c r="N322" s="114"/>
      <c r="Q322" s="115"/>
      <c r="R322" s="115"/>
      <c r="T322" s="196"/>
    </row>
    <row r="323" spans="2:20" s="59" customFormat="1" x14ac:dyDescent="0.25">
      <c r="B323" s="113"/>
      <c r="C323" s="113"/>
      <c r="D323" s="113"/>
      <c r="E323" s="114"/>
      <c r="H323" s="115"/>
      <c r="I323" s="115"/>
      <c r="K323" s="113"/>
      <c r="L323" s="114"/>
      <c r="M323" s="113"/>
      <c r="N323" s="114"/>
      <c r="Q323" s="115"/>
      <c r="R323" s="115"/>
      <c r="T323" s="196"/>
    </row>
    <row r="324" spans="2:20" s="59" customFormat="1" x14ac:dyDescent="0.25">
      <c r="B324" s="113"/>
      <c r="C324" s="113"/>
      <c r="D324" s="113"/>
      <c r="E324" s="114"/>
      <c r="H324" s="115"/>
      <c r="I324" s="115"/>
      <c r="K324" s="113"/>
      <c r="L324" s="114"/>
      <c r="M324" s="113"/>
      <c r="N324" s="114"/>
      <c r="Q324" s="115"/>
      <c r="R324" s="115"/>
      <c r="T324" s="196"/>
    </row>
    <row r="325" spans="2:20" s="59" customFormat="1" x14ac:dyDescent="0.25">
      <c r="B325" s="113"/>
      <c r="C325" s="113"/>
      <c r="D325" s="113"/>
      <c r="E325" s="114"/>
      <c r="H325" s="115"/>
      <c r="I325" s="115"/>
      <c r="K325" s="113"/>
      <c r="L325" s="114"/>
      <c r="M325" s="113"/>
      <c r="N325" s="114"/>
      <c r="Q325" s="115"/>
      <c r="R325" s="115"/>
      <c r="T325" s="196"/>
    </row>
    <row r="326" spans="2:20" s="59" customFormat="1" x14ac:dyDescent="0.25">
      <c r="B326" s="113"/>
      <c r="C326" s="113"/>
      <c r="D326" s="113"/>
      <c r="E326" s="114"/>
      <c r="H326" s="115"/>
      <c r="I326" s="115"/>
      <c r="K326" s="113"/>
      <c r="L326" s="114"/>
      <c r="M326" s="113"/>
      <c r="N326" s="114"/>
      <c r="Q326" s="115"/>
      <c r="R326" s="115"/>
      <c r="T326" s="196"/>
    </row>
    <row r="327" spans="2:20" s="59" customFormat="1" x14ac:dyDescent="0.25">
      <c r="B327" s="113"/>
      <c r="C327" s="113"/>
      <c r="D327" s="113"/>
      <c r="E327" s="114"/>
      <c r="H327" s="115"/>
      <c r="I327" s="115"/>
      <c r="K327" s="113"/>
      <c r="L327" s="114"/>
      <c r="M327" s="113"/>
      <c r="N327" s="114"/>
      <c r="Q327" s="115"/>
      <c r="R327" s="115"/>
      <c r="T327" s="196"/>
    </row>
    <row r="328" spans="2:20" s="59" customFormat="1" x14ac:dyDescent="0.25">
      <c r="B328" s="113"/>
      <c r="C328" s="113"/>
      <c r="D328" s="113"/>
      <c r="E328" s="114"/>
      <c r="H328" s="115"/>
      <c r="I328" s="115"/>
      <c r="K328" s="113"/>
      <c r="L328" s="114"/>
      <c r="M328" s="113"/>
      <c r="N328" s="114"/>
      <c r="Q328" s="115"/>
      <c r="R328" s="115"/>
      <c r="T328" s="196"/>
    </row>
    <row r="329" spans="2:20" s="59" customFormat="1" x14ac:dyDescent="0.25">
      <c r="B329" s="113"/>
      <c r="C329" s="113"/>
      <c r="D329" s="113"/>
      <c r="E329" s="114"/>
      <c r="H329" s="115"/>
      <c r="I329" s="115"/>
      <c r="K329" s="113"/>
      <c r="L329" s="114"/>
      <c r="M329" s="113"/>
      <c r="N329" s="114"/>
      <c r="Q329" s="115"/>
      <c r="R329" s="115"/>
      <c r="T329" s="196"/>
    </row>
    <row r="330" spans="2:20" s="59" customFormat="1" x14ac:dyDescent="0.25">
      <c r="B330" s="113"/>
      <c r="C330" s="113"/>
      <c r="D330" s="113"/>
      <c r="E330" s="114"/>
      <c r="H330" s="115"/>
      <c r="I330" s="115"/>
      <c r="K330" s="113"/>
      <c r="L330" s="114"/>
      <c r="M330" s="113"/>
      <c r="N330" s="114"/>
      <c r="Q330" s="115"/>
      <c r="R330" s="115"/>
      <c r="T330" s="196"/>
    </row>
    <row r="331" spans="2:20" s="59" customFormat="1" x14ac:dyDescent="0.25">
      <c r="B331" s="113"/>
      <c r="C331" s="113"/>
      <c r="D331" s="113"/>
      <c r="E331" s="114"/>
      <c r="H331" s="115"/>
      <c r="I331" s="115"/>
      <c r="K331" s="113"/>
      <c r="L331" s="114"/>
      <c r="M331" s="113"/>
      <c r="N331" s="114"/>
      <c r="Q331" s="115"/>
      <c r="R331" s="115"/>
      <c r="T331" s="196"/>
    </row>
    <row r="332" spans="2:20" s="59" customFormat="1" x14ac:dyDescent="0.25">
      <c r="B332" s="113"/>
      <c r="C332" s="113"/>
      <c r="D332" s="113"/>
      <c r="E332" s="114"/>
      <c r="H332" s="115"/>
      <c r="I332" s="115"/>
      <c r="K332" s="113"/>
      <c r="L332" s="114"/>
      <c r="M332" s="113"/>
      <c r="N332" s="114"/>
      <c r="Q332" s="115"/>
      <c r="R332" s="115"/>
      <c r="T332" s="196"/>
    </row>
    <row r="333" spans="2:20" s="59" customFormat="1" x14ac:dyDescent="0.25">
      <c r="B333" s="113"/>
      <c r="C333" s="113"/>
      <c r="D333" s="113"/>
      <c r="E333" s="114"/>
      <c r="H333" s="115"/>
      <c r="I333" s="115"/>
      <c r="K333" s="113"/>
      <c r="L333" s="114"/>
      <c r="M333" s="113"/>
      <c r="N333" s="114"/>
      <c r="Q333" s="115"/>
      <c r="R333" s="115"/>
      <c r="T333" s="196"/>
    </row>
    <row r="334" spans="2:20" s="59" customFormat="1" x14ac:dyDescent="0.25">
      <c r="B334" s="113"/>
      <c r="C334" s="113"/>
      <c r="D334" s="113"/>
      <c r="E334" s="114"/>
      <c r="H334" s="115"/>
      <c r="I334" s="115"/>
      <c r="K334" s="113"/>
      <c r="L334" s="114"/>
      <c r="M334" s="113"/>
      <c r="N334" s="114"/>
      <c r="Q334" s="115"/>
      <c r="R334" s="115"/>
      <c r="T334" s="196"/>
    </row>
    <row r="335" spans="2:20" s="59" customFormat="1" x14ac:dyDescent="0.25">
      <c r="B335" s="113"/>
      <c r="C335" s="113"/>
      <c r="D335" s="113"/>
      <c r="E335" s="114"/>
      <c r="H335" s="115"/>
      <c r="I335" s="115"/>
      <c r="K335" s="113"/>
      <c r="L335" s="114"/>
      <c r="M335" s="113"/>
      <c r="N335" s="114"/>
      <c r="Q335" s="115"/>
      <c r="R335" s="115"/>
      <c r="T335" s="196"/>
    </row>
    <row r="336" spans="2:20" s="59" customFormat="1" x14ac:dyDescent="0.25">
      <c r="B336" s="113"/>
      <c r="C336" s="113"/>
      <c r="D336" s="113"/>
      <c r="E336" s="114"/>
      <c r="H336" s="115"/>
      <c r="I336" s="115"/>
      <c r="K336" s="113"/>
      <c r="L336" s="114"/>
      <c r="M336" s="113"/>
      <c r="N336" s="114"/>
      <c r="Q336" s="115"/>
      <c r="R336" s="115"/>
      <c r="T336" s="196"/>
    </row>
    <row r="337" spans="2:20" s="59" customFormat="1" x14ac:dyDescent="0.25">
      <c r="B337" s="113"/>
      <c r="C337" s="113"/>
      <c r="D337" s="113"/>
      <c r="E337" s="114"/>
      <c r="H337" s="115"/>
      <c r="I337" s="115"/>
      <c r="K337" s="113"/>
      <c r="L337" s="114"/>
      <c r="M337" s="113"/>
      <c r="N337" s="114"/>
      <c r="Q337" s="115"/>
      <c r="R337" s="115"/>
      <c r="T337" s="196"/>
    </row>
    <row r="338" spans="2:20" s="59" customFormat="1" x14ac:dyDescent="0.25">
      <c r="B338" s="113"/>
      <c r="C338" s="113"/>
      <c r="D338" s="113"/>
      <c r="E338" s="114"/>
      <c r="H338" s="115"/>
      <c r="I338" s="115"/>
      <c r="K338" s="113"/>
      <c r="L338" s="114"/>
      <c r="M338" s="113"/>
      <c r="N338" s="114"/>
      <c r="Q338" s="115"/>
      <c r="R338" s="115"/>
      <c r="T338" s="196"/>
    </row>
    <row r="339" spans="2:20" s="59" customFormat="1" x14ac:dyDescent="0.25">
      <c r="B339" s="113"/>
      <c r="C339" s="113"/>
      <c r="D339" s="113"/>
      <c r="E339" s="114"/>
      <c r="H339" s="115"/>
      <c r="I339" s="115"/>
      <c r="K339" s="113"/>
      <c r="L339" s="114"/>
      <c r="M339" s="113"/>
      <c r="N339" s="114"/>
      <c r="Q339" s="115"/>
      <c r="R339" s="115"/>
      <c r="T339" s="196"/>
    </row>
    <row r="340" spans="2:20" s="59" customFormat="1" x14ac:dyDescent="0.25">
      <c r="B340" s="113"/>
      <c r="C340" s="113"/>
      <c r="D340" s="113"/>
      <c r="E340" s="114"/>
      <c r="H340" s="115"/>
      <c r="I340" s="115"/>
      <c r="K340" s="113"/>
      <c r="L340" s="114"/>
      <c r="M340" s="113"/>
      <c r="N340" s="114"/>
      <c r="Q340" s="115"/>
      <c r="R340" s="115"/>
      <c r="T340" s="196"/>
    </row>
    <row r="341" spans="2:20" s="59" customFormat="1" x14ac:dyDescent="0.25">
      <c r="B341" s="113"/>
      <c r="C341" s="113"/>
      <c r="D341" s="113"/>
      <c r="E341" s="114"/>
      <c r="H341" s="115"/>
      <c r="I341" s="115"/>
      <c r="K341" s="113"/>
      <c r="L341" s="114"/>
      <c r="M341" s="113"/>
      <c r="N341" s="114"/>
      <c r="Q341" s="115"/>
      <c r="R341" s="115"/>
      <c r="T341" s="196"/>
    </row>
    <row r="342" spans="2:20" s="59" customFormat="1" x14ac:dyDescent="0.25">
      <c r="B342" s="113"/>
      <c r="C342" s="113"/>
      <c r="D342" s="113"/>
      <c r="E342" s="114"/>
      <c r="H342" s="115"/>
      <c r="I342" s="115"/>
      <c r="K342" s="113"/>
      <c r="L342" s="114"/>
      <c r="M342" s="113"/>
      <c r="N342" s="114"/>
      <c r="Q342" s="115"/>
      <c r="R342" s="115"/>
      <c r="T342" s="196"/>
    </row>
    <row r="343" spans="2:20" s="59" customFormat="1" x14ac:dyDescent="0.25">
      <c r="B343" s="113"/>
      <c r="C343" s="113"/>
      <c r="D343" s="113"/>
      <c r="E343" s="114"/>
      <c r="H343" s="115"/>
      <c r="I343" s="115"/>
      <c r="K343" s="113"/>
      <c r="L343" s="114"/>
      <c r="M343" s="113"/>
      <c r="N343" s="114"/>
      <c r="Q343" s="115"/>
      <c r="R343" s="115"/>
      <c r="T343" s="196"/>
    </row>
    <row r="344" spans="2:20" s="59" customFormat="1" x14ac:dyDescent="0.25">
      <c r="B344" s="113"/>
      <c r="C344" s="113"/>
      <c r="D344" s="113"/>
      <c r="E344" s="114"/>
      <c r="H344" s="115"/>
      <c r="I344" s="115"/>
      <c r="K344" s="113"/>
      <c r="L344" s="114"/>
      <c r="M344" s="113"/>
      <c r="N344" s="114"/>
      <c r="Q344" s="115"/>
      <c r="R344" s="115"/>
      <c r="T344" s="196"/>
    </row>
    <row r="345" spans="2:20" s="59" customFormat="1" x14ac:dyDescent="0.25">
      <c r="B345" s="113"/>
      <c r="C345" s="113"/>
      <c r="D345" s="113"/>
      <c r="E345" s="114"/>
      <c r="H345" s="115"/>
      <c r="I345" s="115"/>
      <c r="K345" s="113"/>
      <c r="L345" s="114"/>
      <c r="M345" s="113"/>
      <c r="N345" s="114"/>
      <c r="Q345" s="115"/>
      <c r="R345" s="115"/>
      <c r="T345" s="196"/>
    </row>
    <row r="346" spans="2:20" s="59" customFormat="1" x14ac:dyDescent="0.25">
      <c r="B346" s="113"/>
      <c r="C346" s="113"/>
      <c r="D346" s="113"/>
      <c r="E346" s="114"/>
      <c r="H346" s="115"/>
      <c r="I346" s="115"/>
      <c r="K346" s="113"/>
      <c r="L346" s="114"/>
      <c r="M346" s="113"/>
      <c r="N346" s="114"/>
      <c r="Q346" s="115"/>
      <c r="R346" s="115"/>
      <c r="T346" s="196"/>
    </row>
    <row r="347" spans="2:20" s="59" customFormat="1" x14ac:dyDescent="0.25">
      <c r="B347" s="113"/>
      <c r="C347" s="113"/>
      <c r="D347" s="113"/>
      <c r="E347" s="114"/>
      <c r="H347" s="115"/>
      <c r="I347" s="115"/>
      <c r="K347" s="113"/>
      <c r="L347" s="114"/>
      <c r="M347" s="113"/>
      <c r="N347" s="114"/>
      <c r="Q347" s="115"/>
      <c r="R347" s="115"/>
      <c r="T347" s="196"/>
    </row>
    <row r="348" spans="2:20" s="59" customFormat="1" x14ac:dyDescent="0.25">
      <c r="B348" s="113"/>
      <c r="C348" s="113"/>
      <c r="D348" s="113"/>
      <c r="E348" s="114"/>
      <c r="H348" s="115"/>
      <c r="I348" s="115"/>
      <c r="K348" s="113"/>
      <c r="L348" s="114"/>
      <c r="M348" s="113"/>
      <c r="N348" s="114"/>
      <c r="Q348" s="115"/>
      <c r="R348" s="115"/>
      <c r="T348" s="196"/>
    </row>
    <row r="349" spans="2:20" s="59" customFormat="1" x14ac:dyDescent="0.25">
      <c r="B349" s="113"/>
      <c r="C349" s="113"/>
      <c r="D349" s="113"/>
      <c r="E349" s="114"/>
      <c r="H349" s="115"/>
      <c r="I349" s="115"/>
      <c r="K349" s="113"/>
      <c r="L349" s="114"/>
      <c r="M349" s="113"/>
      <c r="N349" s="114"/>
      <c r="Q349" s="115"/>
      <c r="R349" s="115"/>
      <c r="T349" s="196"/>
    </row>
    <row r="350" spans="2:20" s="59" customFormat="1" x14ac:dyDescent="0.25">
      <c r="B350" s="113"/>
      <c r="C350" s="113"/>
      <c r="D350" s="113"/>
      <c r="E350" s="114"/>
      <c r="H350" s="115"/>
      <c r="I350" s="115"/>
      <c r="K350" s="113"/>
      <c r="L350" s="114"/>
      <c r="M350" s="113"/>
      <c r="N350" s="114"/>
      <c r="Q350" s="115"/>
      <c r="R350" s="115"/>
      <c r="T350" s="196"/>
    </row>
    <row r="351" spans="2:20" s="59" customFormat="1" x14ac:dyDescent="0.25">
      <c r="B351" s="113"/>
      <c r="C351" s="113"/>
      <c r="D351" s="113"/>
      <c r="E351" s="114"/>
      <c r="H351" s="115"/>
      <c r="I351" s="115"/>
      <c r="K351" s="113"/>
      <c r="L351" s="114"/>
      <c r="M351" s="113"/>
      <c r="N351" s="114"/>
      <c r="Q351" s="115"/>
      <c r="R351" s="115"/>
      <c r="T351" s="196"/>
    </row>
    <row r="352" spans="2:20" s="59" customFormat="1" x14ac:dyDescent="0.25">
      <c r="B352" s="113"/>
      <c r="C352" s="113"/>
      <c r="D352" s="113"/>
      <c r="E352" s="114"/>
      <c r="H352" s="115"/>
      <c r="I352" s="115"/>
      <c r="K352" s="113"/>
      <c r="L352" s="114"/>
      <c r="M352" s="113"/>
      <c r="N352" s="114"/>
      <c r="Q352" s="115"/>
      <c r="R352" s="115"/>
      <c r="T352" s="196"/>
    </row>
    <row r="353" spans="2:20" s="59" customFormat="1" x14ac:dyDescent="0.25">
      <c r="B353" s="113"/>
      <c r="C353" s="113"/>
      <c r="D353" s="113"/>
      <c r="E353" s="114"/>
      <c r="H353" s="115"/>
      <c r="I353" s="115"/>
      <c r="K353" s="113"/>
      <c r="L353" s="114"/>
      <c r="M353" s="113"/>
      <c r="N353" s="114"/>
      <c r="Q353" s="115"/>
      <c r="R353" s="115"/>
      <c r="T353" s="196"/>
    </row>
    <row r="354" spans="2:20" s="59" customFormat="1" x14ac:dyDescent="0.25">
      <c r="B354" s="113"/>
      <c r="C354" s="113"/>
      <c r="D354" s="113"/>
      <c r="E354" s="114"/>
      <c r="H354" s="115"/>
      <c r="I354" s="115"/>
      <c r="K354" s="113"/>
      <c r="L354" s="114"/>
      <c r="M354" s="113"/>
      <c r="N354" s="114"/>
      <c r="Q354" s="115"/>
      <c r="R354" s="115"/>
      <c r="T354" s="196"/>
    </row>
    <row r="355" spans="2:20" s="59" customFormat="1" x14ac:dyDescent="0.25">
      <c r="B355" s="113"/>
      <c r="C355" s="113"/>
      <c r="D355" s="113"/>
      <c r="E355" s="114"/>
      <c r="H355" s="115"/>
      <c r="I355" s="115"/>
      <c r="K355" s="113"/>
      <c r="L355" s="114"/>
      <c r="M355" s="113"/>
      <c r="N355" s="114"/>
      <c r="Q355" s="115"/>
      <c r="R355" s="115"/>
      <c r="T355" s="196"/>
    </row>
    <row r="356" spans="2:20" s="59" customFormat="1" x14ac:dyDescent="0.25">
      <c r="B356" s="113"/>
      <c r="C356" s="113"/>
      <c r="D356" s="113"/>
      <c r="E356" s="114"/>
      <c r="H356" s="115"/>
      <c r="I356" s="115"/>
      <c r="K356" s="113"/>
      <c r="L356" s="114"/>
      <c r="M356" s="113"/>
      <c r="N356" s="114"/>
      <c r="Q356" s="115"/>
      <c r="R356" s="115"/>
      <c r="T356" s="196"/>
    </row>
    <row r="357" spans="2:20" s="59" customFormat="1" x14ac:dyDescent="0.25">
      <c r="B357" s="113"/>
      <c r="C357" s="113"/>
      <c r="D357" s="113"/>
      <c r="E357" s="114"/>
      <c r="H357" s="115"/>
      <c r="I357" s="115"/>
      <c r="K357" s="113"/>
      <c r="L357" s="114"/>
      <c r="M357" s="113"/>
      <c r="N357" s="114"/>
      <c r="Q357" s="115"/>
      <c r="R357" s="115"/>
      <c r="T357" s="196"/>
    </row>
    <row r="358" spans="2:20" s="59" customFormat="1" x14ac:dyDescent="0.25">
      <c r="B358" s="113"/>
      <c r="C358" s="113"/>
      <c r="D358" s="113"/>
      <c r="E358" s="114"/>
      <c r="H358" s="115"/>
      <c r="I358" s="115"/>
      <c r="K358" s="113"/>
      <c r="L358" s="114"/>
      <c r="M358" s="113"/>
      <c r="N358" s="114"/>
      <c r="Q358" s="115"/>
      <c r="R358" s="115"/>
      <c r="T358" s="196"/>
    </row>
    <row r="359" spans="2:20" s="59" customFormat="1" x14ac:dyDescent="0.25">
      <c r="B359" s="113"/>
      <c r="C359" s="113"/>
      <c r="D359" s="113"/>
      <c r="E359" s="114"/>
      <c r="H359" s="115"/>
      <c r="I359" s="115"/>
      <c r="K359" s="113"/>
      <c r="L359" s="114"/>
      <c r="M359" s="113"/>
      <c r="N359" s="114"/>
      <c r="Q359" s="115"/>
      <c r="R359" s="115"/>
      <c r="T359" s="196"/>
    </row>
    <row r="360" spans="2:20" s="59" customFormat="1" x14ac:dyDescent="0.25">
      <c r="B360" s="113"/>
      <c r="C360" s="113"/>
      <c r="D360" s="113"/>
      <c r="E360" s="114"/>
      <c r="H360" s="115"/>
      <c r="I360" s="115"/>
      <c r="K360" s="113"/>
      <c r="L360" s="114"/>
      <c r="M360" s="113"/>
      <c r="N360" s="114"/>
      <c r="Q360" s="115"/>
      <c r="R360" s="115"/>
      <c r="T360" s="196"/>
    </row>
    <row r="361" spans="2:20" s="59" customFormat="1" x14ac:dyDescent="0.25">
      <c r="B361" s="113"/>
      <c r="C361" s="113"/>
      <c r="D361" s="113"/>
      <c r="E361" s="114"/>
      <c r="H361" s="115"/>
      <c r="I361" s="115"/>
      <c r="K361" s="113"/>
      <c r="L361" s="114"/>
      <c r="M361" s="113"/>
      <c r="N361" s="114"/>
      <c r="Q361" s="115"/>
      <c r="R361" s="115"/>
      <c r="T361" s="196"/>
    </row>
    <row r="362" spans="2:20" s="59" customFormat="1" x14ac:dyDescent="0.25">
      <c r="B362" s="113"/>
      <c r="C362" s="113"/>
      <c r="D362" s="113"/>
      <c r="E362" s="114"/>
      <c r="H362" s="115"/>
      <c r="I362" s="115"/>
      <c r="K362" s="113"/>
      <c r="L362" s="114"/>
      <c r="M362" s="113"/>
      <c r="N362" s="114"/>
      <c r="Q362" s="115"/>
      <c r="R362" s="115"/>
      <c r="T362" s="196"/>
    </row>
    <row r="363" spans="2:20" s="59" customFormat="1" x14ac:dyDescent="0.25">
      <c r="B363" s="113"/>
      <c r="C363" s="113"/>
      <c r="D363" s="113"/>
      <c r="E363" s="114"/>
      <c r="H363" s="115"/>
      <c r="I363" s="115"/>
      <c r="K363" s="113"/>
      <c r="L363" s="114"/>
      <c r="M363" s="113"/>
      <c r="N363" s="114"/>
      <c r="Q363" s="115"/>
      <c r="R363" s="115"/>
      <c r="T363" s="196"/>
    </row>
    <row r="364" spans="2:20" s="59" customFormat="1" x14ac:dyDescent="0.25">
      <c r="B364" s="113"/>
      <c r="C364" s="113"/>
      <c r="D364" s="113"/>
      <c r="E364" s="114"/>
      <c r="H364" s="115"/>
      <c r="I364" s="115"/>
      <c r="K364" s="113"/>
      <c r="L364" s="114"/>
      <c r="M364" s="113"/>
      <c r="N364" s="114"/>
      <c r="Q364" s="115"/>
      <c r="R364" s="115"/>
      <c r="T364" s="196"/>
    </row>
    <row r="365" spans="2:20" s="59" customFormat="1" x14ac:dyDescent="0.25">
      <c r="B365" s="113"/>
      <c r="C365" s="113"/>
      <c r="D365" s="113"/>
      <c r="E365" s="114"/>
      <c r="H365" s="115"/>
      <c r="I365" s="115"/>
      <c r="K365" s="113"/>
      <c r="L365" s="114"/>
      <c r="M365" s="113"/>
      <c r="N365" s="114"/>
      <c r="Q365" s="115"/>
      <c r="R365" s="115"/>
      <c r="T365" s="196"/>
    </row>
    <row r="366" spans="2:20" s="59" customFormat="1" x14ac:dyDescent="0.25">
      <c r="B366" s="113"/>
      <c r="C366" s="113"/>
      <c r="D366" s="113"/>
      <c r="E366" s="114"/>
      <c r="H366" s="115"/>
      <c r="I366" s="115"/>
      <c r="K366" s="113"/>
      <c r="L366" s="114"/>
      <c r="M366" s="113"/>
      <c r="N366" s="114"/>
      <c r="Q366" s="115"/>
      <c r="R366" s="115"/>
      <c r="T366" s="196"/>
    </row>
    <row r="367" spans="2:20" s="59" customFormat="1" x14ac:dyDescent="0.25">
      <c r="B367" s="113"/>
      <c r="C367" s="113"/>
      <c r="D367" s="113"/>
      <c r="E367" s="114"/>
      <c r="H367" s="115"/>
      <c r="I367" s="115"/>
      <c r="K367" s="113"/>
      <c r="L367" s="114"/>
      <c r="M367" s="113"/>
      <c r="N367" s="114"/>
      <c r="Q367" s="115"/>
      <c r="R367" s="115"/>
      <c r="T367" s="196"/>
    </row>
    <row r="368" spans="2:20" s="59" customFormat="1" x14ac:dyDescent="0.25">
      <c r="B368" s="113"/>
      <c r="C368" s="113"/>
      <c r="D368" s="113"/>
      <c r="E368" s="114"/>
      <c r="H368" s="115"/>
      <c r="I368" s="115"/>
      <c r="K368" s="113"/>
      <c r="L368" s="114"/>
      <c r="M368" s="113"/>
      <c r="N368" s="114"/>
      <c r="Q368" s="115"/>
      <c r="R368" s="115"/>
      <c r="T368" s="196"/>
    </row>
    <row r="369" spans="2:20" s="59" customFormat="1" x14ac:dyDescent="0.25">
      <c r="B369" s="113"/>
      <c r="C369" s="113"/>
      <c r="D369" s="113"/>
      <c r="E369" s="114"/>
      <c r="H369" s="115"/>
      <c r="I369" s="115"/>
      <c r="K369" s="113"/>
      <c r="L369" s="114"/>
      <c r="M369" s="113"/>
      <c r="N369" s="114"/>
      <c r="Q369" s="115"/>
      <c r="R369" s="115"/>
      <c r="T369" s="196"/>
    </row>
    <row r="370" spans="2:20" s="59" customFormat="1" x14ac:dyDescent="0.25">
      <c r="B370" s="113"/>
      <c r="C370" s="113"/>
      <c r="D370" s="113"/>
      <c r="E370" s="114"/>
      <c r="H370" s="115"/>
      <c r="I370" s="115"/>
      <c r="K370" s="113"/>
      <c r="L370" s="114"/>
      <c r="M370" s="113"/>
      <c r="N370" s="114"/>
      <c r="Q370" s="115"/>
      <c r="R370" s="115"/>
      <c r="T370" s="196"/>
    </row>
    <row r="371" spans="2:20" s="59" customFormat="1" x14ac:dyDescent="0.25">
      <c r="B371" s="113"/>
      <c r="C371" s="113"/>
      <c r="D371" s="113"/>
      <c r="E371" s="114"/>
      <c r="H371" s="115"/>
      <c r="I371" s="115"/>
      <c r="K371" s="113"/>
      <c r="L371" s="114"/>
      <c r="M371" s="113"/>
      <c r="N371" s="114"/>
      <c r="Q371" s="115"/>
      <c r="R371" s="115"/>
      <c r="T371" s="196"/>
    </row>
    <row r="372" spans="2:20" s="59" customFormat="1" x14ac:dyDescent="0.25">
      <c r="B372" s="113"/>
      <c r="C372" s="113"/>
      <c r="D372" s="113"/>
      <c r="E372" s="114"/>
      <c r="H372" s="115"/>
      <c r="I372" s="115"/>
      <c r="K372" s="113"/>
      <c r="L372" s="114"/>
      <c r="M372" s="113"/>
      <c r="N372" s="114"/>
      <c r="Q372" s="115"/>
      <c r="R372" s="115"/>
      <c r="T372" s="196"/>
    </row>
    <row r="373" spans="2:20" s="59" customFormat="1" x14ac:dyDescent="0.25">
      <c r="B373" s="113"/>
      <c r="C373" s="113"/>
      <c r="D373" s="113"/>
      <c r="E373" s="114"/>
      <c r="H373" s="115"/>
      <c r="I373" s="115"/>
      <c r="K373" s="113"/>
      <c r="L373" s="114"/>
      <c r="M373" s="113"/>
      <c r="N373" s="114"/>
      <c r="Q373" s="115"/>
      <c r="R373" s="115"/>
      <c r="T373" s="196"/>
    </row>
    <row r="374" spans="2:20" s="59" customFormat="1" x14ac:dyDescent="0.25">
      <c r="B374" s="113"/>
      <c r="C374" s="113"/>
      <c r="D374" s="113"/>
      <c r="E374" s="114"/>
      <c r="H374" s="115"/>
      <c r="I374" s="115"/>
      <c r="K374" s="113"/>
      <c r="L374" s="114"/>
      <c r="M374" s="113"/>
      <c r="N374" s="114"/>
      <c r="Q374" s="115"/>
      <c r="R374" s="115"/>
      <c r="T374" s="196"/>
    </row>
    <row r="375" spans="2:20" s="59" customFormat="1" x14ac:dyDescent="0.25">
      <c r="B375" s="113"/>
      <c r="C375" s="113"/>
      <c r="D375" s="113"/>
      <c r="E375" s="114"/>
      <c r="H375" s="115"/>
      <c r="I375" s="115"/>
      <c r="K375" s="113"/>
      <c r="L375" s="114"/>
      <c r="M375" s="113"/>
      <c r="N375" s="114"/>
      <c r="Q375" s="115"/>
      <c r="R375" s="115"/>
      <c r="T375" s="196"/>
    </row>
    <row r="376" spans="2:20" s="59" customFormat="1" x14ac:dyDescent="0.25">
      <c r="B376" s="113"/>
      <c r="C376" s="113"/>
      <c r="D376" s="113"/>
      <c r="E376" s="114"/>
      <c r="H376" s="115"/>
      <c r="I376" s="115"/>
      <c r="K376" s="113"/>
      <c r="L376" s="114"/>
      <c r="M376" s="113"/>
      <c r="N376" s="114"/>
      <c r="Q376" s="115"/>
      <c r="R376" s="115"/>
      <c r="T376" s="196"/>
    </row>
    <row r="377" spans="2:20" s="59" customFormat="1" x14ac:dyDescent="0.25">
      <c r="B377" s="113"/>
      <c r="C377" s="113"/>
      <c r="D377" s="113"/>
      <c r="E377" s="114"/>
      <c r="H377" s="115"/>
      <c r="I377" s="115"/>
      <c r="K377" s="113"/>
      <c r="L377" s="114"/>
      <c r="M377" s="113"/>
      <c r="N377" s="114"/>
      <c r="Q377" s="115"/>
      <c r="R377" s="115"/>
      <c r="T377" s="196"/>
    </row>
    <row r="378" spans="2:20" s="59" customFormat="1" x14ac:dyDescent="0.25">
      <c r="B378" s="113"/>
      <c r="C378" s="113"/>
      <c r="D378" s="113"/>
      <c r="E378" s="114"/>
      <c r="H378" s="115"/>
      <c r="I378" s="115"/>
      <c r="K378" s="113"/>
      <c r="L378" s="114"/>
      <c r="M378" s="113"/>
      <c r="N378" s="114"/>
      <c r="Q378" s="115"/>
      <c r="R378" s="115"/>
      <c r="T378" s="196"/>
    </row>
    <row r="379" spans="2:20" s="59" customFormat="1" x14ac:dyDescent="0.25">
      <c r="B379" s="113"/>
      <c r="C379" s="113"/>
      <c r="D379" s="113"/>
      <c r="E379" s="114"/>
      <c r="H379" s="115"/>
      <c r="I379" s="115"/>
      <c r="K379" s="113"/>
      <c r="L379" s="114"/>
      <c r="M379" s="113"/>
      <c r="N379" s="114"/>
      <c r="Q379" s="115"/>
      <c r="R379" s="115"/>
      <c r="T379" s="196"/>
    </row>
    <row r="380" spans="2:20" s="59" customFormat="1" x14ac:dyDescent="0.25">
      <c r="B380" s="113"/>
      <c r="C380" s="113"/>
      <c r="D380" s="113"/>
      <c r="E380" s="114"/>
      <c r="H380" s="115"/>
      <c r="I380" s="115"/>
      <c r="K380" s="113"/>
      <c r="L380" s="114"/>
      <c r="M380" s="113"/>
      <c r="N380" s="114"/>
      <c r="Q380" s="115"/>
      <c r="R380" s="115"/>
      <c r="T380" s="196"/>
    </row>
    <row r="381" spans="2:20" s="59" customFormat="1" x14ac:dyDescent="0.25">
      <c r="B381" s="113"/>
      <c r="C381" s="113"/>
      <c r="D381" s="113"/>
      <c r="E381" s="114"/>
      <c r="H381" s="115"/>
      <c r="I381" s="115"/>
      <c r="K381" s="113"/>
      <c r="L381" s="114"/>
      <c r="M381" s="113"/>
      <c r="N381" s="114"/>
      <c r="Q381" s="115"/>
      <c r="R381" s="115"/>
      <c r="T381" s="196"/>
    </row>
    <row r="382" spans="2:20" s="59" customFormat="1" x14ac:dyDescent="0.25">
      <c r="B382" s="113"/>
      <c r="C382" s="113"/>
      <c r="D382" s="113"/>
      <c r="E382" s="114"/>
      <c r="H382" s="115"/>
      <c r="I382" s="115"/>
      <c r="K382" s="113"/>
      <c r="L382" s="114"/>
      <c r="M382" s="113"/>
      <c r="N382" s="114"/>
      <c r="Q382" s="115"/>
      <c r="R382" s="115"/>
      <c r="T382" s="196"/>
    </row>
    <row r="383" spans="2:20" s="59" customFormat="1" x14ac:dyDescent="0.25">
      <c r="B383" s="113"/>
      <c r="C383" s="113"/>
      <c r="D383" s="113"/>
      <c r="E383" s="114"/>
      <c r="H383" s="115"/>
      <c r="I383" s="115"/>
      <c r="K383" s="113"/>
      <c r="L383" s="114"/>
      <c r="M383" s="113"/>
      <c r="N383" s="114"/>
      <c r="Q383" s="115"/>
      <c r="R383" s="115"/>
      <c r="T383" s="196"/>
    </row>
    <row r="384" spans="2:20" s="59" customFormat="1" x14ac:dyDescent="0.25">
      <c r="B384" s="113"/>
      <c r="C384" s="113"/>
      <c r="D384" s="113"/>
      <c r="E384" s="114"/>
      <c r="H384" s="115"/>
      <c r="I384" s="115"/>
      <c r="K384" s="113"/>
      <c r="L384" s="114"/>
      <c r="M384" s="113"/>
      <c r="N384" s="114"/>
      <c r="Q384" s="115"/>
      <c r="R384" s="115"/>
      <c r="T384" s="196"/>
    </row>
    <row r="385" spans="2:20" s="59" customFormat="1" x14ac:dyDescent="0.25">
      <c r="B385" s="113"/>
      <c r="C385" s="113"/>
      <c r="D385" s="113"/>
      <c r="E385" s="114"/>
      <c r="H385" s="115"/>
      <c r="I385" s="115"/>
      <c r="K385" s="113"/>
      <c r="L385" s="114"/>
      <c r="M385" s="113"/>
      <c r="N385" s="114"/>
      <c r="Q385" s="115"/>
      <c r="R385" s="115"/>
      <c r="T385" s="196"/>
    </row>
    <row r="386" spans="2:20" s="59" customFormat="1" x14ac:dyDescent="0.25">
      <c r="B386" s="113"/>
      <c r="C386" s="113"/>
      <c r="D386" s="113"/>
      <c r="E386" s="114"/>
      <c r="H386" s="115"/>
      <c r="I386" s="115"/>
      <c r="K386" s="113"/>
      <c r="L386" s="114"/>
      <c r="M386" s="113"/>
      <c r="N386" s="114"/>
      <c r="Q386" s="115"/>
      <c r="R386" s="115"/>
      <c r="T386" s="196"/>
    </row>
    <row r="387" spans="2:20" s="59" customFormat="1" x14ac:dyDescent="0.25">
      <c r="B387" s="113"/>
      <c r="C387" s="113"/>
      <c r="D387" s="113"/>
      <c r="E387" s="114"/>
      <c r="H387" s="115"/>
      <c r="I387" s="115"/>
      <c r="K387" s="113"/>
      <c r="L387" s="114"/>
      <c r="M387" s="113"/>
      <c r="N387" s="114"/>
      <c r="Q387" s="115"/>
      <c r="R387" s="115"/>
      <c r="T387" s="196"/>
    </row>
    <row r="388" spans="2:20" s="59" customFormat="1" x14ac:dyDescent="0.25">
      <c r="B388" s="113"/>
      <c r="C388" s="113"/>
      <c r="D388" s="113"/>
      <c r="E388" s="114"/>
      <c r="H388" s="115"/>
      <c r="I388" s="115"/>
      <c r="K388" s="113"/>
      <c r="L388" s="114"/>
      <c r="M388" s="113"/>
      <c r="N388" s="114"/>
      <c r="Q388" s="115"/>
      <c r="R388" s="115"/>
      <c r="T388" s="196"/>
    </row>
    <row r="389" spans="2:20" s="59" customFormat="1" x14ac:dyDescent="0.25">
      <c r="B389" s="113"/>
      <c r="C389" s="113"/>
      <c r="D389" s="113"/>
      <c r="E389" s="114"/>
      <c r="H389" s="115"/>
      <c r="I389" s="115"/>
      <c r="K389" s="113"/>
      <c r="L389" s="114"/>
      <c r="M389" s="113"/>
      <c r="N389" s="114"/>
      <c r="Q389" s="115"/>
      <c r="R389" s="115"/>
      <c r="T389" s="196"/>
    </row>
    <row r="390" spans="2:20" s="59" customFormat="1" x14ac:dyDescent="0.25">
      <c r="B390" s="113"/>
      <c r="C390" s="113"/>
      <c r="D390" s="113"/>
      <c r="E390" s="114"/>
      <c r="H390" s="115"/>
      <c r="I390" s="115"/>
      <c r="K390" s="113"/>
      <c r="L390" s="114"/>
      <c r="M390" s="113"/>
      <c r="N390" s="114"/>
      <c r="Q390" s="115"/>
      <c r="R390" s="115"/>
      <c r="T390" s="196"/>
    </row>
    <row r="391" spans="2:20" s="59" customFormat="1" x14ac:dyDescent="0.25">
      <c r="B391" s="113"/>
      <c r="C391" s="113"/>
      <c r="D391" s="113"/>
      <c r="E391" s="114"/>
      <c r="H391" s="115"/>
      <c r="I391" s="115"/>
      <c r="K391" s="113"/>
      <c r="L391" s="114"/>
      <c r="M391" s="113"/>
      <c r="N391" s="114"/>
      <c r="Q391" s="115"/>
      <c r="R391" s="115"/>
      <c r="T391" s="196"/>
    </row>
    <row r="392" spans="2:20" s="59" customFormat="1" x14ac:dyDescent="0.25">
      <c r="B392" s="113"/>
      <c r="C392" s="113"/>
      <c r="D392" s="113"/>
      <c r="E392" s="114"/>
      <c r="H392" s="115"/>
      <c r="I392" s="115"/>
      <c r="K392" s="113"/>
      <c r="L392" s="114"/>
      <c r="M392" s="113"/>
      <c r="N392" s="114"/>
      <c r="Q392" s="115"/>
      <c r="R392" s="115"/>
      <c r="T392" s="196"/>
    </row>
    <row r="393" spans="2:20" s="59" customFormat="1" x14ac:dyDescent="0.25">
      <c r="B393" s="113"/>
      <c r="C393" s="113"/>
      <c r="D393" s="113"/>
      <c r="E393" s="114"/>
      <c r="H393" s="115"/>
      <c r="I393" s="115"/>
      <c r="K393" s="113"/>
      <c r="L393" s="114"/>
      <c r="M393" s="113"/>
      <c r="N393" s="114"/>
      <c r="Q393" s="115"/>
      <c r="R393" s="115"/>
      <c r="T393" s="196"/>
    </row>
    <row r="394" spans="2:20" s="59" customFormat="1" x14ac:dyDescent="0.25">
      <c r="B394" s="113"/>
      <c r="C394" s="113"/>
      <c r="D394" s="113"/>
      <c r="E394" s="114"/>
      <c r="H394" s="115"/>
      <c r="I394" s="115"/>
      <c r="K394" s="113"/>
      <c r="L394" s="114"/>
      <c r="M394" s="113"/>
      <c r="N394" s="114"/>
      <c r="Q394" s="115"/>
      <c r="R394" s="115"/>
      <c r="T394" s="196"/>
    </row>
    <row r="395" spans="2:20" s="59" customFormat="1" x14ac:dyDescent="0.25">
      <c r="B395" s="113"/>
      <c r="C395" s="113"/>
      <c r="D395" s="113"/>
      <c r="E395" s="114"/>
      <c r="H395" s="115"/>
      <c r="I395" s="115"/>
      <c r="K395" s="113"/>
      <c r="L395" s="114"/>
      <c r="M395" s="113"/>
      <c r="N395" s="114"/>
      <c r="Q395" s="115"/>
      <c r="R395" s="115"/>
      <c r="T395" s="196"/>
    </row>
    <row r="396" spans="2:20" s="59" customFormat="1" x14ac:dyDescent="0.25">
      <c r="B396" s="113"/>
      <c r="C396" s="113"/>
      <c r="D396" s="113"/>
      <c r="E396" s="114"/>
      <c r="H396" s="115"/>
      <c r="I396" s="115"/>
      <c r="K396" s="113"/>
      <c r="L396" s="114"/>
      <c r="M396" s="113"/>
      <c r="N396" s="114"/>
      <c r="Q396" s="115"/>
      <c r="R396" s="115"/>
      <c r="T396" s="196"/>
    </row>
    <row r="397" spans="2:20" s="59" customFormat="1" x14ac:dyDescent="0.25">
      <c r="B397" s="134"/>
      <c r="C397" s="134"/>
      <c r="D397" s="134"/>
      <c r="E397" s="135"/>
      <c r="F397" s="60"/>
      <c r="G397" s="60"/>
      <c r="H397" s="136"/>
      <c r="I397" s="136"/>
      <c r="K397" s="134"/>
      <c r="L397" s="135"/>
      <c r="M397" s="134"/>
      <c r="N397" s="135"/>
      <c r="O397" s="60"/>
      <c r="P397" s="60"/>
      <c r="Q397" s="136"/>
      <c r="R397" s="136"/>
      <c r="T397" s="196"/>
    </row>
  </sheetData>
  <mergeCells count="125">
    <mergeCell ref="L47:L55"/>
    <mergeCell ref="J3:L3"/>
    <mergeCell ref="J4:L4"/>
    <mergeCell ref="J6:L6"/>
    <mergeCell ref="A1:I1"/>
    <mergeCell ref="A2:I2"/>
    <mergeCell ref="A3:C3"/>
    <mergeCell ref="A4:C4"/>
    <mergeCell ref="A6:C6"/>
    <mergeCell ref="A23:A28"/>
    <mergeCell ref="B23:B27"/>
    <mergeCell ref="C23:D23"/>
    <mergeCell ref="C24:D24"/>
    <mergeCell ref="C25:D25"/>
    <mergeCell ref="B28:H28"/>
    <mergeCell ref="C17:E17"/>
    <mergeCell ref="A18:A22"/>
    <mergeCell ref="B18:B21"/>
    <mergeCell ref="C18:D18"/>
    <mergeCell ref="C19:D19"/>
    <mergeCell ref="B22:H22"/>
    <mergeCell ref="A16:I16"/>
    <mergeCell ref="J14:K14"/>
    <mergeCell ref="A14:B14"/>
    <mergeCell ref="J23:J28"/>
    <mergeCell ref="A124:A133"/>
    <mergeCell ref="B124:B132"/>
    <mergeCell ref="C124:C126"/>
    <mergeCell ref="C127:C129"/>
    <mergeCell ref="B133:H133"/>
    <mergeCell ref="C45:C46"/>
    <mergeCell ref="C49:C55"/>
    <mergeCell ref="B75:B122"/>
    <mergeCell ref="C75:C110"/>
    <mergeCell ref="B29:B74"/>
    <mergeCell ref="A29:A123"/>
    <mergeCell ref="C29:C43"/>
    <mergeCell ref="A212:A214"/>
    <mergeCell ref="B212:B213"/>
    <mergeCell ref="B214:H214"/>
    <mergeCell ref="A215:H215"/>
    <mergeCell ref="B194:B210"/>
    <mergeCell ref="C196:C206"/>
    <mergeCell ref="A163:A211"/>
    <mergeCell ref="B163:B164"/>
    <mergeCell ref="C163:C164"/>
    <mergeCell ref="B165:B184"/>
    <mergeCell ref="C165:C180"/>
    <mergeCell ref="C182:C183"/>
    <mergeCell ref="C135:C143"/>
    <mergeCell ref="C56:C74"/>
    <mergeCell ref="B211:H211"/>
    <mergeCell ref="B185:B193"/>
    <mergeCell ref="C185:C192"/>
    <mergeCell ref="B162:H162"/>
    <mergeCell ref="B123:H123"/>
    <mergeCell ref="D75:D83"/>
    <mergeCell ref="D84:D95"/>
    <mergeCell ref="D96:D110"/>
    <mergeCell ref="C111:C115"/>
    <mergeCell ref="D111:D115"/>
    <mergeCell ref="C116:C119"/>
    <mergeCell ref="K23:K27"/>
    <mergeCell ref="A134:A162"/>
    <mergeCell ref="B134:B148"/>
    <mergeCell ref="C144:C145"/>
    <mergeCell ref="C146:C148"/>
    <mergeCell ref="B149:B150"/>
    <mergeCell ref="B151:B161"/>
    <mergeCell ref="C151:C158"/>
    <mergeCell ref="O15:R15"/>
    <mergeCell ref="J124:J133"/>
    <mergeCell ref="K124:K132"/>
    <mergeCell ref="L124:L126"/>
    <mergeCell ref="L127:L129"/>
    <mergeCell ref="J134:J162"/>
    <mergeCell ref="K134:K148"/>
    <mergeCell ref="M111:M115"/>
    <mergeCell ref="L23:M23"/>
    <mergeCell ref="L24:M24"/>
    <mergeCell ref="L25:M25"/>
    <mergeCell ref="J29:J123"/>
    <mergeCell ref="K29:K74"/>
    <mergeCell ref="L29:L43"/>
    <mergeCell ref="L45:L46"/>
    <mergeCell ref="J15:L15"/>
    <mergeCell ref="L111:L115"/>
    <mergeCell ref="L56:L74"/>
    <mergeCell ref="K75:K122"/>
    <mergeCell ref="L75:L110"/>
    <mergeCell ref="L116:L119"/>
    <mergeCell ref="J163:J211"/>
    <mergeCell ref="K163:K164"/>
    <mergeCell ref="L163:L164"/>
    <mergeCell ref="K165:K184"/>
    <mergeCell ref="L165:L180"/>
    <mergeCell ref="L182:L183"/>
    <mergeCell ref="K185:K193"/>
    <mergeCell ref="L185:L192"/>
    <mergeCell ref="K194:K210"/>
    <mergeCell ref="L196:L207"/>
    <mergeCell ref="T134:T150"/>
    <mergeCell ref="U29:U133"/>
    <mergeCell ref="U134:U150"/>
    <mergeCell ref="U151:U162"/>
    <mergeCell ref="U18:U21"/>
    <mergeCell ref="U23:U27"/>
    <mergeCell ref="J212:J214"/>
    <mergeCell ref="K212:K213"/>
    <mergeCell ref="J16:R16"/>
    <mergeCell ref="L135:L143"/>
    <mergeCell ref="L144:L145"/>
    <mergeCell ref="L146:L148"/>
    <mergeCell ref="K149:K150"/>
    <mergeCell ref="K151:K161"/>
    <mergeCell ref="L151:L158"/>
    <mergeCell ref="L17:N17"/>
    <mergeCell ref="J18:J22"/>
    <mergeCell ref="K18:K21"/>
    <mergeCell ref="L18:M18"/>
    <mergeCell ref="L19:M19"/>
    <mergeCell ref="M75:M83"/>
    <mergeCell ref="M84:M95"/>
    <mergeCell ref="M96:M110"/>
    <mergeCell ref="T151:T16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原始报价</vt:lpstr>
      <vt:lpstr>对比报价1016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王梦云</dc:creator>
  <cp:lastModifiedBy>Microsoft Office 用户</cp:lastModifiedBy>
  <dcterms:created xsi:type="dcterms:W3CDTF">2019-09-20T03:29:10Z</dcterms:created>
  <dcterms:modified xsi:type="dcterms:W3CDTF">2019-11-04T06:33:35Z</dcterms:modified>
</cp:coreProperties>
</file>